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Смены 8 час ВСЗ (3)" sheetId="1" r:id="rId1"/>
    <sheet name="Задача" sheetId="2" r:id="rId2"/>
  </sheets>
  <definedNames>
    <definedName name="_xlnm.Print_Area" localSheetId="0">'Смены 8 час ВСЗ (3)'!$A$1:$AA$102</definedName>
  </definedNames>
  <calcPr calcId="145621" iterate="1"/>
</workbook>
</file>

<file path=xl/calcChain.xml><?xml version="1.0" encoding="utf-8"?>
<calcChain xmlns="http://schemas.openxmlformats.org/spreadsheetml/2006/main">
  <c r="C84" i="1" l="1"/>
  <c r="C79" i="1"/>
  <c r="C74" i="1"/>
  <c r="C69" i="1"/>
  <c r="C64" i="1"/>
  <c r="C59" i="1"/>
  <c r="C54" i="1"/>
  <c r="C49" i="1"/>
  <c r="C43" i="1"/>
  <c r="C38" i="1"/>
  <c r="C33" i="1"/>
  <c r="N36" i="1" s="1"/>
  <c r="N39" i="1" s="1"/>
  <c r="O39" i="1" s="1"/>
  <c r="P39" i="1" s="1"/>
  <c r="Q39" i="1" s="1"/>
  <c r="R39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C28" i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C30" i="1" s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D20" i="1"/>
  <c r="E18" i="1"/>
  <c r="F19" i="1" s="1"/>
  <c r="G17" i="1" s="1"/>
  <c r="H20" i="1" s="1"/>
  <c r="I18" i="1" s="1"/>
  <c r="J19" i="1" s="1"/>
  <c r="K17" i="1" s="1"/>
  <c r="L20" i="1" s="1"/>
  <c r="M18" i="1" s="1"/>
  <c r="N19" i="1" s="1"/>
  <c r="O17" i="1" s="1"/>
  <c r="P20" i="1" s="1"/>
  <c r="Q18" i="1" s="1"/>
  <c r="R19" i="1" s="1"/>
  <c r="C18" i="1"/>
  <c r="C19" i="1" s="1"/>
  <c r="W13" i="1"/>
  <c r="V13" i="1"/>
  <c r="U13" i="1"/>
  <c r="T13" i="1"/>
  <c r="W12" i="1"/>
  <c r="V12" i="1"/>
  <c r="U12" i="1"/>
  <c r="T12" i="1"/>
  <c r="M41" i="1" l="1"/>
  <c r="M44" i="1" s="1"/>
  <c r="N44" i="1" s="1"/>
  <c r="O44" i="1" s="1"/>
  <c r="P44" i="1" s="1"/>
  <c r="Q44" i="1" s="1"/>
  <c r="R44" i="1" s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C46" i="1" s="1"/>
  <c r="D46" i="1" s="1"/>
  <c r="E46" i="1" s="1"/>
  <c r="F46" i="1" s="1"/>
  <c r="G46" i="1" s="1"/>
  <c r="H46" i="1" s="1"/>
  <c r="I46" i="1" s="1"/>
  <c r="J46" i="1" s="1"/>
  <c r="K46" i="1" s="1"/>
  <c r="C20" i="1"/>
  <c r="D18" i="1" s="1"/>
  <c r="E19" i="1" s="1"/>
  <c r="F17" i="1" s="1"/>
  <c r="G20" i="1" s="1"/>
  <c r="H18" i="1" s="1"/>
  <c r="I19" i="1" s="1"/>
  <c r="J17" i="1" s="1"/>
  <c r="K20" i="1" s="1"/>
  <c r="L18" i="1" s="1"/>
  <c r="M19" i="1" s="1"/>
  <c r="N17" i="1" s="1"/>
  <c r="O20" i="1" s="1"/>
  <c r="P18" i="1" s="1"/>
  <c r="Q19" i="1" s="1"/>
  <c r="R17" i="1" s="1"/>
  <c r="D17" i="1"/>
  <c r="E20" i="1" s="1"/>
  <c r="F18" i="1" s="1"/>
  <c r="G19" i="1" s="1"/>
  <c r="H17" i="1" s="1"/>
  <c r="I20" i="1" s="1"/>
  <c r="J18" i="1" s="1"/>
  <c r="K19" i="1" s="1"/>
  <c r="L17" i="1" s="1"/>
  <c r="M20" i="1" s="1"/>
  <c r="N18" i="1" s="1"/>
  <c r="O19" i="1" s="1"/>
  <c r="P17" i="1" s="1"/>
  <c r="Q20" i="1" s="1"/>
  <c r="R18" i="1" s="1"/>
  <c r="D19" i="1"/>
  <c r="E17" i="1" s="1"/>
  <c r="F20" i="1" s="1"/>
  <c r="G18" i="1" s="1"/>
  <c r="H19" i="1" s="1"/>
  <c r="I17" i="1" s="1"/>
  <c r="J20" i="1" s="1"/>
  <c r="K18" i="1" s="1"/>
  <c r="L19" i="1" s="1"/>
  <c r="M17" i="1" s="1"/>
  <c r="N20" i="1" s="1"/>
  <c r="O18" i="1" s="1"/>
  <c r="P19" i="1" s="1"/>
  <c r="Q17" i="1" s="1"/>
  <c r="R20" i="1" s="1"/>
  <c r="U30" i="1"/>
  <c r="W30" i="1"/>
  <c r="U31" i="1"/>
  <c r="W31" i="1"/>
  <c r="T35" i="1"/>
  <c r="V35" i="1"/>
  <c r="U36" i="1"/>
  <c r="W36" i="1"/>
  <c r="U40" i="1"/>
  <c r="W40" i="1"/>
  <c r="T41" i="1"/>
  <c r="V41" i="1"/>
  <c r="C99" i="1"/>
  <c r="T30" i="1"/>
  <c r="V30" i="1"/>
  <c r="T31" i="1"/>
  <c r="V31" i="1"/>
  <c r="U35" i="1"/>
  <c r="W35" i="1"/>
  <c r="T36" i="1"/>
  <c r="V36" i="1"/>
  <c r="T40" i="1"/>
  <c r="V40" i="1"/>
  <c r="U41" i="1"/>
  <c r="W41" i="1"/>
  <c r="K50" i="1" l="1"/>
  <c r="U45" i="1"/>
  <c r="T46" i="1"/>
  <c r="T45" i="1"/>
  <c r="U46" i="1"/>
  <c r="W45" i="1"/>
  <c r="V46" i="1"/>
  <c r="V45" i="1"/>
  <c r="W46" i="1"/>
  <c r="L50" i="1" l="1"/>
  <c r="M50" i="1" l="1"/>
  <c r="N50" i="1" l="1"/>
  <c r="O50" i="1" l="1"/>
  <c r="P50" i="1" l="1"/>
  <c r="Q50" i="1" l="1"/>
  <c r="R50" i="1" l="1"/>
  <c r="C51" i="1" s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C52" i="1" s="1"/>
  <c r="D52" i="1" s="1"/>
  <c r="E52" i="1" s="1"/>
  <c r="F52" i="1" s="1"/>
  <c r="G52" i="1" s="1"/>
  <c r="H52" i="1" s="1"/>
  <c r="I52" i="1" s="1"/>
  <c r="J52" i="1" s="1"/>
  <c r="J55" i="1" l="1"/>
  <c r="T52" i="1"/>
  <c r="U52" i="1"/>
  <c r="W52" i="1"/>
  <c r="V51" i="1"/>
  <c r="U51" i="1"/>
  <c r="V52" i="1"/>
  <c r="W51" i="1"/>
  <c r="T51" i="1"/>
  <c r="K55" i="1" l="1"/>
  <c r="L55" i="1" s="1"/>
  <c r="M55" i="1" s="1"/>
  <c r="N55" i="1" s="1"/>
  <c r="O55" i="1" s="1"/>
  <c r="P55" i="1" s="1"/>
  <c r="Q55" i="1" s="1"/>
  <c r="R55" i="1" s="1"/>
  <c r="C56" i="1" s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C57" i="1" s="1"/>
  <c r="D57" i="1" s="1"/>
  <c r="E57" i="1" s="1"/>
  <c r="F57" i="1" s="1"/>
  <c r="G57" i="1" s="1"/>
  <c r="H57" i="1" s="1"/>
  <c r="H60" i="1" s="1"/>
  <c r="W57" i="1"/>
  <c r="T56" i="1"/>
  <c r="U56" i="1"/>
  <c r="T57" i="1"/>
  <c r="U57" i="1"/>
  <c r="V56" i="1"/>
  <c r="W56" i="1"/>
  <c r="V57" i="1" l="1"/>
  <c r="I60" i="1"/>
  <c r="J60" i="1" s="1"/>
  <c r="K60" i="1" s="1"/>
  <c r="L60" i="1" s="1"/>
  <c r="M60" i="1" s="1"/>
  <c r="N60" i="1" s="1"/>
  <c r="O60" i="1" s="1"/>
  <c r="P60" i="1" s="1"/>
  <c r="Q60" i="1" s="1"/>
  <c r="R60" i="1" s="1"/>
  <c r="C61" i="1" s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C62" i="1" s="1"/>
  <c r="D62" i="1" s="1"/>
  <c r="E62" i="1" s="1"/>
  <c r="F62" i="1" s="1"/>
  <c r="G62" i="1" s="1"/>
  <c r="G65" i="1" s="1"/>
  <c r="T61" i="1"/>
  <c r="U61" i="1"/>
  <c r="U62" i="1"/>
  <c r="T62" i="1"/>
  <c r="V61" i="1"/>
  <c r="W61" i="1"/>
  <c r="W62" i="1"/>
  <c r="V62" i="1"/>
  <c r="H65" i="1" l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C67" i="1" s="1"/>
  <c r="D67" i="1" s="1"/>
  <c r="E67" i="1" s="1"/>
  <c r="F67" i="1" s="1"/>
  <c r="F70" i="1" s="1"/>
  <c r="U67" i="1"/>
  <c r="T66" i="1"/>
  <c r="U66" i="1"/>
  <c r="T67" i="1"/>
  <c r="V67" i="1"/>
  <c r="W67" i="1"/>
  <c r="V66" i="1"/>
  <c r="W66" i="1"/>
  <c r="G70" i="1" l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C71" i="1" s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N71" i="1" s="1"/>
  <c r="O71" i="1" s="1"/>
  <c r="P71" i="1" s="1"/>
  <c r="Q71" i="1" s="1"/>
  <c r="R71" i="1" s="1"/>
  <c r="C72" i="1" s="1"/>
  <c r="D72" i="1" s="1"/>
  <c r="D75" i="1" s="1"/>
  <c r="V72" i="1"/>
  <c r="U72" i="1"/>
  <c r="V71" i="1"/>
  <c r="T71" i="1"/>
  <c r="W72" i="1"/>
  <c r="U71" i="1"/>
  <c r="W71" i="1"/>
  <c r="E75" i="1" l="1"/>
  <c r="F75" i="1" s="1"/>
  <c r="G75" i="1" s="1"/>
  <c r="H75" i="1" s="1"/>
  <c r="I75" i="1" s="1"/>
  <c r="J75" i="1" s="1"/>
  <c r="K75" i="1" s="1"/>
  <c r="L75" i="1" s="1"/>
  <c r="M75" i="1" s="1"/>
  <c r="N75" i="1" s="1"/>
  <c r="O75" i="1" s="1"/>
  <c r="P75" i="1" s="1"/>
  <c r="Q75" i="1" s="1"/>
  <c r="R75" i="1" s="1"/>
  <c r="C76" i="1" s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C77" i="1" s="1"/>
  <c r="C80" i="1" s="1"/>
  <c r="U76" i="1"/>
  <c r="U77" i="1"/>
  <c r="T76" i="1"/>
  <c r="V76" i="1"/>
  <c r="W76" i="1"/>
  <c r="T77" i="1"/>
  <c r="V77" i="1"/>
  <c r="T72" i="1"/>
  <c r="W77" i="1" l="1"/>
  <c r="D80" i="1"/>
  <c r="E80" i="1" s="1"/>
  <c r="F80" i="1" s="1"/>
  <c r="G80" i="1" s="1"/>
  <c r="H80" i="1" s="1"/>
  <c r="I80" i="1" s="1"/>
  <c r="J80" i="1" s="1"/>
  <c r="K80" i="1" s="1"/>
  <c r="L80" i="1" s="1"/>
  <c r="M80" i="1" s="1"/>
  <c r="N80" i="1" s="1"/>
  <c r="O80" i="1" s="1"/>
  <c r="P80" i="1" s="1"/>
  <c r="Q80" i="1" s="1"/>
  <c r="R80" i="1" s="1"/>
  <c r="C81" i="1" s="1"/>
  <c r="D81" i="1" s="1"/>
  <c r="E81" i="1" s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Q85" i="1" s="1"/>
  <c r="T82" i="1"/>
  <c r="V82" i="1"/>
  <c r="U82" i="1"/>
  <c r="W82" i="1"/>
  <c r="T81" i="1"/>
  <c r="U81" i="1"/>
  <c r="V81" i="1"/>
  <c r="W81" i="1"/>
  <c r="R85" i="1" l="1"/>
  <c r="C86" i="1" s="1"/>
  <c r="D86" i="1" s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C87" i="1" s="1"/>
  <c r="D87" i="1" s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U86" i="1"/>
  <c r="U91" i="1" s="1"/>
  <c r="U93" i="1" s="1"/>
  <c r="T86" i="1"/>
  <c r="T91" i="1" s="1"/>
  <c r="T93" i="1" s="1"/>
  <c r="W86" i="1"/>
  <c r="W91" i="1" s="1"/>
  <c r="W93" i="1" s="1"/>
  <c r="V86" i="1"/>
  <c r="V91" i="1" s="1"/>
  <c r="V93" i="1" s="1"/>
  <c r="U87" i="1"/>
  <c r="W87" i="1"/>
  <c r="T87" i="1"/>
  <c r="V87" i="1" l="1"/>
</calcChain>
</file>

<file path=xl/sharedStrings.xml><?xml version="1.0" encoding="utf-8"?>
<sst xmlns="http://schemas.openxmlformats.org/spreadsheetml/2006/main" count="145" uniqueCount="54">
  <si>
    <t>УТВЕРЖДАЮ:</t>
  </si>
  <si>
    <t>Согласовано:</t>
  </si>
  <si>
    <t>Генеральный директор</t>
  </si>
  <si>
    <t>Профсоюзным комитетом</t>
  </si>
  <si>
    <t>ОАО  "ХХХХ"</t>
  </si>
  <si>
    <t xml:space="preserve">____________________ </t>
  </si>
  <si>
    <t>Ф.И.О.</t>
  </si>
  <si>
    <t xml:space="preserve">График работы  </t>
  </si>
  <si>
    <t>Д</t>
  </si>
  <si>
    <t>С</t>
  </si>
  <si>
    <t>Б</t>
  </si>
  <si>
    <t>А</t>
  </si>
  <si>
    <t xml:space="preserve">Смена №1   </t>
  </si>
  <si>
    <t>(Ф.И.О.)</t>
  </si>
  <si>
    <t>Смена №2</t>
  </si>
  <si>
    <t>Смена №3</t>
  </si>
  <si>
    <t>Смена №4</t>
  </si>
  <si>
    <t>Режим работы</t>
  </si>
  <si>
    <t>Время работы</t>
  </si>
  <si>
    <t xml:space="preserve">Смены работы </t>
  </si>
  <si>
    <t>всего</t>
  </si>
  <si>
    <t>в том числе ночные</t>
  </si>
  <si>
    <t>перерыв</t>
  </si>
  <si>
    <t>06:30 до 15:30</t>
  </si>
  <si>
    <t>1 час перерыв</t>
  </si>
  <si>
    <t>15:30 до 24:00</t>
  </si>
  <si>
    <t>24:00 до 6:30</t>
  </si>
  <si>
    <t>с 4 до 6 перерыв</t>
  </si>
  <si>
    <t>выходной</t>
  </si>
  <si>
    <t>20:00 до 00:00</t>
  </si>
  <si>
    <t>00:00 до 8:00</t>
  </si>
  <si>
    <t>08:00 до 20:00</t>
  </si>
  <si>
    <t>Числа месяца</t>
  </si>
  <si>
    <t xml:space="preserve">смена №1 </t>
  </si>
  <si>
    <t>смена №2</t>
  </si>
  <si>
    <t>смена №3</t>
  </si>
  <si>
    <t>смена №4</t>
  </si>
  <si>
    <t>отработано часов</t>
  </si>
  <si>
    <t>ночные ч/ч</t>
  </si>
  <si>
    <t xml:space="preserve">Начальник ОТиЗ                                                        </t>
  </si>
  <si>
    <t xml:space="preserve">Начальник ОК                                                             </t>
  </si>
  <si>
    <t>Предлагаю такой вариант </t>
  </si>
  <si>
    <t>Код</t>
  </si>
  <si>
    <t>Формулы легко копируются. Выделяете, например, T30:W31 копируете и вставляете ниже, при этом обратите внимание на то как прописаны месяцы</t>
  </si>
  <si>
    <t>К сообщению приложен файл: 2013-1_1.xls(52Kb)</t>
  </si>
  <si>
    <t>Требуется разработать график работы.</t>
  </si>
  <si>
    <t>Необходимые условия</t>
  </si>
  <si>
    <t xml:space="preserve">1. Работают 3 смены </t>
  </si>
  <si>
    <t>1 смена с 6ч30 мин до 15ч 30 мин</t>
  </si>
  <si>
    <t>2 смена работает с 15ч 30мин до 24 час</t>
  </si>
  <si>
    <t>3 смена работает с 24 ч до 6ч30 мин</t>
  </si>
  <si>
    <t>В рабочие дни работают в каждую смену по 4 человека, если выходной и праздничный день, то на работу выходит один человек.</t>
  </si>
  <si>
    <t>Не могу сообразить, как быть с выходными и праздничными?</t>
  </si>
  <si>
    <t>Работа с 22ч до 6 утра считать ночным временем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</si>
</sst>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технологических смен &quot;0&quot; г.&quot;"/>
    <numFmt numFmtId="165" formatCode="[$-419]mmmm\ yyyy;@"/>
    <numFmt numFmtId="166" formatCode="d"/>
  </numFmts>
  <fonts count="22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Verdana"/>
      <family val="2"/>
      <charset val="204"/>
    </font>
    <font>
      <b/>
      <sz val="7"/>
      <color indexed="8"/>
      <name val="Verdana"/>
      <family val="2"/>
      <charset val="204"/>
    </font>
    <font>
      <sz val="9"/>
      <color indexed="8"/>
      <name val="DejaVu Sans Mono"/>
      <family val="3"/>
      <charset val="204"/>
    </font>
    <font>
      <u/>
      <sz val="10"/>
      <color indexed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4" fillId="0" borderId="0" xfId="1" applyFont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164" fontId="6" fillId="2" borderId="0" xfId="1" applyNumberFormat="1" applyFont="1" applyFill="1" applyBorder="1" applyAlignment="1">
      <alignment horizontal="center" wrapText="1"/>
    </xf>
    <xf numFmtId="0" fontId="2" fillId="0" borderId="0" xfId="1" applyFont="1"/>
    <xf numFmtId="0" fontId="2" fillId="0" borderId="0" xfId="1" applyFont="1" applyBorder="1" applyAlignment="1">
      <alignment horizontal="left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/>
    <xf numFmtId="0" fontId="8" fillId="0" borderId="0" xfId="1" applyFont="1" applyBorder="1" applyAlignment="1">
      <alignment horizontal="left" wrapText="1"/>
    </xf>
    <xf numFmtId="0" fontId="7" fillId="3" borderId="4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5" xfId="1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top" wrapText="1"/>
    </xf>
    <xf numFmtId="0" fontId="7" fillId="3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8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/>
    </xf>
    <xf numFmtId="0" fontId="2" fillId="4" borderId="16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/>
    </xf>
    <xf numFmtId="0" fontId="3" fillId="0" borderId="16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top" wrapText="1"/>
    </xf>
    <xf numFmtId="0" fontId="9" fillId="0" borderId="19" xfId="1" applyFont="1" applyBorder="1" applyAlignment="1">
      <alignment horizontal="center"/>
    </xf>
    <xf numFmtId="0" fontId="3" fillId="0" borderId="19" xfId="1" applyFont="1" applyFill="1" applyBorder="1" applyAlignment="1">
      <alignment horizontal="center" vertical="top" wrapText="1"/>
    </xf>
    <xf numFmtId="0" fontId="3" fillId="0" borderId="1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top" wrapText="1"/>
    </xf>
    <xf numFmtId="0" fontId="0" fillId="0" borderId="0" xfId="0" applyBorder="1"/>
    <xf numFmtId="165" fontId="10" fillId="5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6" fontId="14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4" fillId="0" borderId="0" xfId="1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6" fontId="14" fillId="0" borderId="26" xfId="0" applyNumberFormat="1" applyFont="1" applyBorder="1" applyAlignment="1">
      <alignment horizontal="center" vertical="center"/>
    </xf>
    <xf numFmtId="166" fontId="14" fillId="0" borderId="27" xfId="0" applyNumberFormat="1" applyFont="1" applyBorder="1" applyAlignment="1">
      <alignment horizontal="center" vertical="center"/>
    </xf>
    <xf numFmtId="166" fontId="14" fillId="0" borderId="28" xfId="0" applyNumberFormat="1" applyFont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/>
    </xf>
    <xf numFmtId="166" fontId="14" fillId="6" borderId="30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6" fillId="0" borderId="36" xfId="1" applyFont="1" applyBorder="1" applyAlignment="1">
      <alignment horizontal="center" vertical="center" wrapText="1"/>
    </xf>
    <xf numFmtId="166" fontId="14" fillId="8" borderId="27" xfId="0" applyNumberFormat="1" applyFont="1" applyFill="1" applyBorder="1" applyAlignment="1">
      <alignment horizontal="center" vertical="center"/>
    </xf>
    <xf numFmtId="166" fontId="14" fillId="6" borderId="28" xfId="0" applyNumberFormat="1" applyFont="1" applyFill="1" applyBorder="1" applyAlignment="1">
      <alignment horizontal="center" vertical="center"/>
    </xf>
    <xf numFmtId="166" fontId="14" fillId="8" borderId="29" xfId="0" applyNumberFormat="1" applyFont="1" applyFill="1" applyBorder="1" applyAlignment="1">
      <alignment horizontal="center" vertical="center"/>
    </xf>
    <xf numFmtId="166" fontId="14" fillId="0" borderId="30" xfId="0" applyNumberFormat="1" applyFont="1" applyBorder="1" applyAlignment="1">
      <alignment horizontal="center" vertical="center"/>
    </xf>
    <xf numFmtId="166" fontId="14" fillId="8" borderId="30" xfId="0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0" borderId="32" xfId="0" applyFont="1" applyBorder="1"/>
    <xf numFmtId="0" fontId="14" fillId="0" borderId="20" xfId="0" applyFont="1" applyBorder="1"/>
    <xf numFmtId="166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0" xfId="0" applyFont="1" applyBorder="1"/>
    <xf numFmtId="0" fontId="14" fillId="0" borderId="31" xfId="0" applyFont="1" applyBorder="1"/>
    <xf numFmtId="0" fontId="16" fillId="0" borderId="0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8" borderId="33" xfId="0" applyFont="1" applyFill="1" applyBorder="1" applyAlignment="1">
      <alignment horizontal="center" vertical="center"/>
    </xf>
    <xf numFmtId="166" fontId="14" fillId="8" borderId="28" xfId="0" applyNumberFormat="1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Border="1"/>
    <xf numFmtId="0" fontId="14" fillId="7" borderId="32" xfId="0" applyFont="1" applyFill="1" applyBorder="1"/>
    <xf numFmtId="0" fontId="14" fillId="7" borderId="20" xfId="0" applyFont="1" applyFill="1" applyBorder="1"/>
    <xf numFmtId="0" fontId="14" fillId="7" borderId="20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166" fontId="14" fillId="7" borderId="27" xfId="0" applyNumberFormat="1" applyFont="1" applyFill="1" applyBorder="1" applyAlignment="1">
      <alignment horizontal="center" vertical="center"/>
    </xf>
    <xf numFmtId="166" fontId="14" fillId="7" borderId="28" xfId="0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17" fillId="0" borderId="0" xfId="1" applyFont="1" applyAlignment="1"/>
    <xf numFmtId="0" fontId="4" fillId="0" borderId="0" xfId="1" applyFont="1" applyAlignment="1"/>
    <xf numFmtId="0" fontId="11" fillId="0" borderId="3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4" fillId="3" borderId="29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Font="1" applyBorder="1"/>
    <xf numFmtId="0" fontId="14" fillId="0" borderId="37" xfId="0" applyFont="1" applyBorder="1"/>
    <xf numFmtId="0" fontId="14" fillId="0" borderId="38" xfId="0" applyFont="1" applyBorder="1"/>
    <xf numFmtId="166" fontId="14" fillId="0" borderId="3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4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2" applyAlignment="1" applyProtection="1">
      <alignment horizontal="left" wrapText="1" indent="1"/>
    </xf>
  </cellXfs>
  <cellStyles count="3">
    <cellStyle name="Гиперссылка" xfId="2" builtinId="8"/>
    <cellStyle name="Обычный" xfId="0" builtinId="0"/>
    <cellStyle name="Обычный_Пример графика сменност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</xdr:colOff>
      <xdr:row>7</xdr:row>
      <xdr:rowOff>203200</xdr:rowOff>
    </xdr:from>
    <xdr:to>
      <xdr:col>19</xdr:col>
      <xdr:colOff>50800</xdr:colOff>
      <xdr:row>8</xdr:row>
      <xdr:rowOff>317500</xdr:rowOff>
    </xdr:to>
    <xdr:sp macro="" textlink="">
      <xdr:nvSpPr>
        <xdr:cNvPr id="2" name="Выноска 2 1"/>
        <xdr:cNvSpPr/>
      </xdr:nvSpPr>
      <xdr:spPr>
        <a:xfrm>
          <a:off x="6299200" y="1384300"/>
          <a:ext cx="1323975" cy="34290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ysClr val="windowText" lastClr="000000"/>
              </a:solidFill>
            </a:rPr>
            <a:t>Здесь меняем год </a:t>
          </a:r>
        </a:p>
      </xdr:txBody>
    </xdr:sp>
    <xdr:clientData/>
  </xdr:twoCellAnchor>
  <xdr:twoCellAnchor>
    <xdr:from>
      <xdr:col>4</xdr:col>
      <xdr:colOff>38100</xdr:colOff>
      <xdr:row>14</xdr:row>
      <xdr:rowOff>215900</xdr:rowOff>
    </xdr:from>
    <xdr:to>
      <xdr:col>7</xdr:col>
      <xdr:colOff>127000</xdr:colOff>
      <xdr:row>15</xdr:row>
      <xdr:rowOff>457200</xdr:rowOff>
    </xdr:to>
    <xdr:sp macro="" textlink="">
      <xdr:nvSpPr>
        <xdr:cNvPr id="3" name="Выноска 2 2"/>
        <xdr:cNvSpPr/>
      </xdr:nvSpPr>
      <xdr:spPr>
        <a:xfrm>
          <a:off x="2095500" y="3206750"/>
          <a:ext cx="1231900" cy="46990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ysClr val="windowText" lastClr="000000"/>
              </a:solidFill>
            </a:rPr>
            <a:t>Здесь меняем номер смены</a:t>
          </a:r>
        </a:p>
      </xdr:txBody>
    </xdr:sp>
    <xdr:clientData/>
  </xdr:twoCellAnchor>
  <xdr:twoCellAnchor>
    <xdr:from>
      <xdr:col>4</xdr:col>
      <xdr:colOff>38100</xdr:colOff>
      <xdr:row>14</xdr:row>
      <xdr:rowOff>215900</xdr:rowOff>
    </xdr:from>
    <xdr:to>
      <xdr:col>7</xdr:col>
      <xdr:colOff>127000</xdr:colOff>
      <xdr:row>15</xdr:row>
      <xdr:rowOff>457200</xdr:rowOff>
    </xdr:to>
    <xdr:sp macro="" textlink="">
      <xdr:nvSpPr>
        <xdr:cNvPr id="4" name="Выноска 2 3"/>
        <xdr:cNvSpPr/>
      </xdr:nvSpPr>
      <xdr:spPr>
        <a:xfrm>
          <a:off x="2095500" y="3206750"/>
          <a:ext cx="1231900" cy="469900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ysClr val="windowText" lastClr="000000"/>
              </a:solidFill>
            </a:rPr>
            <a:t>Здесь меняем номер смены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world.ru/_fr/9/2013-1_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view="pageBreakPreview" zoomScale="75" zoomScaleNormal="100" zoomScaleSheetLayoutView="75" workbookViewId="0">
      <selection activeCell="T93" sqref="T93:W93"/>
    </sheetView>
  </sheetViews>
  <sheetFormatPr defaultRowHeight="18" customHeight="1" x14ac:dyDescent="0.2"/>
  <cols>
    <col min="1" max="1" width="4.28515625" style="7" customWidth="1"/>
    <col min="2" max="2" width="15.140625" style="7" customWidth="1"/>
    <col min="3" max="17" width="5.7109375" style="4" customWidth="1"/>
    <col min="18" max="18" width="5.85546875" style="4" customWidth="1"/>
    <col min="19" max="19" width="2.5703125" style="4" customWidth="1"/>
    <col min="20" max="20" width="11.42578125" style="5" customWidth="1"/>
    <col min="21" max="21" width="10.28515625" style="5" customWidth="1"/>
    <col min="22" max="22" width="10" style="5" customWidth="1"/>
    <col min="23" max="23" width="11" style="5" customWidth="1"/>
    <col min="24" max="24" width="2.7109375" style="5" customWidth="1"/>
    <col min="25" max="25" width="20.140625" style="5" customWidth="1"/>
    <col min="26" max="26" width="4.42578125" style="5" customWidth="1"/>
    <col min="27" max="27" width="15.42578125" style="5" customWidth="1"/>
    <col min="28" max="28" width="5" style="5" customWidth="1"/>
    <col min="29" max="34" width="4.28515625" style="5" customWidth="1"/>
    <col min="35" max="16384" width="9.140625" style="7"/>
  </cols>
  <sheetData>
    <row r="1" spans="2:34" ht="18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2"/>
      <c r="K1" s="3"/>
      <c r="L1" s="3"/>
      <c r="S1" s="1" t="s">
        <v>1</v>
      </c>
      <c r="T1" s="1"/>
      <c r="U1" s="1"/>
      <c r="V1" s="1"/>
      <c r="W1" s="1"/>
      <c r="X1" s="1"/>
      <c r="Y1" s="1"/>
      <c r="AA1" s="6"/>
      <c r="AB1" s="6"/>
    </row>
    <row r="2" spans="2:34" ht="18" customHeight="1" x14ac:dyDescent="0.25">
      <c r="B2" s="8" t="s">
        <v>2</v>
      </c>
      <c r="C2" s="8"/>
      <c r="D2" s="8"/>
      <c r="E2" s="8"/>
      <c r="F2" s="8"/>
      <c r="G2" s="8"/>
      <c r="H2" s="8"/>
      <c r="I2" s="8"/>
      <c r="J2" s="2"/>
      <c r="K2" s="5"/>
      <c r="L2" s="5"/>
      <c r="S2" s="8" t="s">
        <v>3</v>
      </c>
      <c r="T2" s="8"/>
      <c r="U2" s="8"/>
      <c r="V2" s="8"/>
      <c r="W2" s="8"/>
      <c r="X2" s="8"/>
      <c r="Y2" s="8"/>
      <c r="AA2" s="6"/>
      <c r="AB2" s="6"/>
    </row>
    <row r="3" spans="2:34" ht="18" customHeight="1" x14ac:dyDescent="0.25">
      <c r="B3" s="8" t="s">
        <v>4</v>
      </c>
      <c r="C3" s="8"/>
      <c r="D3" s="8"/>
      <c r="E3" s="8"/>
      <c r="F3" s="8"/>
      <c r="G3" s="8"/>
      <c r="H3" s="8"/>
      <c r="I3" s="8"/>
      <c r="J3" s="2"/>
      <c r="K3" s="5"/>
      <c r="L3" s="5"/>
      <c r="AA3" s="6"/>
      <c r="AB3" s="6"/>
      <c r="AC3" s="6"/>
      <c r="AD3" s="6"/>
      <c r="AE3" s="6"/>
      <c r="AF3" s="6"/>
      <c r="AG3" s="6"/>
      <c r="AH3" s="6"/>
    </row>
    <row r="4" spans="2:34" ht="27" customHeight="1" x14ac:dyDescent="0.25">
      <c r="B4" s="9" t="s">
        <v>5</v>
      </c>
      <c r="C4" s="9"/>
      <c r="D4" s="9"/>
      <c r="E4" s="9"/>
      <c r="F4" s="9"/>
      <c r="G4" s="8" t="s">
        <v>6</v>
      </c>
      <c r="H4" s="8"/>
      <c r="I4" s="8"/>
      <c r="J4" s="8"/>
      <c r="K4" s="10"/>
      <c r="L4" s="10"/>
      <c r="AA4" s="6"/>
      <c r="AB4" s="6"/>
      <c r="AC4" s="6"/>
      <c r="AD4" s="6"/>
      <c r="AE4" s="6"/>
      <c r="AF4" s="6"/>
      <c r="AG4" s="6"/>
      <c r="AH4" s="6"/>
    </row>
    <row r="5" spans="2:34" ht="18" hidden="1" customHeight="1" x14ac:dyDescent="0.2">
      <c r="B5" s="11"/>
      <c r="C5" s="11"/>
      <c r="D5" s="11"/>
      <c r="E5" s="11"/>
      <c r="F5" s="11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34" ht="18" hidden="1" customHeight="1" x14ac:dyDescent="0.2">
      <c r="B6" s="12"/>
      <c r="C6" s="12"/>
      <c r="D6" s="12"/>
      <c r="E6" s="12"/>
      <c r="F6" s="12"/>
      <c r="G6" s="1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34" ht="12" customHeight="1" x14ac:dyDescent="0.2">
      <c r="B7" s="12"/>
      <c r="C7" s="12"/>
      <c r="D7" s="12"/>
      <c r="E7" s="12"/>
      <c r="F7" s="12"/>
      <c r="G7" s="1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34" ht="18" customHeight="1" x14ac:dyDescent="0.3">
      <c r="B8" s="13" t="s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6"/>
      <c r="AB8" s="6"/>
      <c r="AC8" s="6"/>
      <c r="AD8" s="6"/>
      <c r="AE8" s="6"/>
      <c r="AF8" s="6"/>
      <c r="AG8" s="6"/>
      <c r="AH8" s="6"/>
    </row>
    <row r="9" spans="2:34" ht="34.5" customHeight="1" x14ac:dyDescent="0.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6"/>
      <c r="AB9" s="6"/>
      <c r="AC9" s="6"/>
      <c r="AD9" s="6"/>
      <c r="AE9" s="6"/>
      <c r="AF9" s="6"/>
      <c r="AG9" s="6"/>
      <c r="AH9" s="6"/>
    </row>
    <row r="10" spans="2:34" ht="18" customHeight="1" thickBot="1" x14ac:dyDescent="0.35">
      <c r="B10" s="15">
        <v>2015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6"/>
      <c r="AC10" s="6"/>
      <c r="AD10" s="6"/>
      <c r="AE10" s="6"/>
      <c r="AF10" s="6"/>
      <c r="AG10" s="6"/>
      <c r="AH10" s="6"/>
    </row>
    <row r="11" spans="2:34" ht="18" customHeight="1" thickBot="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T11" s="18" t="s">
        <v>8</v>
      </c>
      <c r="U11" s="18" t="s">
        <v>9</v>
      </c>
      <c r="V11" s="18" t="s">
        <v>10</v>
      </c>
      <c r="W11" s="19" t="s">
        <v>11</v>
      </c>
      <c r="X11" s="20"/>
      <c r="Y11" s="20"/>
      <c r="Z11" s="20"/>
      <c r="AA11" s="6"/>
      <c r="AB11" s="6"/>
      <c r="AC11" s="6"/>
      <c r="AD11" s="6"/>
      <c r="AE11" s="6"/>
      <c r="AF11" s="6"/>
      <c r="AG11" s="6"/>
      <c r="AH11" s="6"/>
    </row>
    <row r="12" spans="2:34" ht="18" customHeight="1" thickBot="1" x14ac:dyDescent="0.35">
      <c r="B12" s="21" t="s">
        <v>12</v>
      </c>
      <c r="C12" s="22" t="s">
        <v>13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3">
        <f>V17</f>
        <v>8</v>
      </c>
      <c r="U12" s="24">
        <f>V18</f>
        <v>8</v>
      </c>
      <c r="V12" s="19">
        <f>V19</f>
        <v>8</v>
      </c>
      <c r="W12" s="24">
        <f>V20</f>
        <v>0</v>
      </c>
      <c r="X12" s="20"/>
      <c r="Y12" s="20"/>
      <c r="Z12" s="20"/>
      <c r="AA12" s="6"/>
      <c r="AB12" s="6"/>
      <c r="AC12" s="6"/>
      <c r="AD12" s="6"/>
      <c r="AE12" s="6"/>
      <c r="AF12" s="6"/>
      <c r="AG12" s="6"/>
      <c r="AH12" s="6"/>
    </row>
    <row r="13" spans="2:34" ht="18" customHeight="1" thickBot="1" x14ac:dyDescent="0.35">
      <c r="B13" s="21" t="s">
        <v>14</v>
      </c>
      <c r="C13" s="22" t="s">
        <v>13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T13" s="23">
        <f>W17</f>
        <v>0</v>
      </c>
      <c r="U13" s="25">
        <f>W18</f>
        <v>2</v>
      </c>
      <c r="V13" s="26">
        <f>W19</f>
        <v>4</v>
      </c>
      <c r="W13" s="27">
        <f>W20</f>
        <v>0</v>
      </c>
      <c r="X13" s="20"/>
      <c r="Y13" s="20"/>
      <c r="Z13" s="20"/>
      <c r="AA13" s="6"/>
      <c r="AB13" s="6"/>
      <c r="AC13" s="6"/>
      <c r="AD13" s="6"/>
      <c r="AE13" s="6"/>
      <c r="AF13" s="6"/>
      <c r="AG13" s="6"/>
      <c r="AH13" s="6"/>
    </row>
    <row r="14" spans="2:34" ht="18" customHeight="1" thickBot="1" x14ac:dyDescent="0.35">
      <c r="B14" s="21" t="s">
        <v>15</v>
      </c>
      <c r="C14" s="22" t="s">
        <v>13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X14" s="20"/>
      <c r="Y14" s="20"/>
      <c r="Z14" s="20"/>
      <c r="AA14" s="6"/>
      <c r="AB14" s="6"/>
      <c r="AC14" s="6"/>
      <c r="AD14" s="6"/>
      <c r="AE14" s="6"/>
      <c r="AF14" s="6"/>
      <c r="AG14" s="6"/>
      <c r="AH14" s="6"/>
    </row>
    <row r="15" spans="2:34" ht="18" customHeight="1" thickBot="1" x14ac:dyDescent="0.35">
      <c r="B15" s="21" t="s">
        <v>16</v>
      </c>
      <c r="C15" s="22" t="s">
        <v>13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4"/>
      <c r="T15" s="28" t="s">
        <v>17</v>
      </c>
      <c r="U15" s="29"/>
      <c r="V15" s="30" t="s">
        <v>18</v>
      </c>
      <c r="W15" s="29"/>
      <c r="X15" s="14"/>
      <c r="Y15" s="14"/>
      <c r="Z15" s="14"/>
      <c r="AA15" s="6"/>
      <c r="AB15" s="6"/>
      <c r="AC15" s="6"/>
      <c r="AD15" s="6"/>
      <c r="AE15" s="6"/>
      <c r="AF15" s="6"/>
      <c r="AG15" s="6"/>
      <c r="AH15" s="6"/>
    </row>
    <row r="16" spans="2:34" ht="42" customHeight="1" thickBot="1" x14ac:dyDescent="0.35">
      <c r="B16" s="31" t="s">
        <v>18</v>
      </c>
      <c r="C16" s="32" t="s">
        <v>19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4"/>
      <c r="U16" s="35"/>
      <c r="V16" s="36" t="s">
        <v>20</v>
      </c>
      <c r="W16" s="37" t="s">
        <v>21</v>
      </c>
      <c r="X16" s="33"/>
      <c r="Y16" s="33" t="s">
        <v>22</v>
      </c>
      <c r="Z16" s="33"/>
      <c r="AA16" s="6"/>
      <c r="AB16" s="6"/>
      <c r="AC16" s="6"/>
      <c r="AD16" s="6"/>
      <c r="AE16" s="6"/>
      <c r="AF16" s="38"/>
      <c r="AG16" s="38"/>
      <c r="AH16" s="38"/>
    </row>
    <row r="17" spans="1:38" ht="15.95" customHeight="1" thickTop="1" thickBot="1" x14ac:dyDescent="0.3">
      <c r="A17" s="39" t="s">
        <v>8</v>
      </c>
      <c r="B17" s="40" t="s">
        <v>23</v>
      </c>
      <c r="C17" s="41">
        <v>1</v>
      </c>
      <c r="D17" s="42">
        <f t="shared" ref="D17:R18" si="0">C19</f>
        <v>3</v>
      </c>
      <c r="E17" s="42">
        <f>D19</f>
        <v>2</v>
      </c>
      <c r="F17" s="42">
        <f t="shared" si="0"/>
        <v>4</v>
      </c>
      <c r="G17" s="42">
        <f t="shared" si="0"/>
        <v>1</v>
      </c>
      <c r="H17" s="42">
        <f>G19</f>
        <v>3</v>
      </c>
      <c r="I17" s="42">
        <f t="shared" si="0"/>
        <v>2</v>
      </c>
      <c r="J17" s="42">
        <f t="shared" si="0"/>
        <v>4</v>
      </c>
      <c r="K17" s="42">
        <f t="shared" si="0"/>
        <v>1</v>
      </c>
      <c r="L17" s="42">
        <f t="shared" si="0"/>
        <v>3</v>
      </c>
      <c r="M17" s="42">
        <f t="shared" si="0"/>
        <v>2</v>
      </c>
      <c r="N17" s="42">
        <f t="shared" si="0"/>
        <v>4</v>
      </c>
      <c r="O17" s="42">
        <f t="shared" si="0"/>
        <v>1</v>
      </c>
      <c r="P17" s="42">
        <f t="shared" si="0"/>
        <v>3</v>
      </c>
      <c r="Q17" s="42">
        <f t="shared" si="0"/>
        <v>2</v>
      </c>
      <c r="R17" s="42">
        <f t="shared" si="0"/>
        <v>4</v>
      </c>
      <c r="S17" s="43"/>
      <c r="T17" s="44" t="s">
        <v>8</v>
      </c>
      <c r="U17" s="45"/>
      <c r="V17" s="46">
        <v>8</v>
      </c>
      <c r="W17" s="47">
        <v>0</v>
      </c>
      <c r="X17" s="48"/>
      <c r="Y17" s="48" t="s">
        <v>24</v>
      </c>
      <c r="Z17" s="49"/>
      <c r="AA17" s="6"/>
      <c r="AB17" s="6"/>
      <c r="AC17" s="6"/>
      <c r="AD17" s="6"/>
      <c r="AE17" s="6"/>
      <c r="AF17" s="48"/>
      <c r="AG17" s="48"/>
      <c r="AH17" s="49"/>
    </row>
    <row r="18" spans="1:38" ht="15.95" customHeight="1" thickBot="1" x14ac:dyDescent="0.3">
      <c r="A18" s="50" t="s">
        <v>9</v>
      </c>
      <c r="B18" s="51" t="s">
        <v>25</v>
      </c>
      <c r="C18" s="52">
        <f>CHOOSE(C17,2,1,4,3)</f>
        <v>2</v>
      </c>
      <c r="D18" s="52">
        <f t="shared" si="0"/>
        <v>4</v>
      </c>
      <c r="E18" s="52">
        <f t="shared" si="0"/>
        <v>1</v>
      </c>
      <c r="F18" s="52">
        <f t="shared" si="0"/>
        <v>3</v>
      </c>
      <c r="G18" s="52">
        <f t="shared" si="0"/>
        <v>2</v>
      </c>
      <c r="H18" s="52">
        <f t="shared" si="0"/>
        <v>4</v>
      </c>
      <c r="I18" s="52">
        <f t="shared" si="0"/>
        <v>1</v>
      </c>
      <c r="J18" s="52">
        <f t="shared" si="0"/>
        <v>3</v>
      </c>
      <c r="K18" s="52">
        <f t="shared" si="0"/>
        <v>2</v>
      </c>
      <c r="L18" s="52">
        <f t="shared" si="0"/>
        <v>4</v>
      </c>
      <c r="M18" s="52">
        <f t="shared" si="0"/>
        <v>1</v>
      </c>
      <c r="N18" s="52">
        <f t="shared" si="0"/>
        <v>3</v>
      </c>
      <c r="O18" s="52">
        <f t="shared" si="0"/>
        <v>2</v>
      </c>
      <c r="P18" s="52">
        <f t="shared" si="0"/>
        <v>4</v>
      </c>
      <c r="Q18" s="52">
        <f t="shared" si="0"/>
        <v>1</v>
      </c>
      <c r="R18" s="52">
        <f t="shared" si="0"/>
        <v>3</v>
      </c>
      <c r="S18" s="53"/>
      <c r="T18" s="44" t="s">
        <v>9</v>
      </c>
      <c r="U18" s="45"/>
      <c r="V18" s="39">
        <v>8</v>
      </c>
      <c r="W18" s="54">
        <v>2</v>
      </c>
      <c r="X18" s="48"/>
      <c r="Y18" s="48" t="s">
        <v>24</v>
      </c>
      <c r="Z18" s="48"/>
      <c r="AA18" s="6"/>
      <c r="AB18" s="6"/>
      <c r="AC18" s="6"/>
      <c r="AD18" s="6"/>
      <c r="AE18" s="6"/>
      <c r="AF18" s="48"/>
      <c r="AG18" s="48"/>
      <c r="AH18" s="48"/>
    </row>
    <row r="19" spans="1:38" ht="15.95" customHeight="1" thickBot="1" x14ac:dyDescent="0.3">
      <c r="A19" s="55" t="s">
        <v>10</v>
      </c>
      <c r="B19" s="51" t="s">
        <v>26</v>
      </c>
      <c r="C19" s="52">
        <f>CHOOSE(C18,4,3,1,2)</f>
        <v>3</v>
      </c>
      <c r="D19" s="56">
        <f>C18</f>
        <v>2</v>
      </c>
      <c r="E19" s="56">
        <f>D18</f>
        <v>4</v>
      </c>
      <c r="F19" s="56">
        <f>E18</f>
        <v>1</v>
      </c>
      <c r="G19" s="56">
        <f>F18</f>
        <v>3</v>
      </c>
      <c r="H19" s="56">
        <f t="shared" ref="H19:R19" si="1">G18</f>
        <v>2</v>
      </c>
      <c r="I19" s="56">
        <f t="shared" si="1"/>
        <v>4</v>
      </c>
      <c r="J19" s="56">
        <f t="shared" si="1"/>
        <v>1</v>
      </c>
      <c r="K19" s="56">
        <f t="shared" si="1"/>
        <v>3</v>
      </c>
      <c r="L19" s="56">
        <f t="shared" si="1"/>
        <v>2</v>
      </c>
      <c r="M19" s="56">
        <f t="shared" si="1"/>
        <v>4</v>
      </c>
      <c r="N19" s="56">
        <f t="shared" si="1"/>
        <v>1</v>
      </c>
      <c r="O19" s="56">
        <f t="shared" si="1"/>
        <v>3</v>
      </c>
      <c r="P19" s="56">
        <f t="shared" si="1"/>
        <v>2</v>
      </c>
      <c r="Q19" s="56">
        <f t="shared" si="1"/>
        <v>4</v>
      </c>
      <c r="R19" s="56">
        <f t="shared" si="1"/>
        <v>1</v>
      </c>
      <c r="S19" s="57"/>
      <c r="T19" s="44" t="s">
        <v>10</v>
      </c>
      <c r="U19" s="45"/>
      <c r="V19" s="55">
        <v>8</v>
      </c>
      <c r="W19" s="58">
        <v>4</v>
      </c>
      <c r="X19" s="49"/>
      <c r="Y19" s="48" t="s">
        <v>27</v>
      </c>
      <c r="Z19" s="48"/>
      <c r="AA19" s="6"/>
      <c r="AB19" s="6"/>
      <c r="AC19" s="6"/>
      <c r="AD19" s="6"/>
      <c r="AE19" s="6"/>
      <c r="AF19" s="49"/>
      <c r="AG19" s="48"/>
      <c r="AH19" s="48"/>
    </row>
    <row r="20" spans="1:38" ht="15.95" customHeight="1" thickBot="1" x14ac:dyDescent="0.3">
      <c r="A20" s="46" t="s">
        <v>11</v>
      </c>
      <c r="B20" s="51" t="s">
        <v>28</v>
      </c>
      <c r="C20" s="52">
        <f>CHOOSE(C19,2,1,4,3)</f>
        <v>4</v>
      </c>
      <c r="D20" s="52">
        <f>C17</f>
        <v>1</v>
      </c>
      <c r="E20" s="52">
        <f>D17</f>
        <v>3</v>
      </c>
      <c r="F20" s="52">
        <f>E17</f>
        <v>2</v>
      </c>
      <c r="G20" s="52">
        <f>F17</f>
        <v>4</v>
      </c>
      <c r="H20" s="52">
        <f t="shared" ref="H20:R20" si="2">G17</f>
        <v>1</v>
      </c>
      <c r="I20" s="52">
        <f t="shared" si="2"/>
        <v>3</v>
      </c>
      <c r="J20" s="52">
        <f t="shared" si="2"/>
        <v>2</v>
      </c>
      <c r="K20" s="52">
        <f t="shared" si="2"/>
        <v>4</v>
      </c>
      <c r="L20" s="52">
        <f t="shared" si="2"/>
        <v>1</v>
      </c>
      <c r="M20" s="52">
        <f t="shared" si="2"/>
        <v>3</v>
      </c>
      <c r="N20" s="52">
        <f t="shared" si="2"/>
        <v>2</v>
      </c>
      <c r="O20" s="52">
        <f t="shared" si="2"/>
        <v>4</v>
      </c>
      <c r="P20" s="52">
        <f t="shared" si="2"/>
        <v>1</v>
      </c>
      <c r="Q20" s="52">
        <f t="shared" si="2"/>
        <v>3</v>
      </c>
      <c r="R20" s="52">
        <f t="shared" si="2"/>
        <v>2</v>
      </c>
      <c r="S20" s="57"/>
      <c r="T20" s="44" t="s">
        <v>11</v>
      </c>
      <c r="U20" s="45"/>
      <c r="V20" s="39">
        <v>0</v>
      </c>
      <c r="W20" s="59">
        <v>0</v>
      </c>
      <c r="X20" s="48"/>
      <c r="Y20" s="49"/>
      <c r="Z20" s="48"/>
      <c r="AA20" s="6"/>
      <c r="AB20" s="6"/>
      <c r="AC20" s="6"/>
      <c r="AD20" s="6"/>
      <c r="AE20" s="6"/>
      <c r="AF20" s="48"/>
      <c r="AG20" s="49"/>
      <c r="AH20" s="48"/>
    </row>
    <row r="21" spans="1:38" ht="18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60"/>
      <c r="U21" s="60"/>
      <c r="V21" s="60"/>
      <c r="W21" s="60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8" s="61" customFormat="1" ht="18" hidden="1" customHeight="1" thickBot="1" x14ac:dyDescent="0.25">
      <c r="B22" s="62"/>
      <c r="C22" s="63"/>
      <c r="D22" s="63"/>
      <c r="E22" s="64"/>
      <c r="F22" s="63"/>
      <c r="G22" s="63"/>
      <c r="H22" s="63"/>
      <c r="I22" s="64"/>
      <c r="J22" s="63"/>
      <c r="K22" s="63"/>
      <c r="L22" s="63"/>
      <c r="M22" s="64"/>
      <c r="N22" s="63"/>
      <c r="O22" s="63"/>
      <c r="P22" s="63"/>
      <c r="Q22" s="64"/>
      <c r="R22" s="63"/>
      <c r="S22" s="48"/>
      <c r="T22" s="48"/>
      <c r="U22" s="48"/>
      <c r="V22" s="49"/>
      <c r="W22" s="48"/>
      <c r="X22" s="48"/>
      <c r="Y22" s="48"/>
      <c r="Z22" s="49"/>
      <c r="AA22" s="48"/>
      <c r="AB22" s="48"/>
      <c r="AC22" s="48"/>
      <c r="AD22" s="49"/>
      <c r="AE22" s="48"/>
      <c r="AF22" s="49"/>
      <c r="AG22" s="49"/>
      <c r="AH22" s="5"/>
    </row>
    <row r="23" spans="1:38" ht="15.95" hidden="1" customHeight="1" thickTop="1" thickBot="1" x14ac:dyDescent="0.3">
      <c r="B23" s="65" t="s">
        <v>28</v>
      </c>
      <c r="C23" s="66">
        <v>1</v>
      </c>
      <c r="D23" s="67">
        <v>3</v>
      </c>
      <c r="E23" s="66">
        <v>2</v>
      </c>
      <c r="F23" s="66">
        <v>4</v>
      </c>
      <c r="G23" s="66">
        <v>1</v>
      </c>
      <c r="H23" s="67">
        <v>3</v>
      </c>
      <c r="I23" s="66">
        <v>2</v>
      </c>
      <c r="J23" s="66">
        <v>4</v>
      </c>
      <c r="K23" s="66">
        <v>1</v>
      </c>
      <c r="L23" s="67">
        <v>3</v>
      </c>
      <c r="M23" s="66">
        <v>2</v>
      </c>
      <c r="N23" s="66">
        <v>4</v>
      </c>
      <c r="O23" s="66">
        <v>1</v>
      </c>
      <c r="P23" s="67">
        <v>3</v>
      </c>
      <c r="Q23" s="66">
        <v>2</v>
      </c>
      <c r="R23" s="66">
        <v>4</v>
      </c>
      <c r="S23" s="57"/>
      <c r="T23" s="48"/>
      <c r="U23" s="49"/>
      <c r="V23" s="48"/>
      <c r="W23" s="48"/>
      <c r="X23" s="48"/>
      <c r="Y23" s="49"/>
      <c r="Z23" s="48"/>
      <c r="AA23" s="48"/>
      <c r="AB23" s="48"/>
      <c r="AC23" s="49"/>
      <c r="AD23" s="48"/>
      <c r="AE23" s="48"/>
      <c r="AF23" s="48"/>
      <c r="AG23" s="49"/>
      <c r="AH23" s="48"/>
    </row>
    <row r="24" spans="1:38" ht="15.95" hidden="1" customHeight="1" thickBot="1" x14ac:dyDescent="0.3">
      <c r="B24" s="65" t="s">
        <v>29</v>
      </c>
      <c r="C24" s="67">
        <v>2</v>
      </c>
      <c r="D24" s="66">
        <v>4</v>
      </c>
      <c r="E24" s="66">
        <v>1</v>
      </c>
      <c r="F24" s="66">
        <v>3</v>
      </c>
      <c r="G24" s="67">
        <v>2</v>
      </c>
      <c r="H24" s="66">
        <v>4</v>
      </c>
      <c r="I24" s="66">
        <v>1</v>
      </c>
      <c r="J24" s="66">
        <v>3</v>
      </c>
      <c r="K24" s="67">
        <v>2</v>
      </c>
      <c r="L24" s="66">
        <v>4</v>
      </c>
      <c r="M24" s="66">
        <v>1</v>
      </c>
      <c r="N24" s="66">
        <v>3</v>
      </c>
      <c r="O24" s="67">
        <v>2</v>
      </c>
      <c r="P24" s="66">
        <v>4</v>
      </c>
      <c r="Q24" s="66">
        <v>1</v>
      </c>
      <c r="R24" s="66">
        <v>3</v>
      </c>
      <c r="S24" s="57"/>
      <c r="T24" s="49"/>
      <c r="U24" s="48"/>
      <c r="V24" s="48"/>
      <c r="W24" s="48"/>
      <c r="X24" s="49"/>
      <c r="Y24" s="48"/>
      <c r="Z24" s="48"/>
      <c r="AA24" s="48"/>
      <c r="AB24" s="49"/>
      <c r="AC24" s="48"/>
      <c r="AD24" s="48"/>
      <c r="AE24" s="48"/>
      <c r="AF24" s="49"/>
      <c r="AG24" s="48"/>
      <c r="AH24" s="48"/>
    </row>
    <row r="25" spans="1:38" ht="15.95" hidden="1" customHeight="1" thickTop="1" thickBot="1" x14ac:dyDescent="0.3">
      <c r="B25" s="68" t="s">
        <v>30</v>
      </c>
      <c r="C25" s="69">
        <v>3</v>
      </c>
      <c r="D25" s="69">
        <v>2</v>
      </c>
      <c r="E25" s="70">
        <v>4</v>
      </c>
      <c r="F25" s="69">
        <v>1</v>
      </c>
      <c r="G25" s="69">
        <v>3</v>
      </c>
      <c r="H25" s="69">
        <v>2</v>
      </c>
      <c r="I25" s="70">
        <v>4</v>
      </c>
      <c r="J25" s="69">
        <v>1</v>
      </c>
      <c r="K25" s="69">
        <v>3</v>
      </c>
      <c r="L25" s="69">
        <v>2</v>
      </c>
      <c r="M25" s="70">
        <v>4</v>
      </c>
      <c r="N25" s="69">
        <v>1</v>
      </c>
      <c r="O25" s="69">
        <v>3</v>
      </c>
      <c r="P25" s="69">
        <v>2</v>
      </c>
      <c r="Q25" s="70">
        <v>4</v>
      </c>
      <c r="R25" s="71">
        <v>1</v>
      </c>
      <c r="S25" s="43"/>
      <c r="T25" s="48"/>
      <c r="U25" s="48"/>
      <c r="V25" s="49"/>
      <c r="W25" s="48"/>
      <c r="X25" s="48"/>
      <c r="Y25" s="48"/>
      <c r="Z25" s="49"/>
      <c r="AA25" s="48"/>
      <c r="AB25" s="48"/>
      <c r="AC25" s="48"/>
      <c r="AD25" s="49"/>
      <c r="AE25" s="48"/>
      <c r="AF25" s="48"/>
      <c r="AG25" s="48"/>
      <c r="AH25" s="49"/>
    </row>
    <row r="26" spans="1:38" ht="15.95" hidden="1" customHeight="1" thickBot="1" x14ac:dyDescent="0.3">
      <c r="B26" s="72" t="s">
        <v>31</v>
      </c>
      <c r="C26" s="73">
        <v>4</v>
      </c>
      <c r="D26" s="73">
        <v>1</v>
      </c>
      <c r="E26" s="73">
        <v>3</v>
      </c>
      <c r="F26" s="74">
        <v>2</v>
      </c>
      <c r="G26" s="73">
        <v>4</v>
      </c>
      <c r="H26" s="73">
        <v>1</v>
      </c>
      <c r="I26" s="73">
        <v>3</v>
      </c>
      <c r="J26" s="74">
        <v>2</v>
      </c>
      <c r="K26" s="73">
        <v>4</v>
      </c>
      <c r="L26" s="73">
        <v>1</v>
      </c>
      <c r="M26" s="73">
        <v>3</v>
      </c>
      <c r="N26" s="74">
        <v>2</v>
      </c>
      <c r="O26" s="73">
        <v>4</v>
      </c>
      <c r="P26" s="73">
        <v>1</v>
      </c>
      <c r="Q26" s="73">
        <v>3</v>
      </c>
      <c r="R26" s="74">
        <v>2</v>
      </c>
      <c r="S26" s="53"/>
      <c r="T26" s="48"/>
      <c r="U26" s="48"/>
      <c r="V26" s="48"/>
      <c r="W26" s="49"/>
      <c r="X26" s="48"/>
      <c r="Y26" s="48"/>
      <c r="Z26" s="48"/>
      <c r="AA26" s="49"/>
      <c r="AB26" s="48"/>
      <c r="AC26" s="48"/>
      <c r="AD26" s="48"/>
      <c r="AE26" s="49"/>
      <c r="AF26" s="48"/>
      <c r="AG26" s="48"/>
      <c r="AH26" s="48"/>
    </row>
    <row r="27" spans="1:38" s="61" customFormat="1" ht="11.25" hidden="1" customHeight="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5"/>
      <c r="T27" s="76"/>
      <c r="U27" s="76"/>
      <c r="V27" s="76"/>
      <c r="W27" s="76"/>
      <c r="X27" s="48"/>
      <c r="Y27" s="49"/>
      <c r="Z27" s="48"/>
      <c r="AA27" s="48"/>
      <c r="AB27" s="48"/>
      <c r="AC27" s="49"/>
      <c r="AD27" s="48"/>
      <c r="AE27" s="48"/>
      <c r="AF27" s="49"/>
      <c r="AG27" s="49"/>
      <c r="AH27" s="5"/>
    </row>
    <row r="28" spans="1:38" ht="13.5" customHeight="1" thickBot="1" x14ac:dyDescent="0.25">
      <c r="B28" s="77"/>
      <c r="C28" s="78">
        <f>DATE(B$10,1,1)</f>
        <v>42005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</v>
      </c>
      <c r="U28" s="80">
        <v>2</v>
      </c>
      <c r="V28" s="80">
        <v>3</v>
      </c>
      <c r="W28" s="80">
        <v>4</v>
      </c>
      <c r="X28" s="81"/>
      <c r="Y28" s="81"/>
      <c r="Z28" s="81"/>
      <c r="AG28" s="12"/>
      <c r="AI28" s="5"/>
      <c r="AJ28" s="12"/>
      <c r="AK28" s="12"/>
    </row>
    <row r="29" spans="1:38" ht="24" customHeight="1" x14ac:dyDescent="0.2">
      <c r="A29" s="82" t="s">
        <v>32</v>
      </c>
      <c r="B29" s="83"/>
      <c r="C29" s="84">
        <f>C28</f>
        <v>42005</v>
      </c>
      <c r="D29" s="85">
        <f>C29+1</f>
        <v>42006</v>
      </c>
      <c r="E29" s="85">
        <f t="shared" ref="E29:R30" si="3">D29+1</f>
        <v>42007</v>
      </c>
      <c r="F29" s="85">
        <f t="shared" si="3"/>
        <v>42008</v>
      </c>
      <c r="G29" s="85">
        <f t="shared" si="3"/>
        <v>42009</v>
      </c>
      <c r="H29" s="85">
        <f t="shared" si="3"/>
        <v>42010</v>
      </c>
      <c r="I29" s="85">
        <f t="shared" si="3"/>
        <v>42011</v>
      </c>
      <c r="J29" s="85">
        <f t="shared" si="3"/>
        <v>42012</v>
      </c>
      <c r="K29" s="85">
        <f t="shared" si="3"/>
        <v>42013</v>
      </c>
      <c r="L29" s="85">
        <f t="shared" si="3"/>
        <v>42014</v>
      </c>
      <c r="M29" s="85">
        <f t="shared" si="3"/>
        <v>42015</v>
      </c>
      <c r="N29" s="85">
        <f t="shared" si="3"/>
        <v>42016</v>
      </c>
      <c r="O29" s="85">
        <f t="shared" si="3"/>
        <v>42017</v>
      </c>
      <c r="P29" s="85">
        <f t="shared" si="3"/>
        <v>42018</v>
      </c>
      <c r="Q29" s="85">
        <f t="shared" si="3"/>
        <v>42019</v>
      </c>
      <c r="R29" s="86">
        <f t="shared" si="3"/>
        <v>42020</v>
      </c>
      <c r="S29" s="77"/>
      <c r="T29" s="87" t="s">
        <v>33</v>
      </c>
      <c r="U29" s="88" t="s">
        <v>34</v>
      </c>
      <c r="V29" s="88" t="s">
        <v>35</v>
      </c>
      <c r="W29" s="89" t="s">
        <v>36</v>
      </c>
      <c r="X29" s="81"/>
      <c r="Y29" s="81"/>
      <c r="Z29" s="81"/>
      <c r="AD29" s="90"/>
    </row>
    <row r="30" spans="1:38" ht="21" customHeight="1" x14ac:dyDescent="0.2">
      <c r="A30" s="91"/>
      <c r="B30" s="92"/>
      <c r="C30" s="93">
        <f>R29+1</f>
        <v>42021</v>
      </c>
      <c r="D30" s="94">
        <f>C30+1</f>
        <v>42022</v>
      </c>
      <c r="E30" s="94">
        <f t="shared" si="3"/>
        <v>42023</v>
      </c>
      <c r="F30" s="94">
        <f t="shared" si="3"/>
        <v>42024</v>
      </c>
      <c r="G30" s="94">
        <f t="shared" si="3"/>
        <v>42025</v>
      </c>
      <c r="H30" s="94">
        <f t="shared" si="3"/>
        <v>42026</v>
      </c>
      <c r="I30" s="94">
        <f t="shared" si="3"/>
        <v>42027</v>
      </c>
      <c r="J30" s="94">
        <f t="shared" si="3"/>
        <v>42028</v>
      </c>
      <c r="K30" s="94">
        <f t="shared" si="3"/>
        <v>42029</v>
      </c>
      <c r="L30" s="94">
        <f t="shared" si="3"/>
        <v>42030</v>
      </c>
      <c r="M30" s="94">
        <f t="shared" si="3"/>
        <v>42031</v>
      </c>
      <c r="N30" s="94">
        <f t="shared" si="3"/>
        <v>42032</v>
      </c>
      <c r="O30" s="94">
        <f t="shared" si="3"/>
        <v>42033</v>
      </c>
      <c r="P30" s="94">
        <f t="shared" si="3"/>
        <v>42034</v>
      </c>
      <c r="Q30" s="94">
        <f t="shared" si="3"/>
        <v>42035</v>
      </c>
      <c r="R30" s="95"/>
      <c r="S30" s="77"/>
      <c r="T30" s="96">
        <f>SUMPRODUCT(ISNUMBER($C29:$R31)*MMULT($T$12:$V$12,--($C$17:$R$19=T$28)))</f>
        <v>184</v>
      </c>
      <c r="U30" s="96">
        <f>SUMPRODUCT(ISNUMBER($C29:$R31)*MMULT($T$12:$V$12,--($C$17:$R$19=U$28)))</f>
        <v>192</v>
      </c>
      <c r="V30" s="96">
        <f>SUMPRODUCT(ISNUMBER($C29:$R31)*MMULT($T$12:$V$12,--($C$17:$R$19=V$28)))</f>
        <v>184</v>
      </c>
      <c r="W30" s="96">
        <f>SUMPRODUCT(ISNUMBER($C29:$R31)*MMULT($T$12:$V$12,--($C$17:$R$19=W$28)))</f>
        <v>184</v>
      </c>
      <c r="X30" s="97" t="s">
        <v>37</v>
      </c>
      <c r="Y30" s="97"/>
      <c r="Z30" s="97"/>
      <c r="AA30" s="5">
        <v>152</v>
      </c>
      <c r="AD30" s="90"/>
    </row>
    <row r="31" spans="1:38" s="103" customFormat="1" ht="21.75" customHeight="1" thickBot="1" x14ac:dyDescent="0.3">
      <c r="A31" s="98"/>
      <c r="B31" s="99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77"/>
      <c r="T31" s="96">
        <f>SUMPRODUCT(ISNUMBER($C29:$R31)*MMULT($T$13:$V$13,--($C$17:$R$19=T$28)))</f>
        <v>44</v>
      </c>
      <c r="U31" s="96">
        <f>SUMPRODUCT(ISNUMBER($C29:$R31)*MMULT($T$13:$V$13,--($C$17:$R$19=U$28)))</f>
        <v>48</v>
      </c>
      <c r="V31" s="96">
        <f>SUMPRODUCT(ISNUMBER($C29:$R31)*MMULT($T$13:$V$13,--($C$17:$R$19=V$28)))</f>
        <v>46</v>
      </c>
      <c r="W31" s="96">
        <f>SUMPRODUCT(ISNUMBER($C29:$R31)*MMULT($T$13:$V$13,--($C$17:$R$19=W$28)))</f>
        <v>48</v>
      </c>
      <c r="X31" s="97" t="s">
        <v>38</v>
      </c>
      <c r="Y31" s="97"/>
      <c r="Z31" s="97"/>
      <c r="AB31" s="104"/>
      <c r="AC31" s="104"/>
      <c r="AD31" s="105"/>
      <c r="AE31" s="104"/>
      <c r="AF31" s="104"/>
      <c r="AG31" s="104"/>
      <c r="AH31" s="104"/>
    </row>
    <row r="32" spans="1:38" ht="12.75" customHeight="1" x14ac:dyDescent="0.2">
      <c r="B32" s="106"/>
      <c r="C32"/>
      <c r="D32"/>
      <c r="E3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/>
      <c r="T32" s="108"/>
      <c r="U32" s="108"/>
      <c r="V32" s="108"/>
      <c r="W32" s="108"/>
      <c r="X32" s="109"/>
      <c r="Y32" s="109"/>
      <c r="AD32" s="109"/>
      <c r="AF32" s="12"/>
      <c r="AG32" s="12"/>
      <c r="AH32" s="110"/>
      <c r="AI32" s="12"/>
      <c r="AJ32" s="12"/>
      <c r="AK32" s="12"/>
      <c r="AL32" s="12"/>
    </row>
    <row r="33" spans="1:34" ht="23.25" customHeight="1" thickBot="1" x14ac:dyDescent="0.25">
      <c r="B33" s="106"/>
      <c r="C33" s="78">
        <f>DATE(B$10,2,1)</f>
        <v>42036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X33" s="109"/>
      <c r="Y33" s="109"/>
      <c r="Z33" s="109"/>
    </row>
    <row r="34" spans="1:34" ht="23.25" customHeight="1" x14ac:dyDescent="0.2">
      <c r="A34" s="82" t="s">
        <v>32</v>
      </c>
      <c r="B34" s="83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3">
        <v>1</v>
      </c>
      <c r="S34" s="77"/>
      <c r="T34" s="87" t="s">
        <v>33</v>
      </c>
      <c r="U34" s="88" t="s">
        <v>34</v>
      </c>
      <c r="V34" s="88" t="s">
        <v>35</v>
      </c>
      <c r="W34" s="89" t="s">
        <v>36</v>
      </c>
    </row>
    <row r="35" spans="1:34" s="103" customFormat="1" ht="23.25" customHeight="1" x14ac:dyDescent="0.25">
      <c r="A35" s="91"/>
      <c r="B35" s="92"/>
      <c r="C35" s="114">
        <v>2</v>
      </c>
      <c r="D35" s="115">
        <v>3</v>
      </c>
      <c r="E35" s="115">
        <v>4</v>
      </c>
      <c r="F35" s="115">
        <v>5</v>
      </c>
      <c r="G35" s="115">
        <v>6</v>
      </c>
      <c r="H35" s="116">
        <v>7</v>
      </c>
      <c r="I35" s="116">
        <v>8</v>
      </c>
      <c r="J35" s="115">
        <v>9</v>
      </c>
      <c r="K35" s="115">
        <v>10</v>
      </c>
      <c r="L35" s="115">
        <v>11</v>
      </c>
      <c r="M35" s="115">
        <v>12</v>
      </c>
      <c r="N35" s="115">
        <v>13</v>
      </c>
      <c r="O35" s="116">
        <v>14</v>
      </c>
      <c r="P35" s="116">
        <v>15</v>
      </c>
      <c r="Q35" s="115">
        <v>16</v>
      </c>
      <c r="R35" s="117">
        <v>17</v>
      </c>
      <c r="S35" s="77"/>
      <c r="T35" s="96">
        <f>SUMPRODUCT(ISNUMBER($C34:$R36)*MMULT($T$12:$V$12,--($C$17:$R$19=T$28)))</f>
        <v>168</v>
      </c>
      <c r="U35" s="96">
        <f>SUMPRODUCT(ISNUMBER($C34:$R36)*MMULT($T$12:$V$12,--($C$17:$R$19=U$28)))</f>
        <v>168</v>
      </c>
      <c r="V35" s="96">
        <f>SUMPRODUCT(ISNUMBER($C34:$R36)*MMULT($T$12:$V$12,--($C$17:$R$19=V$28)))</f>
        <v>168</v>
      </c>
      <c r="W35" s="96">
        <f>SUMPRODUCT(ISNUMBER($C34:$R36)*MMULT($T$12:$V$12,--($C$17:$R$19=W$28)))</f>
        <v>168</v>
      </c>
      <c r="X35" s="118" t="s">
        <v>37</v>
      </c>
      <c r="Y35" s="97"/>
      <c r="Z35" s="97"/>
      <c r="AA35" s="104"/>
      <c r="AB35" s="104"/>
      <c r="AC35" s="104"/>
      <c r="AD35" s="104"/>
      <c r="AE35" s="104"/>
      <c r="AF35" s="104"/>
      <c r="AG35" s="104"/>
      <c r="AH35" s="104"/>
    </row>
    <row r="36" spans="1:34" ht="22.5" customHeight="1" thickBot="1" x14ac:dyDescent="0.25">
      <c r="A36" s="98"/>
      <c r="B36" s="99"/>
      <c r="C36" s="100">
        <v>18</v>
      </c>
      <c r="D36" s="101">
        <v>19</v>
      </c>
      <c r="E36" s="101">
        <v>20</v>
      </c>
      <c r="F36" s="119">
        <v>21</v>
      </c>
      <c r="G36" s="119">
        <v>22</v>
      </c>
      <c r="H36" s="101">
        <v>23</v>
      </c>
      <c r="I36" s="101">
        <v>24</v>
      </c>
      <c r="J36" s="101">
        <v>25</v>
      </c>
      <c r="K36" s="101">
        <v>26</v>
      </c>
      <c r="L36" s="101">
        <v>27</v>
      </c>
      <c r="M36" s="120">
        <v>28</v>
      </c>
      <c r="N36" s="121" t="str">
        <f>IF(DAY($C33+M36)=29,29,"")</f>
        <v/>
      </c>
      <c r="O36" s="101"/>
      <c r="P36" s="101"/>
      <c r="Q36" s="101"/>
      <c r="R36" s="102"/>
      <c r="S36" s="79"/>
      <c r="T36" s="96">
        <f>SUMPRODUCT(ISNUMBER($C34:$R36)*MMULT($T$13:$V$13,--($C$17:$R$19=T$28)))</f>
        <v>42</v>
      </c>
      <c r="U36" s="96">
        <f>SUMPRODUCT(ISNUMBER($C34:$R36)*MMULT($T$13:$V$13,--($C$17:$R$19=U$28)))</f>
        <v>42</v>
      </c>
      <c r="V36" s="96">
        <f>SUMPRODUCT(ISNUMBER($C34:$R36)*MMULT($T$13:$V$13,--($C$17:$R$19=V$28)))</f>
        <v>42</v>
      </c>
      <c r="W36" s="96">
        <f>SUMPRODUCT(ISNUMBER($C34:$R36)*MMULT($T$13:$V$13,--($C$17:$R$19=W$28)))</f>
        <v>42</v>
      </c>
      <c r="X36" s="118" t="s">
        <v>38</v>
      </c>
      <c r="Y36" s="97"/>
      <c r="Z36" s="97"/>
      <c r="AA36" s="12"/>
      <c r="AB36" s="12"/>
      <c r="AC36" s="12"/>
      <c r="AD36" s="12"/>
      <c r="AE36" s="12"/>
      <c r="AF36" s="12"/>
      <c r="AG36" s="12"/>
      <c r="AH36" s="12"/>
    </row>
    <row r="37" spans="1:34" ht="14.25" customHeight="1" x14ac:dyDescent="0.2">
      <c r="B37" s="122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X37" s="123"/>
      <c r="Y37" s="123"/>
      <c r="Z37" s="123"/>
    </row>
    <row r="38" spans="1:34" ht="16.5" customHeight="1" thickBot="1" x14ac:dyDescent="0.25">
      <c r="B38" s="106"/>
      <c r="C38" s="78">
        <f>DATE(B$10,3,1)</f>
        <v>42064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/>
      <c r="U38" s="80"/>
      <c r="V38" s="80"/>
      <c r="W38" s="80"/>
      <c r="X38" s="123"/>
      <c r="Z38" s="123"/>
    </row>
    <row r="39" spans="1:34" s="103" customFormat="1" ht="26.25" customHeight="1" x14ac:dyDescent="0.25">
      <c r="A39" s="82" t="s">
        <v>32</v>
      </c>
      <c r="B39" s="83"/>
      <c r="C39" s="124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25">
        <f>IF(N36="",1,"")</f>
        <v>1</v>
      </c>
      <c r="O39" s="112">
        <f>SUM(N39,1)</f>
        <v>2</v>
      </c>
      <c r="P39" s="112">
        <f>O39+1</f>
        <v>3</v>
      </c>
      <c r="Q39" s="112">
        <f>P39+1</f>
        <v>4</v>
      </c>
      <c r="R39" s="113">
        <f>Q39+1</f>
        <v>5</v>
      </c>
      <c r="S39" s="77"/>
      <c r="T39" s="87" t="s">
        <v>33</v>
      </c>
      <c r="U39" s="88" t="s">
        <v>34</v>
      </c>
      <c r="V39" s="88" t="s">
        <v>35</v>
      </c>
      <c r="W39" s="89" t="s">
        <v>36</v>
      </c>
      <c r="X39" s="126"/>
      <c r="Y39" s="97"/>
      <c r="Z39" s="97"/>
      <c r="AA39" s="104">
        <v>168</v>
      </c>
      <c r="AB39" s="104"/>
      <c r="AC39" s="104"/>
      <c r="AD39" s="104"/>
      <c r="AE39" s="104"/>
      <c r="AF39" s="104"/>
      <c r="AG39" s="104"/>
      <c r="AH39" s="104"/>
    </row>
    <row r="40" spans="1:34" ht="19.5" customHeight="1" x14ac:dyDescent="0.25">
      <c r="A40" s="91"/>
      <c r="B40" s="92"/>
      <c r="C40" s="114">
        <f>R39+1</f>
        <v>6</v>
      </c>
      <c r="D40" s="127">
        <f>C40+1</f>
        <v>7</v>
      </c>
      <c r="E40" s="127">
        <f t="shared" ref="E40:R41" si="4">D40+1</f>
        <v>8</v>
      </c>
      <c r="F40" s="94">
        <f t="shared" si="4"/>
        <v>9</v>
      </c>
      <c r="G40" s="94">
        <f t="shared" si="4"/>
        <v>10</v>
      </c>
      <c r="H40" s="94">
        <f t="shared" si="4"/>
        <v>11</v>
      </c>
      <c r="I40" s="94">
        <f t="shared" si="4"/>
        <v>12</v>
      </c>
      <c r="J40" s="94">
        <f t="shared" si="4"/>
        <v>13</v>
      </c>
      <c r="K40" s="127">
        <f t="shared" si="4"/>
        <v>14</v>
      </c>
      <c r="L40" s="127">
        <f t="shared" si="4"/>
        <v>15</v>
      </c>
      <c r="M40" s="94">
        <f t="shared" si="4"/>
        <v>16</v>
      </c>
      <c r="N40" s="94">
        <f t="shared" si="4"/>
        <v>17</v>
      </c>
      <c r="O40" s="94">
        <f t="shared" si="4"/>
        <v>18</v>
      </c>
      <c r="P40" s="94">
        <f t="shared" si="4"/>
        <v>19</v>
      </c>
      <c r="Q40" s="94">
        <f t="shared" si="4"/>
        <v>20</v>
      </c>
      <c r="R40" s="128">
        <f t="shared" si="4"/>
        <v>21</v>
      </c>
      <c r="S40" s="77"/>
      <c r="T40" s="96">
        <f>SUMPRODUCT(ISNUMBER($C39:$R41)*MMULT($T$12:$V$12,--($C$17:$R$19=T$28)))</f>
        <v>184</v>
      </c>
      <c r="U40" s="96">
        <f>SUMPRODUCT(ISNUMBER($C39:$R41)*MMULT($T$12:$V$12,--($C$17:$R$19=U$28)))</f>
        <v>184</v>
      </c>
      <c r="V40" s="96">
        <f>SUMPRODUCT(ISNUMBER($C39:$R41)*MMULT($T$12:$V$12,--($C$17:$R$19=V$28)))</f>
        <v>192</v>
      </c>
      <c r="W40" s="96">
        <f>SUMPRODUCT(ISNUMBER($C39:$R41)*MMULT($T$12:$V$12,--($C$17:$R$19=W$28)))</f>
        <v>184</v>
      </c>
      <c r="X40" s="97" t="s">
        <v>37</v>
      </c>
      <c r="Y40" s="97"/>
      <c r="Z40" s="97"/>
      <c r="AA40" s="104"/>
      <c r="AB40" s="104"/>
      <c r="AC40" s="104"/>
      <c r="AD40" s="104"/>
      <c r="AE40" s="12"/>
      <c r="AF40" s="12"/>
      <c r="AG40" s="12"/>
      <c r="AH40" s="12"/>
    </row>
    <row r="41" spans="1:34" ht="23.25" customHeight="1" thickBot="1" x14ac:dyDescent="0.3">
      <c r="A41" s="98"/>
      <c r="B41" s="99"/>
      <c r="C41" s="129">
        <f>R40+1</f>
        <v>22</v>
      </c>
      <c r="D41" s="130">
        <f>C41+1</f>
        <v>23</v>
      </c>
      <c r="E41" s="130">
        <f t="shared" si="4"/>
        <v>24</v>
      </c>
      <c r="F41" s="130">
        <f t="shared" si="4"/>
        <v>25</v>
      </c>
      <c r="G41" s="130">
        <f t="shared" si="4"/>
        <v>26</v>
      </c>
      <c r="H41" s="130">
        <f t="shared" si="4"/>
        <v>27</v>
      </c>
      <c r="I41" s="131">
        <f t="shared" si="4"/>
        <v>28</v>
      </c>
      <c r="J41" s="131">
        <f t="shared" si="4"/>
        <v>29</v>
      </c>
      <c r="K41" s="130">
        <f t="shared" si="4"/>
        <v>30</v>
      </c>
      <c r="L41" s="130">
        <f t="shared" si="4"/>
        <v>31</v>
      </c>
      <c r="M41" s="132" t="str">
        <f>IF(DAY($C38+L41)=31,31,"")</f>
        <v/>
      </c>
      <c r="N41" s="101"/>
      <c r="O41" s="101"/>
      <c r="P41" s="101"/>
      <c r="Q41" s="101"/>
      <c r="R41" s="102"/>
      <c r="S41" s="77"/>
      <c r="T41" s="96">
        <f>SUMPRODUCT(ISNUMBER($C39:$R41)*MMULT($T$13:$V$13,--($C$17:$R$19=T$28)))</f>
        <v>46</v>
      </c>
      <c r="U41" s="96">
        <f>SUMPRODUCT(ISNUMBER($C39:$R41)*MMULT($T$13:$V$13,--($C$17:$R$19=U$28)))</f>
        <v>48</v>
      </c>
      <c r="V41" s="96">
        <f>SUMPRODUCT(ISNUMBER($C39:$R41)*MMULT($T$13:$V$13,--($C$17:$R$19=V$28)))</f>
        <v>48</v>
      </c>
      <c r="W41" s="96">
        <f>SUMPRODUCT(ISNUMBER($C39:$R41)*MMULT($T$13:$V$13,--($C$17:$R$19=W$28)))</f>
        <v>44</v>
      </c>
      <c r="X41" s="97" t="s">
        <v>38</v>
      </c>
      <c r="Y41" s="97"/>
      <c r="Z41" s="97"/>
      <c r="AA41" s="104"/>
      <c r="AB41" s="104"/>
      <c r="AC41" s="104"/>
      <c r="AD41" s="104"/>
    </row>
    <row r="42" spans="1:34" ht="9.75" customHeight="1" x14ac:dyDescent="0.25">
      <c r="B42" s="10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X42" s="123"/>
      <c r="Y42" s="123"/>
      <c r="Z42" s="123"/>
      <c r="AA42" s="104"/>
      <c r="AB42" s="104"/>
      <c r="AC42" s="104"/>
      <c r="AD42" s="104"/>
    </row>
    <row r="43" spans="1:34" s="103" customFormat="1" ht="15.95" customHeight="1" thickBot="1" x14ac:dyDescent="0.3">
      <c r="B43" s="106"/>
      <c r="C43" s="78">
        <f>DATE(B$10,4,1)</f>
        <v>42095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80"/>
      <c r="U43" s="80"/>
      <c r="V43" s="80"/>
      <c r="W43" s="80"/>
      <c r="X43" s="123"/>
      <c r="Y43" s="123"/>
      <c r="Z43" s="123"/>
      <c r="AA43" s="104"/>
      <c r="AB43" s="104"/>
      <c r="AC43" s="104"/>
      <c r="AD43" s="104"/>
      <c r="AE43" s="104"/>
      <c r="AF43" s="104"/>
      <c r="AG43" s="104"/>
      <c r="AH43" s="104"/>
    </row>
    <row r="44" spans="1:34" ht="26.25" customHeight="1" x14ac:dyDescent="0.25">
      <c r="A44" s="82" t="s">
        <v>32</v>
      </c>
      <c r="B44" s="83"/>
      <c r="C44" s="133"/>
      <c r="D44" s="134"/>
      <c r="E44" s="134"/>
      <c r="F44" s="134"/>
      <c r="G44" s="134"/>
      <c r="H44" s="134"/>
      <c r="I44" s="134"/>
      <c r="J44" s="134"/>
      <c r="K44" s="134"/>
      <c r="L44" s="112"/>
      <c r="M44" s="112">
        <f>IF(M41="",1,"")</f>
        <v>1</v>
      </c>
      <c r="N44" s="112">
        <f>SUM(M44,1)</f>
        <v>2</v>
      </c>
      <c r="O44" s="112">
        <f>N44+1</f>
        <v>3</v>
      </c>
      <c r="P44" s="125">
        <f>O44+1</f>
        <v>4</v>
      </c>
      <c r="Q44" s="125">
        <f>P44+1</f>
        <v>5</v>
      </c>
      <c r="R44" s="113">
        <f>Q44+1</f>
        <v>6</v>
      </c>
      <c r="S44" s="77"/>
      <c r="T44" s="87" t="s">
        <v>33</v>
      </c>
      <c r="U44" s="88" t="s">
        <v>34</v>
      </c>
      <c r="V44" s="88" t="s">
        <v>35</v>
      </c>
      <c r="W44" s="89" t="s">
        <v>36</v>
      </c>
      <c r="X44" s="123"/>
      <c r="Y44" s="123"/>
      <c r="Z44" s="123"/>
      <c r="AA44" s="104">
        <v>175</v>
      </c>
      <c r="AB44" s="104"/>
      <c r="AC44" s="104"/>
      <c r="AD44" s="104"/>
      <c r="AE44" s="12"/>
      <c r="AF44" s="12"/>
      <c r="AG44" s="12"/>
      <c r="AH44" s="12"/>
    </row>
    <row r="45" spans="1:34" ht="24" customHeight="1" x14ac:dyDescent="0.25">
      <c r="A45" s="91"/>
      <c r="B45" s="92"/>
      <c r="C45" s="114">
        <f>R44+1</f>
        <v>7</v>
      </c>
      <c r="D45" s="94">
        <f>C45+1</f>
        <v>8</v>
      </c>
      <c r="E45" s="94">
        <f t="shared" ref="E45:R46" si="5">D45+1</f>
        <v>9</v>
      </c>
      <c r="F45" s="94">
        <f t="shared" si="5"/>
        <v>10</v>
      </c>
      <c r="G45" s="127">
        <f t="shared" si="5"/>
        <v>11</v>
      </c>
      <c r="H45" s="127">
        <f t="shared" si="5"/>
        <v>12</v>
      </c>
      <c r="I45" s="94">
        <f t="shared" si="5"/>
        <v>13</v>
      </c>
      <c r="J45" s="94">
        <f t="shared" si="5"/>
        <v>14</v>
      </c>
      <c r="K45" s="94">
        <f t="shared" si="5"/>
        <v>15</v>
      </c>
      <c r="L45" s="94">
        <f t="shared" si="5"/>
        <v>16</v>
      </c>
      <c r="M45" s="94">
        <f t="shared" si="5"/>
        <v>17</v>
      </c>
      <c r="N45" s="127">
        <f t="shared" si="5"/>
        <v>18</v>
      </c>
      <c r="O45" s="127">
        <f t="shared" si="5"/>
        <v>19</v>
      </c>
      <c r="P45" s="94">
        <f t="shared" si="5"/>
        <v>20</v>
      </c>
      <c r="Q45" s="94">
        <f t="shared" si="5"/>
        <v>21</v>
      </c>
      <c r="R45" s="95">
        <f t="shared" si="5"/>
        <v>22</v>
      </c>
      <c r="S45" s="77"/>
      <c r="T45" s="96">
        <f>SUMPRODUCT(ISNUMBER($C44:$R46)*MMULT($T$12:$V$12,--($C$17:$R$19=T$28)))</f>
        <v>184</v>
      </c>
      <c r="U45" s="96">
        <f>SUMPRODUCT(ISNUMBER($C44:$R46)*MMULT($T$12:$V$12,--($C$17:$R$19=U$28)))</f>
        <v>176</v>
      </c>
      <c r="V45" s="96">
        <f>SUMPRODUCT(ISNUMBER($C44:$R46)*MMULT($T$12:$V$12,--($C$17:$R$19=V$28)))</f>
        <v>176</v>
      </c>
      <c r="W45" s="96">
        <f>SUMPRODUCT(ISNUMBER($C44:$R46)*MMULT($T$12:$V$12,--($C$17:$R$19=W$28)))</f>
        <v>184</v>
      </c>
      <c r="X45" s="97" t="s">
        <v>37</v>
      </c>
      <c r="Y45" s="97"/>
      <c r="Z45" s="97"/>
      <c r="AA45" s="104"/>
      <c r="AB45" s="104"/>
      <c r="AC45" s="104"/>
      <c r="AD45" s="104"/>
    </row>
    <row r="46" spans="1:34" ht="20.25" customHeight="1" thickBot="1" x14ac:dyDescent="0.3">
      <c r="A46" s="98"/>
      <c r="B46" s="99"/>
      <c r="C46" s="135">
        <f>R45+1</f>
        <v>23</v>
      </c>
      <c r="D46" s="130">
        <f>C46+1</f>
        <v>24</v>
      </c>
      <c r="E46" s="131">
        <f t="shared" si="5"/>
        <v>25</v>
      </c>
      <c r="F46" s="131">
        <f t="shared" si="5"/>
        <v>26</v>
      </c>
      <c r="G46" s="130">
        <f t="shared" si="5"/>
        <v>27</v>
      </c>
      <c r="H46" s="130">
        <f t="shared" si="5"/>
        <v>28</v>
      </c>
      <c r="I46" s="130">
        <f t="shared" si="5"/>
        <v>29</v>
      </c>
      <c r="J46" s="130">
        <f t="shared" si="5"/>
        <v>30</v>
      </c>
      <c r="K46" s="132" t="str">
        <f>IF(DAY($C43+J46)=30,30,"")</f>
        <v/>
      </c>
      <c r="L46" s="136"/>
      <c r="M46" s="130"/>
      <c r="N46" s="137"/>
      <c r="O46" s="137"/>
      <c r="P46" s="137"/>
      <c r="Q46" s="137"/>
      <c r="R46" s="138"/>
      <c r="S46" s="77"/>
      <c r="T46" s="96">
        <f>SUMPRODUCT(ISNUMBER($C44:$R46)*MMULT($T$13:$V$13,--($C$17:$R$19=T$28)))</f>
        <v>48</v>
      </c>
      <c r="U46" s="96">
        <f>SUMPRODUCT(ISNUMBER($C44:$R46)*MMULT($T$13:$V$13,--($C$17:$R$19=U$28)))</f>
        <v>42</v>
      </c>
      <c r="V46" s="96">
        <f>SUMPRODUCT(ISNUMBER($C44:$R46)*MMULT($T$13:$V$13,--($C$17:$R$19=V$28)))</f>
        <v>44</v>
      </c>
      <c r="W46" s="96">
        <f>SUMPRODUCT(ISNUMBER($C44:$R46)*MMULT($T$13:$V$13,--($C$17:$R$19=W$28)))</f>
        <v>46</v>
      </c>
      <c r="X46" s="97" t="s">
        <v>38</v>
      </c>
      <c r="Y46" s="97"/>
      <c r="Z46" s="97"/>
      <c r="AA46" s="104"/>
      <c r="AB46" s="104"/>
      <c r="AC46" s="104"/>
      <c r="AD46" s="104"/>
    </row>
    <row r="47" spans="1:34" s="103" customFormat="1" ht="9.75" customHeight="1" x14ac:dyDescent="0.25">
      <c r="B47" s="10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04"/>
      <c r="U47" s="104"/>
      <c r="V47" s="105"/>
      <c r="W47" s="104"/>
      <c r="X47" s="123"/>
      <c r="Y47" s="123"/>
      <c r="Z47" s="123"/>
      <c r="AA47" s="104"/>
      <c r="AB47" s="104"/>
      <c r="AC47" s="104"/>
      <c r="AD47" s="104"/>
      <c r="AE47" s="104"/>
      <c r="AF47" s="104"/>
      <c r="AG47" s="104"/>
      <c r="AH47" s="104"/>
    </row>
    <row r="48" spans="1:34" ht="15.95" hidden="1" customHeight="1" x14ac:dyDescent="0.25">
      <c r="B48" s="106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2"/>
      <c r="U48" s="12"/>
      <c r="V48" s="12"/>
      <c r="W48" s="12"/>
      <c r="X48" s="139"/>
      <c r="Y48" s="139"/>
      <c r="Z48" s="139"/>
      <c r="AA48" s="104"/>
      <c r="AB48" s="104"/>
      <c r="AC48" s="104"/>
      <c r="AD48" s="104"/>
      <c r="AE48" s="12"/>
      <c r="AF48" s="12"/>
      <c r="AG48" s="12"/>
      <c r="AH48" s="12"/>
    </row>
    <row r="49" spans="1:34" ht="15.95" customHeight="1" thickBot="1" x14ac:dyDescent="0.3">
      <c r="B49" s="106"/>
      <c r="C49" s="78">
        <f>DATE(B$10,5,1)</f>
        <v>42125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140"/>
      <c r="T49" s="80"/>
      <c r="U49" s="80"/>
      <c r="V49" s="80"/>
      <c r="W49" s="80"/>
      <c r="X49" s="123"/>
      <c r="Z49" s="123"/>
      <c r="AB49" s="104"/>
      <c r="AC49" s="104"/>
      <c r="AD49" s="104"/>
    </row>
    <row r="50" spans="1:34" ht="27" customHeight="1" x14ac:dyDescent="0.25">
      <c r="A50" s="82" t="s">
        <v>32</v>
      </c>
      <c r="B50" s="83"/>
      <c r="C50" s="133"/>
      <c r="D50" s="134"/>
      <c r="E50" s="134"/>
      <c r="F50" s="134"/>
      <c r="G50" s="134"/>
      <c r="H50" s="134"/>
      <c r="I50" s="134"/>
      <c r="J50" s="134"/>
      <c r="K50" s="125">
        <f>IF(K46="",1,"")</f>
        <v>1</v>
      </c>
      <c r="L50" s="125">
        <f>SUM(K50,1)</f>
        <v>2</v>
      </c>
      <c r="M50" s="125">
        <f t="shared" ref="M50:R50" si="6">L50+1</f>
        <v>3</v>
      </c>
      <c r="N50" s="125">
        <f t="shared" si="6"/>
        <v>4</v>
      </c>
      <c r="O50" s="112">
        <f t="shared" si="6"/>
        <v>5</v>
      </c>
      <c r="P50" s="112">
        <f t="shared" si="6"/>
        <v>6</v>
      </c>
      <c r="Q50" s="112">
        <f t="shared" si="6"/>
        <v>7</v>
      </c>
      <c r="R50" s="113">
        <f t="shared" si="6"/>
        <v>8</v>
      </c>
      <c r="S50" s="77"/>
      <c r="T50" s="87" t="s">
        <v>33</v>
      </c>
      <c r="U50" s="88" t="s">
        <v>34</v>
      </c>
      <c r="V50" s="88" t="s">
        <v>35</v>
      </c>
      <c r="W50" s="89" t="s">
        <v>36</v>
      </c>
      <c r="X50" s="123"/>
      <c r="Y50" s="123"/>
      <c r="Z50" s="123"/>
      <c r="AA50" s="104">
        <v>143</v>
      </c>
      <c r="AB50" s="104"/>
      <c r="AC50" s="104"/>
      <c r="AD50" s="104"/>
    </row>
    <row r="51" spans="1:34" s="103" customFormat="1" ht="19.5" customHeight="1" x14ac:dyDescent="0.25">
      <c r="A51" s="91"/>
      <c r="B51" s="92"/>
      <c r="C51" s="141">
        <f>R50+1</f>
        <v>9</v>
      </c>
      <c r="D51" s="127">
        <f>C51+1</f>
        <v>10</v>
      </c>
      <c r="E51" s="94">
        <f t="shared" ref="E51:R51" si="7">D51+1</f>
        <v>11</v>
      </c>
      <c r="F51" s="94">
        <f t="shared" si="7"/>
        <v>12</v>
      </c>
      <c r="G51" s="94">
        <f t="shared" si="7"/>
        <v>13</v>
      </c>
      <c r="H51" s="94">
        <f t="shared" si="7"/>
        <v>14</v>
      </c>
      <c r="I51" s="94">
        <f t="shared" si="7"/>
        <v>15</v>
      </c>
      <c r="J51" s="127">
        <f t="shared" si="7"/>
        <v>16</v>
      </c>
      <c r="K51" s="127">
        <f t="shared" si="7"/>
        <v>17</v>
      </c>
      <c r="L51" s="94">
        <f t="shared" si="7"/>
        <v>18</v>
      </c>
      <c r="M51" s="94">
        <f t="shared" si="7"/>
        <v>19</v>
      </c>
      <c r="N51" s="94">
        <f t="shared" si="7"/>
        <v>20</v>
      </c>
      <c r="O51" s="94">
        <f t="shared" si="7"/>
        <v>21</v>
      </c>
      <c r="P51" s="94">
        <f t="shared" si="7"/>
        <v>22</v>
      </c>
      <c r="Q51" s="127">
        <f t="shared" si="7"/>
        <v>23</v>
      </c>
      <c r="R51" s="142">
        <f t="shared" si="7"/>
        <v>24</v>
      </c>
      <c r="S51" s="77"/>
      <c r="T51" s="96">
        <f>SUMPRODUCT(ISNUMBER($C50:$R52)*MMULT($T$12:$V$12,--($C$17:$R$19=T$28)))</f>
        <v>184</v>
      </c>
      <c r="U51" s="96">
        <f>SUMPRODUCT(ISNUMBER($C50:$R52)*MMULT($T$12:$V$12,--($C$17:$R$19=U$28)))</f>
        <v>192</v>
      </c>
      <c r="V51" s="96">
        <f>SUMPRODUCT(ISNUMBER($C50:$R52)*MMULT($T$12:$V$12,--($C$17:$R$19=V$28)))</f>
        <v>184</v>
      </c>
      <c r="W51" s="96">
        <f>SUMPRODUCT(ISNUMBER($C50:$R52)*MMULT($T$12:$V$12,--($C$17:$R$19=W$28)))</f>
        <v>184</v>
      </c>
      <c r="X51" s="97" t="s">
        <v>37</v>
      </c>
      <c r="Y51" s="97"/>
      <c r="Z51" s="97"/>
      <c r="AA51" s="104"/>
      <c r="AB51" s="104"/>
      <c r="AC51" s="104"/>
      <c r="AD51" s="104"/>
      <c r="AE51" s="104"/>
      <c r="AF51" s="104"/>
      <c r="AG51" s="104"/>
      <c r="AH51" s="104"/>
    </row>
    <row r="52" spans="1:34" ht="18.75" customHeight="1" thickBot="1" x14ac:dyDescent="0.3">
      <c r="A52" s="98"/>
      <c r="B52" s="99"/>
      <c r="C52" s="135">
        <f>R51+1</f>
        <v>25</v>
      </c>
      <c r="D52" s="130">
        <f>C52+1</f>
        <v>26</v>
      </c>
      <c r="E52" s="130">
        <f>D52+1</f>
        <v>27</v>
      </c>
      <c r="F52" s="130">
        <f>E52+1</f>
        <v>28</v>
      </c>
      <c r="G52" s="130">
        <f>F52+1</f>
        <v>29</v>
      </c>
      <c r="H52" s="131">
        <f>G52+1</f>
        <v>30</v>
      </c>
      <c r="I52" s="131">
        <f>H52+1</f>
        <v>31</v>
      </c>
      <c r="J52" s="132" t="str">
        <f>IF(DAY($C49+I52)=31,31,"")</f>
        <v/>
      </c>
      <c r="K52" s="136"/>
      <c r="L52" s="137"/>
      <c r="M52" s="137"/>
      <c r="N52" s="137"/>
      <c r="O52" s="137"/>
      <c r="P52" s="137"/>
      <c r="Q52" s="137"/>
      <c r="R52" s="138"/>
      <c r="S52" s="77"/>
      <c r="T52" s="96">
        <f>SUMPRODUCT(ISNUMBER($C50:$R52)*MMULT($T$13:$V$13,--($C$17:$R$19=T$28)))</f>
        <v>44</v>
      </c>
      <c r="U52" s="96">
        <f>SUMPRODUCT(ISNUMBER($C50:$R52)*MMULT($T$13:$V$13,--($C$17:$R$19=U$28)))</f>
        <v>48</v>
      </c>
      <c r="V52" s="96">
        <f>SUMPRODUCT(ISNUMBER($C50:$R52)*MMULT($T$13:$V$13,--($C$17:$R$19=V$28)))</f>
        <v>46</v>
      </c>
      <c r="W52" s="96">
        <f>SUMPRODUCT(ISNUMBER($C50:$R52)*MMULT($T$13:$V$13,--($C$17:$R$19=W$28)))</f>
        <v>48</v>
      </c>
      <c r="X52" s="97" t="s">
        <v>38</v>
      </c>
      <c r="Y52" s="97"/>
      <c r="Z52" s="97"/>
      <c r="AA52" s="104"/>
      <c r="AB52" s="104"/>
      <c r="AC52" s="104"/>
      <c r="AD52" s="104"/>
      <c r="AE52" s="12"/>
      <c r="AF52" s="12"/>
      <c r="AG52" s="12"/>
      <c r="AH52" s="12"/>
    </row>
    <row r="53" spans="1:34" ht="9" customHeight="1" x14ac:dyDescent="0.25">
      <c r="B53" s="106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X53" s="123"/>
      <c r="Y53" s="123"/>
      <c r="Z53" s="123"/>
      <c r="AA53" s="104"/>
      <c r="AB53" s="104"/>
      <c r="AC53" s="104"/>
      <c r="AD53" s="104"/>
    </row>
    <row r="54" spans="1:34" ht="15" customHeight="1" thickBot="1" x14ac:dyDescent="0.3">
      <c r="B54" s="106"/>
      <c r="C54" s="78">
        <f>DATE(B$10,6,1)</f>
        <v>42156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40"/>
      <c r="T54" s="80"/>
      <c r="U54" s="80"/>
      <c r="V54" s="80"/>
      <c r="W54" s="80"/>
      <c r="X54" s="123"/>
      <c r="Y54" s="123"/>
      <c r="Z54" s="123"/>
      <c r="AA54" s="104"/>
      <c r="AB54" s="104"/>
      <c r="AC54" s="104"/>
      <c r="AD54" s="104"/>
    </row>
    <row r="55" spans="1:34" s="103" customFormat="1" ht="25.5" customHeight="1" x14ac:dyDescent="0.25">
      <c r="A55" s="82" t="s">
        <v>32</v>
      </c>
      <c r="B55" s="83"/>
      <c r="C55" s="133"/>
      <c r="D55" s="134"/>
      <c r="E55" s="134"/>
      <c r="F55" s="134"/>
      <c r="G55" s="134"/>
      <c r="H55" s="134"/>
      <c r="I55" s="134"/>
      <c r="J55" s="112">
        <f>IF(J52="",1,"")</f>
        <v>1</v>
      </c>
      <c r="K55" s="112">
        <f>SUM(J55,1)</f>
        <v>2</v>
      </c>
      <c r="L55" s="112">
        <f>K55+1</f>
        <v>3</v>
      </c>
      <c r="M55" s="112">
        <f t="shared" ref="M55:R55" si="8">L55+1</f>
        <v>4</v>
      </c>
      <c r="N55" s="112">
        <f t="shared" si="8"/>
        <v>5</v>
      </c>
      <c r="O55" s="125">
        <f t="shared" si="8"/>
        <v>6</v>
      </c>
      <c r="P55" s="125">
        <f t="shared" si="8"/>
        <v>7</v>
      </c>
      <c r="Q55" s="112">
        <f t="shared" si="8"/>
        <v>8</v>
      </c>
      <c r="R55" s="113">
        <f t="shared" si="8"/>
        <v>9</v>
      </c>
      <c r="S55" s="77"/>
      <c r="T55" s="87" t="s">
        <v>33</v>
      </c>
      <c r="U55" s="88" t="s">
        <v>34</v>
      </c>
      <c r="V55" s="88" t="s">
        <v>35</v>
      </c>
      <c r="W55" s="89" t="s">
        <v>36</v>
      </c>
      <c r="X55" s="123"/>
      <c r="Y55" s="123"/>
      <c r="Z55" s="123"/>
      <c r="AA55" s="104">
        <v>167</v>
      </c>
      <c r="AB55" s="104"/>
      <c r="AC55" s="104"/>
      <c r="AD55" s="104"/>
      <c r="AE55" s="104"/>
      <c r="AF55" s="104"/>
      <c r="AG55" s="104"/>
      <c r="AH55" s="104"/>
    </row>
    <row r="56" spans="1:34" ht="21.75" customHeight="1" x14ac:dyDescent="0.25">
      <c r="A56" s="91"/>
      <c r="B56" s="92"/>
      <c r="C56" s="114">
        <f>R55+1</f>
        <v>10</v>
      </c>
      <c r="D56" s="94">
        <f>C56+1</f>
        <v>11</v>
      </c>
      <c r="E56" s="127">
        <f t="shared" ref="E56:R56" si="9">D56+1</f>
        <v>12</v>
      </c>
      <c r="F56" s="127">
        <f t="shared" si="9"/>
        <v>13</v>
      </c>
      <c r="G56" s="127">
        <f t="shared" si="9"/>
        <v>14</v>
      </c>
      <c r="H56" s="94">
        <f t="shared" si="9"/>
        <v>15</v>
      </c>
      <c r="I56" s="94">
        <f t="shared" si="9"/>
        <v>16</v>
      </c>
      <c r="J56" s="94">
        <f t="shared" si="9"/>
        <v>17</v>
      </c>
      <c r="K56" s="94">
        <f t="shared" si="9"/>
        <v>18</v>
      </c>
      <c r="L56" s="94">
        <f t="shared" si="9"/>
        <v>19</v>
      </c>
      <c r="M56" s="127">
        <f t="shared" si="9"/>
        <v>20</v>
      </c>
      <c r="N56" s="127">
        <f t="shared" si="9"/>
        <v>21</v>
      </c>
      <c r="O56" s="94">
        <f t="shared" si="9"/>
        <v>22</v>
      </c>
      <c r="P56" s="94">
        <f t="shared" si="9"/>
        <v>23</v>
      </c>
      <c r="Q56" s="94">
        <f t="shared" si="9"/>
        <v>24</v>
      </c>
      <c r="R56" s="95">
        <f t="shared" si="9"/>
        <v>25</v>
      </c>
      <c r="S56" s="77"/>
      <c r="T56" s="96">
        <f>SUMPRODUCT(ISNUMBER($C55:$R57)*MMULT($T$12:$V$12,--($C$17:$R$19=T$28)))</f>
        <v>184</v>
      </c>
      <c r="U56" s="96">
        <f>SUMPRODUCT(ISNUMBER($C55:$R57)*MMULT($T$12:$V$12,--($C$17:$R$19=U$28)))</f>
        <v>176</v>
      </c>
      <c r="V56" s="96">
        <f>SUMPRODUCT(ISNUMBER($C55:$R57)*MMULT($T$12:$V$12,--($C$17:$R$19=V$28)))</f>
        <v>184</v>
      </c>
      <c r="W56" s="96">
        <f>SUMPRODUCT(ISNUMBER($C55:$R57)*MMULT($T$12:$V$12,--($C$17:$R$19=W$28)))</f>
        <v>176</v>
      </c>
      <c r="X56" s="97" t="s">
        <v>37</v>
      </c>
      <c r="Y56" s="97"/>
      <c r="Z56" s="97"/>
      <c r="AA56" s="104"/>
      <c r="AB56" s="104"/>
      <c r="AC56" s="104"/>
      <c r="AD56" s="104"/>
      <c r="AE56" s="12"/>
      <c r="AF56" s="12"/>
      <c r="AG56" s="12"/>
      <c r="AH56" s="12"/>
    </row>
    <row r="57" spans="1:34" ht="15.95" customHeight="1" thickBot="1" x14ac:dyDescent="0.3">
      <c r="A57" s="98"/>
      <c r="B57" s="99"/>
      <c r="C57" s="135">
        <f>R56+1</f>
        <v>26</v>
      </c>
      <c r="D57" s="131">
        <f>C57+1</f>
        <v>27</v>
      </c>
      <c r="E57" s="131">
        <f>D57+1</f>
        <v>28</v>
      </c>
      <c r="F57" s="130">
        <f>E57+1</f>
        <v>29</v>
      </c>
      <c r="G57" s="130">
        <f>F57+1</f>
        <v>30</v>
      </c>
      <c r="H57" s="132" t="str">
        <f>IF(DAY($C54+G57)=30,30,"")</f>
        <v/>
      </c>
      <c r="I57" s="136"/>
      <c r="J57" s="130"/>
      <c r="K57" s="137"/>
      <c r="L57" s="137"/>
      <c r="M57" s="137"/>
      <c r="N57" s="137"/>
      <c r="O57" s="137"/>
      <c r="P57" s="137"/>
      <c r="Q57" s="137"/>
      <c r="R57" s="138"/>
      <c r="S57" s="77"/>
      <c r="T57" s="96">
        <f>SUMPRODUCT(ISNUMBER($C55:$R57)*MMULT($T$13:$V$13,--($C$17:$R$19=T$28)))</f>
        <v>46</v>
      </c>
      <c r="U57" s="96">
        <f>SUMPRODUCT(ISNUMBER($C55:$R57)*MMULT($T$13:$V$13,--($C$17:$R$19=U$28)))</f>
        <v>44</v>
      </c>
      <c r="V57" s="96">
        <f>SUMPRODUCT(ISNUMBER($C55:$R57)*MMULT($T$13:$V$13,--($C$17:$R$19=V$28)))</f>
        <v>48</v>
      </c>
      <c r="W57" s="96">
        <f>SUMPRODUCT(ISNUMBER($C55:$R57)*MMULT($T$13:$V$13,--($C$17:$R$19=W$28)))</f>
        <v>42</v>
      </c>
      <c r="X57" s="97" t="s">
        <v>38</v>
      </c>
      <c r="Y57" s="97"/>
      <c r="Z57" s="97"/>
      <c r="AA57" s="104"/>
      <c r="AB57" s="104"/>
      <c r="AC57" s="104"/>
      <c r="AD57" s="104"/>
    </row>
    <row r="58" spans="1:34" ht="9" customHeight="1" x14ac:dyDescent="0.25">
      <c r="B58" s="106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X58" s="123"/>
      <c r="Y58" s="123"/>
      <c r="Z58" s="123"/>
      <c r="AA58" s="104"/>
      <c r="AB58" s="104"/>
      <c r="AC58" s="104"/>
      <c r="AD58" s="104"/>
    </row>
    <row r="59" spans="1:34" s="103" customFormat="1" ht="17.25" customHeight="1" thickBot="1" x14ac:dyDescent="0.3">
      <c r="B59" s="122"/>
      <c r="C59" s="78">
        <f>DATE(B$10,7,1)</f>
        <v>42186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9"/>
      <c r="T59" s="80"/>
      <c r="U59" s="80"/>
      <c r="V59" s="80"/>
      <c r="W59" s="80"/>
      <c r="X59" s="123"/>
      <c r="Y59" s="123"/>
      <c r="Z59" s="123"/>
      <c r="AA59" s="104"/>
      <c r="AB59" s="104"/>
      <c r="AC59" s="104"/>
      <c r="AD59" s="104"/>
      <c r="AE59" s="104"/>
      <c r="AF59" s="104"/>
      <c r="AG59" s="104"/>
      <c r="AH59" s="104"/>
    </row>
    <row r="60" spans="1:34" ht="25.5" customHeight="1" x14ac:dyDescent="0.25">
      <c r="A60" s="82" t="s">
        <v>32</v>
      </c>
      <c r="B60" s="83"/>
      <c r="C60" s="133"/>
      <c r="D60" s="134"/>
      <c r="E60" s="134"/>
      <c r="F60" s="134"/>
      <c r="G60" s="134"/>
      <c r="H60" s="112">
        <f>IF(H57="",1,"")</f>
        <v>1</v>
      </c>
      <c r="I60" s="112">
        <f>SUM(H60,1)</f>
        <v>2</v>
      </c>
      <c r="J60" s="112">
        <f>I60+1</f>
        <v>3</v>
      </c>
      <c r="K60" s="125">
        <f t="shared" ref="K60:R60" si="10">J60+1</f>
        <v>4</v>
      </c>
      <c r="L60" s="125">
        <f t="shared" si="10"/>
        <v>5</v>
      </c>
      <c r="M60" s="112">
        <f t="shared" si="10"/>
        <v>6</v>
      </c>
      <c r="N60" s="112">
        <f t="shared" si="10"/>
        <v>7</v>
      </c>
      <c r="O60" s="112">
        <f t="shared" si="10"/>
        <v>8</v>
      </c>
      <c r="P60" s="112">
        <f t="shared" si="10"/>
        <v>9</v>
      </c>
      <c r="Q60" s="112">
        <f t="shared" si="10"/>
        <v>10</v>
      </c>
      <c r="R60" s="143">
        <f t="shared" si="10"/>
        <v>11</v>
      </c>
      <c r="S60" s="77"/>
      <c r="T60" s="87" t="s">
        <v>33</v>
      </c>
      <c r="U60" s="88" t="s">
        <v>34</v>
      </c>
      <c r="V60" s="88" t="s">
        <v>35</v>
      </c>
      <c r="W60" s="89" t="s">
        <v>36</v>
      </c>
      <c r="X60" s="123"/>
      <c r="Y60" s="123"/>
      <c r="Z60" s="123"/>
      <c r="AA60" s="104">
        <v>184</v>
      </c>
      <c r="AB60" s="104"/>
      <c r="AC60" s="104"/>
      <c r="AD60" s="104"/>
      <c r="AE60" s="12"/>
      <c r="AF60" s="12"/>
      <c r="AG60" s="12"/>
      <c r="AH60" s="12"/>
    </row>
    <row r="61" spans="1:34" ht="19.5" customHeight="1" x14ac:dyDescent="0.25">
      <c r="A61" s="91"/>
      <c r="B61" s="92"/>
      <c r="C61" s="141">
        <f>R60+1</f>
        <v>12</v>
      </c>
      <c r="D61" s="94">
        <f>C61+1</f>
        <v>13</v>
      </c>
      <c r="E61" s="94">
        <f t="shared" ref="E61:R61" si="11">D61+1</f>
        <v>14</v>
      </c>
      <c r="F61" s="94">
        <f t="shared" si="11"/>
        <v>15</v>
      </c>
      <c r="G61" s="94">
        <f t="shared" si="11"/>
        <v>16</v>
      </c>
      <c r="H61" s="94">
        <f t="shared" si="11"/>
        <v>17</v>
      </c>
      <c r="I61" s="127">
        <f t="shared" si="11"/>
        <v>18</v>
      </c>
      <c r="J61" s="127">
        <f t="shared" si="11"/>
        <v>19</v>
      </c>
      <c r="K61" s="94">
        <f t="shared" si="11"/>
        <v>20</v>
      </c>
      <c r="L61" s="94">
        <f t="shared" si="11"/>
        <v>21</v>
      </c>
      <c r="M61" s="94">
        <f t="shared" si="11"/>
        <v>22</v>
      </c>
      <c r="N61" s="94">
        <f t="shared" si="11"/>
        <v>23</v>
      </c>
      <c r="O61" s="94">
        <f t="shared" si="11"/>
        <v>24</v>
      </c>
      <c r="P61" s="127">
        <f t="shared" si="11"/>
        <v>25</v>
      </c>
      <c r="Q61" s="127">
        <f t="shared" si="11"/>
        <v>26</v>
      </c>
      <c r="R61" s="95">
        <f t="shared" si="11"/>
        <v>27</v>
      </c>
      <c r="S61" s="77"/>
      <c r="T61" s="96">
        <f>SUMPRODUCT(ISNUMBER($C60:$R62)*MMULT($T$12:$V$12,--($C$17:$R$19=T$28)))</f>
        <v>184</v>
      </c>
      <c r="U61" s="96">
        <f>SUMPRODUCT(ISNUMBER($C60:$R62)*MMULT($T$12:$V$12,--($C$17:$R$19=U$28)))</f>
        <v>184</v>
      </c>
      <c r="V61" s="96">
        <f>SUMPRODUCT(ISNUMBER($C60:$R62)*MMULT($T$12:$V$12,--($C$17:$R$19=V$28)))</f>
        <v>184</v>
      </c>
      <c r="W61" s="96">
        <f>SUMPRODUCT(ISNUMBER($C60:$R62)*MMULT($T$12:$V$12,--($C$17:$R$19=W$28)))</f>
        <v>192</v>
      </c>
      <c r="X61" s="97" t="s">
        <v>37</v>
      </c>
      <c r="Y61" s="97"/>
      <c r="Z61" s="97"/>
      <c r="AA61" s="104"/>
      <c r="AB61" s="104"/>
      <c r="AC61" s="104"/>
      <c r="AD61" s="104"/>
    </row>
    <row r="62" spans="1:34" ht="21.75" customHeight="1" thickBot="1" x14ac:dyDescent="0.3">
      <c r="A62" s="98"/>
      <c r="B62" s="99"/>
      <c r="C62" s="135">
        <f>R61+1</f>
        <v>28</v>
      </c>
      <c r="D62" s="130">
        <f>C62+1</f>
        <v>29</v>
      </c>
      <c r="E62" s="130">
        <f>D62+1</f>
        <v>30</v>
      </c>
      <c r="F62" s="130">
        <f>E62+1</f>
        <v>31</v>
      </c>
      <c r="G62" s="132" t="str">
        <f>IF(DAY($C59+F62)=31,31,"")</f>
        <v/>
      </c>
      <c r="H62" s="136"/>
      <c r="I62" s="130"/>
      <c r="J62" s="137"/>
      <c r="K62" s="137"/>
      <c r="L62" s="137"/>
      <c r="M62" s="137"/>
      <c r="N62" s="137"/>
      <c r="O62" s="137"/>
      <c r="P62" s="137"/>
      <c r="Q62" s="137"/>
      <c r="R62" s="138"/>
      <c r="S62" s="77"/>
      <c r="T62" s="96">
        <f>SUMPRODUCT(ISNUMBER($C60:$R62)*MMULT($T$13:$V$13,--($C$17:$R$19=T$28)))</f>
        <v>48</v>
      </c>
      <c r="U62" s="96">
        <f>SUMPRODUCT(ISNUMBER($C60:$R62)*MMULT($T$13:$V$13,--($C$17:$R$19=U$28)))</f>
        <v>46</v>
      </c>
      <c r="V62" s="96">
        <f>SUMPRODUCT(ISNUMBER($C60:$R62)*MMULT($T$13:$V$13,--($C$17:$R$19=V$28)))</f>
        <v>44</v>
      </c>
      <c r="W62" s="96">
        <f>SUMPRODUCT(ISNUMBER($C60:$R62)*MMULT($T$13:$V$13,--($C$17:$R$19=W$28)))</f>
        <v>48</v>
      </c>
      <c r="X62" s="97" t="s">
        <v>38</v>
      </c>
      <c r="Y62" s="97"/>
      <c r="Z62" s="97"/>
      <c r="AA62" s="104"/>
      <c r="AB62" s="104"/>
      <c r="AC62" s="104"/>
      <c r="AD62" s="104"/>
    </row>
    <row r="63" spans="1:34" s="103" customFormat="1" ht="9.75" customHeight="1" x14ac:dyDescent="0.25">
      <c r="B63" s="144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104"/>
      <c r="U63" s="104"/>
      <c r="V63" s="105"/>
      <c r="W63" s="104"/>
      <c r="X63" s="123"/>
      <c r="Y63" s="123"/>
      <c r="Z63" s="123"/>
      <c r="AA63" s="104"/>
      <c r="AB63" s="104"/>
      <c r="AC63" s="104"/>
      <c r="AD63" s="104"/>
      <c r="AE63" s="104"/>
      <c r="AF63" s="104"/>
      <c r="AG63" s="104"/>
      <c r="AH63" s="104"/>
    </row>
    <row r="64" spans="1:34" ht="15.95" customHeight="1" thickBot="1" x14ac:dyDescent="0.3">
      <c r="B64" s="106"/>
      <c r="C64" s="78">
        <f>DATE(B$10,8,1)</f>
        <v>42217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140"/>
      <c r="T64" s="12"/>
      <c r="U64" s="12"/>
      <c r="V64" s="12"/>
      <c r="W64" s="12"/>
      <c r="X64" s="139"/>
      <c r="Y64" s="123"/>
      <c r="Z64" s="139"/>
      <c r="AA64" s="104"/>
      <c r="AB64" s="104"/>
      <c r="AC64" s="104"/>
      <c r="AD64" s="104"/>
      <c r="AE64" s="12"/>
      <c r="AF64" s="12"/>
      <c r="AG64" s="12"/>
      <c r="AH64" s="12"/>
    </row>
    <row r="65" spans="1:34" ht="23.25" customHeight="1" x14ac:dyDescent="0.25">
      <c r="A65" s="82" t="s">
        <v>32</v>
      </c>
      <c r="B65" s="83"/>
      <c r="C65" s="145"/>
      <c r="D65" s="134"/>
      <c r="E65" s="134"/>
      <c r="F65" s="134"/>
      <c r="G65" s="125">
        <f>IF(G62="",1,"")</f>
        <v>1</v>
      </c>
      <c r="H65" s="125">
        <f>SUM(G65,1)</f>
        <v>2</v>
      </c>
      <c r="I65" s="112">
        <f>H65+1</f>
        <v>3</v>
      </c>
      <c r="J65" s="112">
        <f t="shared" ref="J65:R65" si="12">I65+1</f>
        <v>4</v>
      </c>
      <c r="K65" s="112">
        <f t="shared" si="12"/>
        <v>5</v>
      </c>
      <c r="L65" s="112">
        <f t="shared" si="12"/>
        <v>6</v>
      </c>
      <c r="M65" s="112">
        <f t="shared" si="12"/>
        <v>7</v>
      </c>
      <c r="N65" s="125">
        <f t="shared" si="12"/>
        <v>8</v>
      </c>
      <c r="O65" s="125">
        <f t="shared" si="12"/>
        <v>9</v>
      </c>
      <c r="P65" s="112">
        <f t="shared" si="12"/>
        <v>10</v>
      </c>
      <c r="Q65" s="112">
        <f t="shared" si="12"/>
        <v>11</v>
      </c>
      <c r="R65" s="113">
        <f t="shared" si="12"/>
        <v>12</v>
      </c>
      <c r="S65" s="77"/>
      <c r="T65" s="87" t="s">
        <v>33</v>
      </c>
      <c r="U65" s="88" t="s">
        <v>34</v>
      </c>
      <c r="V65" s="88" t="s">
        <v>35</v>
      </c>
      <c r="W65" s="89" t="s">
        <v>36</v>
      </c>
      <c r="X65" s="109"/>
      <c r="Y65" s="109"/>
      <c r="Z65" s="109"/>
      <c r="AA65" s="104">
        <v>168</v>
      </c>
      <c r="AB65" s="104"/>
      <c r="AC65" s="104"/>
      <c r="AD65" s="104"/>
      <c r="AE65" s="12"/>
      <c r="AF65" s="12"/>
      <c r="AG65" s="12"/>
      <c r="AH65" s="12"/>
    </row>
    <row r="66" spans="1:34" ht="18" customHeight="1" x14ac:dyDescent="0.25">
      <c r="A66" s="91"/>
      <c r="B66" s="92"/>
      <c r="C66" s="114">
        <f>R65+1</f>
        <v>13</v>
      </c>
      <c r="D66" s="94">
        <f>C66+1</f>
        <v>14</v>
      </c>
      <c r="E66" s="94">
        <f t="shared" ref="E66:R66" si="13">D66+1</f>
        <v>15</v>
      </c>
      <c r="F66" s="94">
        <f t="shared" si="13"/>
        <v>16</v>
      </c>
      <c r="G66" s="94">
        <f t="shared" si="13"/>
        <v>17</v>
      </c>
      <c r="H66" s="94">
        <f t="shared" si="13"/>
        <v>18</v>
      </c>
      <c r="I66" s="94">
        <f t="shared" si="13"/>
        <v>19</v>
      </c>
      <c r="J66" s="94">
        <f t="shared" si="13"/>
        <v>20</v>
      </c>
      <c r="K66" s="94">
        <f t="shared" si="13"/>
        <v>21</v>
      </c>
      <c r="L66" s="94">
        <f t="shared" si="13"/>
        <v>22</v>
      </c>
      <c r="M66" s="94">
        <f t="shared" si="13"/>
        <v>23</v>
      </c>
      <c r="N66" s="94">
        <f t="shared" si="13"/>
        <v>24</v>
      </c>
      <c r="O66" s="94">
        <f t="shared" si="13"/>
        <v>25</v>
      </c>
      <c r="P66" s="94">
        <f t="shared" si="13"/>
        <v>26</v>
      </c>
      <c r="Q66" s="94">
        <f t="shared" si="13"/>
        <v>27</v>
      </c>
      <c r="R66" s="95">
        <f t="shared" si="13"/>
        <v>28</v>
      </c>
      <c r="S66" s="77"/>
      <c r="T66" s="96">
        <f>SUMPRODUCT(ISNUMBER($C65:$R67)*MMULT($T$12:$V$12,--($C$17:$R$19=T$28)))</f>
        <v>184</v>
      </c>
      <c r="U66" s="96">
        <f>SUMPRODUCT(ISNUMBER($C65:$R67)*MMULT($T$12:$V$12,--($C$17:$R$19=U$28)))</f>
        <v>192</v>
      </c>
      <c r="V66" s="96">
        <f>SUMPRODUCT(ISNUMBER($C65:$R67)*MMULT($T$12:$V$12,--($C$17:$R$19=V$28)))</f>
        <v>184</v>
      </c>
      <c r="W66" s="96">
        <f>SUMPRODUCT(ISNUMBER($C65:$R67)*MMULT($T$12:$V$12,--($C$17:$R$19=W$28)))</f>
        <v>184</v>
      </c>
      <c r="X66" s="97" t="s">
        <v>37</v>
      </c>
      <c r="Y66" s="97"/>
      <c r="Z66" s="97"/>
      <c r="AA66" s="104"/>
      <c r="AB66" s="104"/>
      <c r="AC66" s="104"/>
      <c r="AD66" s="104"/>
      <c r="AE66" s="12"/>
      <c r="AF66" s="12"/>
      <c r="AG66" s="12"/>
      <c r="AH66" s="12"/>
    </row>
    <row r="67" spans="1:34" s="103" customFormat="1" ht="21" customHeight="1" thickBot="1" x14ac:dyDescent="0.3">
      <c r="A67" s="98"/>
      <c r="B67" s="99"/>
      <c r="C67" s="129">
        <f>R66+1</f>
        <v>29</v>
      </c>
      <c r="D67" s="131">
        <f>C67+1</f>
        <v>30</v>
      </c>
      <c r="E67" s="130">
        <f>D67+1</f>
        <v>31</v>
      </c>
      <c r="F67" s="132" t="str">
        <f>IF(DAY($C64+E67)=31,31,"")</f>
        <v/>
      </c>
      <c r="G67" s="136"/>
      <c r="H67" s="130"/>
      <c r="I67" s="137"/>
      <c r="J67" s="137"/>
      <c r="K67" s="137"/>
      <c r="L67" s="137"/>
      <c r="M67" s="137"/>
      <c r="N67" s="137"/>
      <c r="O67" s="137"/>
      <c r="P67" s="137"/>
      <c r="Q67" s="137"/>
      <c r="R67" s="138"/>
      <c r="S67" s="77"/>
      <c r="T67" s="96">
        <f>SUMPRODUCT(ISNUMBER($C65:$R67)*MMULT($T$13:$V$13,--($C$17:$R$19=T$28)))</f>
        <v>44</v>
      </c>
      <c r="U67" s="96">
        <f>SUMPRODUCT(ISNUMBER($C65:$R67)*MMULT($T$13:$V$13,--($C$17:$R$19=U$28)))</f>
        <v>48</v>
      </c>
      <c r="V67" s="96">
        <f>SUMPRODUCT(ISNUMBER($C65:$R67)*MMULT($T$13:$V$13,--($C$17:$R$19=V$28)))</f>
        <v>46</v>
      </c>
      <c r="W67" s="96">
        <f>SUMPRODUCT(ISNUMBER($C65:$R67)*MMULT($T$13:$V$13,--($C$17:$R$19=W$28)))</f>
        <v>48</v>
      </c>
      <c r="X67" s="97" t="s">
        <v>38</v>
      </c>
      <c r="Y67" s="97"/>
      <c r="Z67" s="97"/>
      <c r="AA67" s="104"/>
      <c r="AB67" s="104"/>
      <c r="AC67" s="104"/>
      <c r="AD67" s="104"/>
      <c r="AE67" s="104"/>
      <c r="AF67" s="104"/>
      <c r="AG67" s="104"/>
      <c r="AH67" s="104"/>
    </row>
    <row r="68" spans="1:34" ht="9" customHeight="1" x14ac:dyDescent="0.25">
      <c r="B68" s="106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2"/>
      <c r="U68" s="12"/>
      <c r="V68" s="12"/>
      <c r="W68" s="12"/>
      <c r="X68" s="139"/>
      <c r="Y68" s="139"/>
      <c r="Z68" s="139"/>
      <c r="AA68" s="104"/>
      <c r="AB68" s="104"/>
      <c r="AC68" s="104"/>
      <c r="AD68" s="104"/>
      <c r="AE68" s="12"/>
      <c r="AF68" s="12"/>
      <c r="AG68" s="12"/>
      <c r="AH68" s="12"/>
    </row>
    <row r="69" spans="1:34" ht="18.75" customHeight="1" thickBot="1" x14ac:dyDescent="0.3">
      <c r="B69" s="106"/>
      <c r="C69" s="78">
        <f>DATE(B$10,9,1)</f>
        <v>42248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40"/>
      <c r="T69" s="12"/>
      <c r="U69" s="12"/>
      <c r="V69" s="12"/>
      <c r="W69" s="12"/>
      <c r="X69" s="139"/>
      <c r="Y69" s="139"/>
      <c r="Z69" s="139"/>
      <c r="AA69" s="104"/>
      <c r="AB69" s="104"/>
      <c r="AC69" s="104"/>
      <c r="AD69" s="104"/>
      <c r="AE69" s="12"/>
      <c r="AF69" s="12"/>
      <c r="AG69" s="12"/>
      <c r="AH69" s="12"/>
    </row>
    <row r="70" spans="1:34" s="103" customFormat="1" ht="25.5" customHeight="1" x14ac:dyDescent="0.25">
      <c r="A70" s="82" t="s">
        <v>32</v>
      </c>
      <c r="B70" s="83"/>
      <c r="C70" s="146"/>
      <c r="D70" s="147"/>
      <c r="E70" s="147"/>
      <c r="F70" s="148">
        <f>IF(F67="",1,"")</f>
        <v>1</v>
      </c>
      <c r="G70" s="148">
        <f>SUM(F70,1)</f>
        <v>2</v>
      </c>
      <c r="H70" s="148">
        <f>G70+1</f>
        <v>3</v>
      </c>
      <c r="I70" s="148">
        <f t="shared" ref="I70:R70" si="14">H70+1</f>
        <v>4</v>
      </c>
      <c r="J70" s="125">
        <f t="shared" si="14"/>
        <v>5</v>
      </c>
      <c r="K70" s="125">
        <f t="shared" si="14"/>
        <v>6</v>
      </c>
      <c r="L70" s="148">
        <f t="shared" si="14"/>
        <v>7</v>
      </c>
      <c r="M70" s="148">
        <f t="shared" si="14"/>
        <v>8</v>
      </c>
      <c r="N70" s="148">
        <f t="shared" si="14"/>
        <v>9</v>
      </c>
      <c r="O70" s="148">
        <f t="shared" si="14"/>
        <v>10</v>
      </c>
      <c r="P70" s="148">
        <f t="shared" si="14"/>
        <v>11</v>
      </c>
      <c r="Q70" s="125">
        <f t="shared" si="14"/>
        <v>12</v>
      </c>
      <c r="R70" s="143">
        <f t="shared" si="14"/>
        <v>13</v>
      </c>
      <c r="S70" s="77"/>
      <c r="T70" s="87" t="s">
        <v>33</v>
      </c>
      <c r="U70" s="88" t="s">
        <v>34</v>
      </c>
      <c r="V70" s="88" t="s">
        <v>35</v>
      </c>
      <c r="W70" s="89" t="s">
        <v>36</v>
      </c>
      <c r="X70" s="109"/>
      <c r="Y70" s="109"/>
      <c r="Z70" s="109"/>
      <c r="AA70" s="104">
        <v>176</v>
      </c>
      <c r="AB70" s="104"/>
      <c r="AC70" s="104"/>
      <c r="AD70" s="104"/>
      <c r="AE70" s="104"/>
      <c r="AF70" s="104"/>
      <c r="AG70" s="104"/>
      <c r="AH70" s="104"/>
    </row>
    <row r="71" spans="1:34" ht="20.25" customHeight="1" x14ac:dyDescent="0.25">
      <c r="A71" s="91"/>
      <c r="B71" s="92"/>
      <c r="C71" s="149">
        <f>R70+1</f>
        <v>14</v>
      </c>
      <c r="D71" s="150">
        <f>C71+1</f>
        <v>15</v>
      </c>
      <c r="E71" s="150">
        <f t="shared" ref="E71:R71" si="15">D71+1</f>
        <v>16</v>
      </c>
      <c r="F71" s="150">
        <f t="shared" si="15"/>
        <v>17</v>
      </c>
      <c r="G71" s="150">
        <f t="shared" si="15"/>
        <v>18</v>
      </c>
      <c r="H71" s="127">
        <f t="shared" si="15"/>
        <v>19</v>
      </c>
      <c r="I71" s="127">
        <f t="shared" si="15"/>
        <v>20</v>
      </c>
      <c r="J71" s="150">
        <f t="shared" si="15"/>
        <v>21</v>
      </c>
      <c r="K71" s="150">
        <f t="shared" si="15"/>
        <v>22</v>
      </c>
      <c r="L71" s="150">
        <f t="shared" si="15"/>
        <v>23</v>
      </c>
      <c r="M71" s="150">
        <f t="shared" si="15"/>
        <v>24</v>
      </c>
      <c r="N71" s="150">
        <f t="shared" si="15"/>
        <v>25</v>
      </c>
      <c r="O71" s="127">
        <f t="shared" si="15"/>
        <v>26</v>
      </c>
      <c r="P71" s="127">
        <f t="shared" si="15"/>
        <v>27</v>
      </c>
      <c r="Q71" s="150">
        <f t="shared" si="15"/>
        <v>28</v>
      </c>
      <c r="R71" s="151">
        <f t="shared" si="15"/>
        <v>29</v>
      </c>
      <c r="S71" s="77"/>
      <c r="T71" s="96">
        <f>SUMPRODUCT(ISNUMBER($C70:$R72)*MMULT($T$12:$V$12,--($C$17:$R$19=T$28)))</f>
        <v>184</v>
      </c>
      <c r="U71" s="96">
        <f>SUMPRODUCT(ISNUMBER($C70:$R72)*MMULT($T$12:$V$12,--($C$17:$R$19=U$28)))</f>
        <v>176</v>
      </c>
      <c r="V71" s="96">
        <f>SUMPRODUCT(ISNUMBER($C70:$R72)*MMULT($T$12:$V$12,--($C$17:$R$19=V$28)))</f>
        <v>184</v>
      </c>
      <c r="W71" s="96">
        <f>SUMPRODUCT(ISNUMBER($C70:$R72)*MMULT($T$12:$V$12,--($C$17:$R$19=W$28)))</f>
        <v>176</v>
      </c>
      <c r="X71" s="97" t="s">
        <v>37</v>
      </c>
      <c r="Y71" s="97"/>
      <c r="Z71" s="97"/>
      <c r="AA71" s="104"/>
      <c r="AB71" s="104"/>
      <c r="AC71" s="104"/>
      <c r="AD71" s="104"/>
      <c r="AE71" s="12"/>
      <c r="AF71" s="12"/>
      <c r="AG71" s="12"/>
      <c r="AH71" s="12"/>
    </row>
    <row r="72" spans="1:34" ht="15.95" customHeight="1" thickBot="1" x14ac:dyDescent="0.3">
      <c r="A72" s="98"/>
      <c r="B72" s="99"/>
      <c r="C72" s="135">
        <f>R71+1</f>
        <v>30</v>
      </c>
      <c r="D72" s="132" t="str">
        <f>IF(DAY($C69+C72)=30,30,"")</f>
        <v/>
      </c>
      <c r="E72" s="136"/>
      <c r="F72" s="130"/>
      <c r="G72" s="130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77"/>
      <c r="T72" s="96">
        <f>SUMPRODUCT(ISNUMBER($C70:$R72)*MMULT($T$13:$V$13,--($C$17:$R$19=T$28)))</f>
        <v>46</v>
      </c>
      <c r="U72" s="96">
        <f>SUMPRODUCT(ISNUMBER($C70:$R72)*MMULT($T$13:$V$13,--($C$17:$R$19=U$28)))</f>
        <v>44</v>
      </c>
      <c r="V72" s="96">
        <f>SUMPRODUCT(ISNUMBER($C70:$R72)*MMULT($T$13:$V$13,--($C$17:$R$19=V$28)))</f>
        <v>48</v>
      </c>
      <c r="W72" s="96">
        <f>SUMPRODUCT(ISNUMBER($C70:$R72)*MMULT($T$13:$V$13,--($C$17:$R$19=W$28)))</f>
        <v>42</v>
      </c>
      <c r="X72" s="97" t="s">
        <v>38</v>
      </c>
      <c r="Y72" s="97"/>
      <c r="Z72" s="97"/>
      <c r="AA72" s="104"/>
      <c r="AB72" s="104"/>
      <c r="AC72" s="104"/>
      <c r="AD72" s="104"/>
    </row>
    <row r="73" spans="1:34" ht="10.5" customHeight="1" x14ac:dyDescent="0.25">
      <c r="B73" s="106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X73" s="123"/>
      <c r="Y73" s="123"/>
      <c r="Z73" s="123"/>
      <c r="AA73" s="104"/>
      <c r="AB73" s="104"/>
      <c r="AC73" s="104"/>
      <c r="AD73" s="104"/>
    </row>
    <row r="74" spans="1:34" ht="18" customHeight="1" thickBot="1" x14ac:dyDescent="0.3">
      <c r="B74" s="106"/>
      <c r="C74" s="78">
        <f>DATE(B$10,10,1)</f>
        <v>42278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140"/>
      <c r="T74" s="152"/>
      <c r="U74" s="152"/>
      <c r="V74" s="152"/>
      <c r="W74" s="152"/>
      <c r="X74" s="153"/>
      <c r="Y74" s="153"/>
      <c r="Z74" s="153"/>
      <c r="AA74" s="104"/>
      <c r="AB74" s="104"/>
      <c r="AC74" s="104"/>
      <c r="AD74" s="104"/>
      <c r="AE74" s="154"/>
      <c r="AF74" s="154"/>
      <c r="AG74" s="154"/>
      <c r="AH74" s="154"/>
    </row>
    <row r="75" spans="1:34" ht="24" customHeight="1" x14ac:dyDescent="0.25">
      <c r="A75" s="82" t="s">
        <v>32</v>
      </c>
      <c r="B75" s="83"/>
      <c r="C75" s="145"/>
      <c r="D75" s="112">
        <f>IF(D72="",1,"")</f>
        <v>1</v>
      </c>
      <c r="E75" s="112">
        <f>SUM(D75,1)</f>
        <v>2</v>
      </c>
      <c r="F75" s="125">
        <f>E75+1</f>
        <v>3</v>
      </c>
      <c r="G75" s="125">
        <f>F75+1</f>
        <v>4</v>
      </c>
      <c r="H75" s="112">
        <f t="shared" ref="H75:R75" si="16">G75+1</f>
        <v>5</v>
      </c>
      <c r="I75" s="112">
        <f t="shared" si="16"/>
        <v>6</v>
      </c>
      <c r="J75" s="112">
        <f t="shared" si="16"/>
        <v>7</v>
      </c>
      <c r="K75" s="112">
        <f t="shared" si="16"/>
        <v>8</v>
      </c>
      <c r="L75" s="112">
        <f t="shared" si="16"/>
        <v>9</v>
      </c>
      <c r="M75" s="125">
        <f t="shared" si="16"/>
        <v>10</v>
      </c>
      <c r="N75" s="125">
        <f t="shared" si="16"/>
        <v>11</v>
      </c>
      <c r="O75" s="112">
        <f t="shared" si="16"/>
        <v>12</v>
      </c>
      <c r="P75" s="112">
        <f t="shared" si="16"/>
        <v>13</v>
      </c>
      <c r="Q75" s="112">
        <f t="shared" si="16"/>
        <v>14</v>
      </c>
      <c r="R75" s="113">
        <f t="shared" si="16"/>
        <v>15</v>
      </c>
      <c r="S75" s="77"/>
      <c r="T75" s="155" t="s">
        <v>33</v>
      </c>
      <c r="U75" s="156" t="s">
        <v>34</v>
      </c>
      <c r="V75" s="156" t="s">
        <v>35</v>
      </c>
      <c r="W75" s="157" t="s">
        <v>36</v>
      </c>
      <c r="X75" s="109"/>
      <c r="Y75" s="109"/>
      <c r="Z75" s="109"/>
      <c r="AA75" s="104">
        <v>176</v>
      </c>
      <c r="AB75" s="104"/>
      <c r="AC75" s="104"/>
      <c r="AD75" s="104"/>
    </row>
    <row r="76" spans="1:34" ht="24" customHeight="1" x14ac:dyDescent="0.25">
      <c r="A76" s="91"/>
      <c r="B76" s="92"/>
      <c r="C76" s="114">
        <f>R75+1</f>
        <v>16</v>
      </c>
      <c r="D76" s="127">
        <f>C76+1</f>
        <v>17</v>
      </c>
      <c r="E76" s="127">
        <f t="shared" ref="E76:R76" si="17">D76+1</f>
        <v>18</v>
      </c>
      <c r="F76" s="94">
        <f t="shared" si="17"/>
        <v>19</v>
      </c>
      <c r="G76" s="94">
        <f t="shared" si="17"/>
        <v>20</v>
      </c>
      <c r="H76" s="94">
        <f t="shared" si="17"/>
        <v>21</v>
      </c>
      <c r="I76" s="94">
        <f t="shared" si="17"/>
        <v>22</v>
      </c>
      <c r="J76" s="94">
        <f t="shared" si="17"/>
        <v>23</v>
      </c>
      <c r="K76" s="127">
        <f t="shared" si="17"/>
        <v>24</v>
      </c>
      <c r="L76" s="127">
        <f t="shared" si="17"/>
        <v>25</v>
      </c>
      <c r="M76" s="94">
        <f t="shared" si="17"/>
        <v>26</v>
      </c>
      <c r="N76" s="94">
        <f t="shared" si="17"/>
        <v>27</v>
      </c>
      <c r="O76" s="94">
        <f t="shared" si="17"/>
        <v>28</v>
      </c>
      <c r="P76" s="94">
        <f t="shared" si="17"/>
        <v>29</v>
      </c>
      <c r="Q76" s="94">
        <f t="shared" si="17"/>
        <v>30</v>
      </c>
      <c r="R76" s="142">
        <f t="shared" si="17"/>
        <v>31</v>
      </c>
      <c r="S76" s="77"/>
      <c r="T76" s="96">
        <f>SUMPRODUCT(ISNUMBER($C75:$R77)*MMULT($T$12:$V$12,--($C$17:$R$19=T$28)))</f>
        <v>184</v>
      </c>
      <c r="U76" s="96">
        <f>SUMPRODUCT(ISNUMBER($C75:$R77)*MMULT($T$12:$V$12,--($C$17:$R$19=U$28)))</f>
        <v>184</v>
      </c>
      <c r="V76" s="96">
        <f>SUMPRODUCT(ISNUMBER($C75:$R77)*MMULT($T$12:$V$12,--($C$17:$R$19=V$28)))</f>
        <v>184</v>
      </c>
      <c r="W76" s="96">
        <f>SUMPRODUCT(ISNUMBER($C75:$R77)*MMULT($T$12:$V$12,--($C$17:$R$19=W$28)))</f>
        <v>192</v>
      </c>
      <c r="X76" s="97" t="s">
        <v>37</v>
      </c>
      <c r="Y76" s="97"/>
      <c r="Z76" s="97"/>
      <c r="AA76" s="104"/>
      <c r="AB76" s="104"/>
      <c r="AC76" s="104"/>
      <c r="AD76" s="104"/>
    </row>
    <row r="77" spans="1:34" ht="18" customHeight="1" thickBot="1" x14ac:dyDescent="0.3">
      <c r="A77" s="98"/>
      <c r="B77" s="99"/>
      <c r="C77" s="158" t="str">
        <f>IF(DAY(C74+R76)=31,31,"")</f>
        <v/>
      </c>
      <c r="D77" s="130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8"/>
      <c r="S77" s="77"/>
      <c r="T77" s="96">
        <f>SUMPRODUCT(ISNUMBER($C75:$R77)*MMULT($T$13:$V$13,--($C$17:$R$19=T$28)))</f>
        <v>48</v>
      </c>
      <c r="U77" s="96">
        <f>SUMPRODUCT(ISNUMBER($C75:$R77)*MMULT($T$13:$V$13,--($C$17:$R$19=U$28)))</f>
        <v>46</v>
      </c>
      <c r="V77" s="96">
        <f>SUMPRODUCT(ISNUMBER($C75:$R77)*MMULT($T$13:$V$13,--($C$17:$R$19=V$28)))</f>
        <v>44</v>
      </c>
      <c r="W77" s="96">
        <f>SUMPRODUCT(ISNUMBER($C75:$R77)*MMULT($T$13:$V$13,--($C$17:$R$19=W$28)))</f>
        <v>48</v>
      </c>
      <c r="X77" s="97" t="s">
        <v>38</v>
      </c>
      <c r="Y77" s="97"/>
      <c r="Z77" s="97"/>
      <c r="AA77" s="104"/>
      <c r="AB77" s="104"/>
      <c r="AC77" s="104"/>
      <c r="AD77" s="104"/>
    </row>
    <row r="78" spans="1:34" ht="11.25" customHeight="1" x14ac:dyDescent="0.25">
      <c r="B78" s="106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X78" s="123"/>
      <c r="Y78" s="123"/>
      <c r="Z78" s="123"/>
      <c r="AA78" s="104"/>
      <c r="AB78" s="104"/>
      <c r="AC78" s="104"/>
      <c r="AD78" s="104"/>
    </row>
    <row r="79" spans="1:34" ht="18" customHeight="1" thickBot="1" x14ac:dyDescent="0.3">
      <c r="B79" s="106"/>
      <c r="C79" s="78">
        <f>DATE(B$10,11,1)</f>
        <v>42309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140"/>
      <c r="X79" s="123"/>
      <c r="Y79" s="123"/>
      <c r="Z79" s="123"/>
      <c r="AA79" s="104"/>
      <c r="AB79" s="104"/>
      <c r="AC79" s="104"/>
      <c r="AD79" s="104"/>
    </row>
    <row r="80" spans="1:34" ht="23.25" customHeight="1" x14ac:dyDescent="0.25">
      <c r="A80" s="82" t="s">
        <v>32</v>
      </c>
      <c r="B80" s="83"/>
      <c r="C80" s="125">
        <f>IF(C77="",1,"")</f>
        <v>1</v>
      </c>
      <c r="D80" s="112">
        <f>SUM(C80,1)</f>
        <v>2</v>
      </c>
      <c r="E80" s="112">
        <f>D80+1</f>
        <v>3</v>
      </c>
      <c r="F80" s="125">
        <f t="shared" ref="F80:R80" si="18">E80+1</f>
        <v>4</v>
      </c>
      <c r="G80" s="112">
        <f t="shared" si="18"/>
        <v>5</v>
      </c>
      <c r="H80" s="112">
        <f t="shared" si="18"/>
        <v>6</v>
      </c>
      <c r="I80" s="125">
        <f t="shared" si="18"/>
        <v>7</v>
      </c>
      <c r="J80" s="125">
        <f t="shared" si="18"/>
        <v>8</v>
      </c>
      <c r="K80" s="112">
        <f t="shared" si="18"/>
        <v>9</v>
      </c>
      <c r="L80" s="112">
        <f t="shared" si="18"/>
        <v>10</v>
      </c>
      <c r="M80" s="112">
        <f t="shared" si="18"/>
        <v>11</v>
      </c>
      <c r="N80" s="112">
        <f t="shared" si="18"/>
        <v>12</v>
      </c>
      <c r="O80" s="112">
        <f t="shared" si="18"/>
        <v>13</v>
      </c>
      <c r="P80" s="125">
        <f t="shared" si="18"/>
        <v>14</v>
      </c>
      <c r="Q80" s="125">
        <f t="shared" si="18"/>
        <v>15</v>
      </c>
      <c r="R80" s="113">
        <f t="shared" si="18"/>
        <v>16</v>
      </c>
      <c r="S80" s="77"/>
      <c r="T80" s="155" t="s">
        <v>33</v>
      </c>
      <c r="U80" s="156" t="s">
        <v>34</v>
      </c>
      <c r="V80" s="156" t="s">
        <v>35</v>
      </c>
      <c r="W80" s="157" t="s">
        <v>36</v>
      </c>
      <c r="X80" s="97"/>
      <c r="Y80" s="97"/>
      <c r="Z80" s="97"/>
      <c r="AA80" s="104">
        <v>159</v>
      </c>
      <c r="AB80" s="104"/>
      <c r="AC80" s="104"/>
      <c r="AD80" s="104"/>
    </row>
    <row r="81" spans="1:30" ht="22.5" customHeight="1" x14ac:dyDescent="0.25">
      <c r="A81" s="91"/>
      <c r="B81" s="92"/>
      <c r="C81" s="114">
        <f>R80+1</f>
        <v>17</v>
      </c>
      <c r="D81" s="94">
        <f>C81+1</f>
        <v>18</v>
      </c>
      <c r="E81" s="94">
        <f t="shared" ref="E81:P81" si="19">D81+1</f>
        <v>19</v>
      </c>
      <c r="F81" s="127">
        <f t="shared" si="19"/>
        <v>20</v>
      </c>
      <c r="G81" s="127">
        <f t="shared" si="19"/>
        <v>21</v>
      </c>
      <c r="H81" s="94">
        <f t="shared" si="19"/>
        <v>22</v>
      </c>
      <c r="I81" s="94">
        <f t="shared" si="19"/>
        <v>23</v>
      </c>
      <c r="J81" s="94">
        <f t="shared" si="19"/>
        <v>24</v>
      </c>
      <c r="K81" s="94">
        <f t="shared" si="19"/>
        <v>25</v>
      </c>
      <c r="L81" s="94">
        <f t="shared" si="19"/>
        <v>26</v>
      </c>
      <c r="M81" s="94">
        <f t="shared" si="19"/>
        <v>27</v>
      </c>
      <c r="N81" s="127">
        <f t="shared" si="19"/>
        <v>28</v>
      </c>
      <c r="O81" s="127">
        <f t="shared" si="19"/>
        <v>29</v>
      </c>
      <c r="P81" s="94">
        <f t="shared" si="19"/>
        <v>30</v>
      </c>
      <c r="Q81" s="159" t="str">
        <f>IF(DAY($C79+P81)=30,30,"")</f>
        <v/>
      </c>
      <c r="R81" s="160"/>
      <c r="S81" s="77"/>
      <c r="T81" s="96">
        <f>SUMPRODUCT(ISNUMBER($C80:$R82)*MMULT($T$12:$V$12,--($C$17:$R$19=T$28)))</f>
        <v>176</v>
      </c>
      <c r="U81" s="96">
        <f>SUMPRODUCT(ISNUMBER($C80:$R82)*MMULT($T$12:$V$12,--($C$17:$R$19=U$28)))</f>
        <v>184</v>
      </c>
      <c r="V81" s="96">
        <f>SUMPRODUCT(ISNUMBER($C80:$R82)*MMULT($T$12:$V$12,--($C$17:$R$19=V$28)))</f>
        <v>184</v>
      </c>
      <c r="W81" s="96">
        <f>SUMPRODUCT(ISNUMBER($C80:$R82)*MMULT($T$12:$V$12,--($C$17:$R$19=W$28)))</f>
        <v>176</v>
      </c>
      <c r="X81" s="97" t="s">
        <v>37</v>
      </c>
      <c r="Y81" s="97"/>
      <c r="Z81" s="97"/>
      <c r="AA81" s="104"/>
      <c r="AB81" s="104"/>
      <c r="AC81" s="104"/>
      <c r="AD81" s="104"/>
    </row>
    <row r="82" spans="1:30" ht="21" customHeight="1" thickBot="1" x14ac:dyDescent="0.3">
      <c r="A82" s="98"/>
      <c r="B82" s="99"/>
      <c r="C82" s="161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62"/>
      <c r="R82" s="163"/>
      <c r="S82" s="77"/>
      <c r="T82" s="96">
        <f>SUMPRODUCT(ISNUMBER($C80:$R82)*MMULT($T$13:$V$13,--($C$17:$R$19=T$28)))</f>
        <v>42</v>
      </c>
      <c r="U82" s="96">
        <f>SUMPRODUCT(ISNUMBER($C80:$R82)*MMULT($T$13:$V$13,--($C$17:$R$19=U$28)))</f>
        <v>48</v>
      </c>
      <c r="V82" s="96">
        <f>SUMPRODUCT(ISNUMBER($C80:$R82)*MMULT($T$13:$V$13,--($C$17:$R$19=V$28)))</f>
        <v>46</v>
      </c>
      <c r="W82" s="96">
        <f>SUMPRODUCT(ISNUMBER($C80:$R82)*MMULT($T$13:$V$13,--($C$17:$R$19=W$28)))</f>
        <v>44</v>
      </c>
      <c r="X82" s="97" t="s">
        <v>38</v>
      </c>
      <c r="Y82" s="97"/>
      <c r="Z82" s="97"/>
      <c r="AA82" s="104"/>
      <c r="AB82" s="104"/>
      <c r="AC82" s="104"/>
      <c r="AD82" s="104"/>
    </row>
    <row r="83" spans="1:30" ht="13.5" customHeight="1" x14ac:dyDescent="0.25">
      <c r="B83" s="106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X83" s="123"/>
      <c r="Y83" s="123"/>
      <c r="Z83" s="123"/>
      <c r="AA83" s="104"/>
      <c r="AB83" s="104"/>
      <c r="AC83" s="104"/>
      <c r="AD83" s="104"/>
    </row>
    <row r="84" spans="1:30" ht="24" customHeight="1" thickBot="1" x14ac:dyDescent="0.3">
      <c r="B84" s="106"/>
      <c r="C84" s="78">
        <f>DATE(B$10,12,1)</f>
        <v>42339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140"/>
      <c r="X84" s="123"/>
      <c r="Y84" s="123"/>
      <c r="Z84" s="123"/>
      <c r="AA84" s="104"/>
      <c r="AB84" s="104"/>
      <c r="AC84" s="104"/>
      <c r="AD84" s="104"/>
    </row>
    <row r="85" spans="1:30" ht="26.25" x14ac:dyDescent="0.25">
      <c r="A85" s="82" t="s">
        <v>32</v>
      </c>
      <c r="B85" s="83"/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94">
        <f>IF(Q81="",1,"")</f>
        <v>1</v>
      </c>
      <c r="R85" s="94">
        <f>SUM(Q85,1)</f>
        <v>2</v>
      </c>
      <c r="S85" s="77"/>
      <c r="T85" s="155" t="s">
        <v>33</v>
      </c>
      <c r="U85" s="156" t="s">
        <v>34</v>
      </c>
      <c r="V85" s="156" t="s">
        <v>35</v>
      </c>
      <c r="W85" s="157" t="s">
        <v>36</v>
      </c>
      <c r="X85" s="97" t="s">
        <v>37</v>
      </c>
      <c r="Y85" s="97"/>
      <c r="Z85" s="97"/>
      <c r="AA85" s="104">
        <v>183</v>
      </c>
      <c r="AB85" s="104"/>
      <c r="AC85" s="104"/>
      <c r="AD85" s="104"/>
    </row>
    <row r="86" spans="1:30" ht="22.5" customHeight="1" x14ac:dyDescent="0.25">
      <c r="A86" s="91"/>
      <c r="B86" s="92"/>
      <c r="C86" s="114">
        <f>R85+1</f>
        <v>3</v>
      </c>
      <c r="D86" s="94">
        <f>C86+1</f>
        <v>4</v>
      </c>
      <c r="E86" s="127">
        <f t="shared" ref="E86:R87" si="20">D86+1</f>
        <v>5</v>
      </c>
      <c r="F86" s="127">
        <f t="shared" si="20"/>
        <v>6</v>
      </c>
      <c r="G86" s="94">
        <f t="shared" si="20"/>
        <v>7</v>
      </c>
      <c r="H86" s="94">
        <f t="shared" si="20"/>
        <v>8</v>
      </c>
      <c r="I86" s="94">
        <f t="shared" si="20"/>
        <v>9</v>
      </c>
      <c r="J86" s="94">
        <f t="shared" si="20"/>
        <v>10</v>
      </c>
      <c r="K86" s="94">
        <f t="shared" si="20"/>
        <v>11</v>
      </c>
      <c r="L86" s="127">
        <f t="shared" si="20"/>
        <v>12</v>
      </c>
      <c r="M86" s="127">
        <f t="shared" si="20"/>
        <v>13</v>
      </c>
      <c r="N86" s="94">
        <f t="shared" si="20"/>
        <v>14</v>
      </c>
      <c r="O86" s="94">
        <f t="shared" si="20"/>
        <v>15</v>
      </c>
      <c r="P86" s="94">
        <f t="shared" si="20"/>
        <v>16</v>
      </c>
      <c r="Q86" s="94">
        <f t="shared" si="20"/>
        <v>17</v>
      </c>
      <c r="R86" s="95">
        <f t="shared" si="20"/>
        <v>18</v>
      </c>
      <c r="S86" s="77"/>
      <c r="T86" s="96">
        <f>SUMPRODUCT(ISNUMBER($C85:$R87)*MMULT($T$12:$V$12,--($C$17:$R$19=T$28)))</f>
        <v>192</v>
      </c>
      <c r="U86" s="96">
        <f>SUMPRODUCT(ISNUMBER($C85:$R87)*MMULT($T$12:$V$12,--($C$17:$R$19=U$28)))</f>
        <v>184</v>
      </c>
      <c r="V86" s="96">
        <f>SUMPRODUCT(ISNUMBER($C85:$R87)*MMULT($T$12:$V$12,--($C$17:$R$19=V$28)))</f>
        <v>184</v>
      </c>
      <c r="W86" s="96">
        <f>SUMPRODUCT(ISNUMBER($C85:$R87)*MMULT($T$12:$V$12,--($C$17:$R$19=W$28)))</f>
        <v>184</v>
      </c>
      <c r="X86" s="97" t="s">
        <v>38</v>
      </c>
      <c r="Y86" s="97"/>
      <c r="Z86" s="97"/>
      <c r="AA86" s="104"/>
      <c r="AB86" s="104"/>
      <c r="AC86" s="104"/>
      <c r="AD86" s="104"/>
    </row>
    <row r="87" spans="1:30" ht="22.5" customHeight="1" thickBot="1" x14ac:dyDescent="0.25">
      <c r="A87" s="98"/>
      <c r="B87" s="99"/>
      <c r="C87" s="129">
        <f>R86+1</f>
        <v>19</v>
      </c>
      <c r="D87" s="131">
        <f>C87+1</f>
        <v>20</v>
      </c>
      <c r="E87" s="130">
        <f t="shared" si="20"/>
        <v>21</v>
      </c>
      <c r="F87" s="130">
        <f t="shared" si="20"/>
        <v>22</v>
      </c>
      <c r="G87" s="130">
        <f t="shared" si="20"/>
        <v>23</v>
      </c>
      <c r="H87" s="130">
        <f t="shared" si="20"/>
        <v>24</v>
      </c>
      <c r="I87" s="130">
        <f t="shared" si="20"/>
        <v>25</v>
      </c>
      <c r="J87" s="131">
        <f t="shared" si="20"/>
        <v>26</v>
      </c>
      <c r="K87" s="131">
        <f t="shared" si="20"/>
        <v>27</v>
      </c>
      <c r="L87" s="130">
        <f t="shared" si="20"/>
        <v>28</v>
      </c>
      <c r="M87" s="130">
        <f t="shared" si="20"/>
        <v>29</v>
      </c>
      <c r="N87" s="130">
        <f>M87+1</f>
        <v>30</v>
      </c>
      <c r="O87" s="164">
        <f t="shared" si="20"/>
        <v>31</v>
      </c>
      <c r="P87" s="132" t="str">
        <f>IF(DAY(C84+O87)=31,31,"")</f>
        <v/>
      </c>
      <c r="Q87" s="162"/>
      <c r="R87" s="163"/>
      <c r="S87"/>
      <c r="T87" s="96">
        <f>SUMPRODUCT(ISNUMBER($C85:$R87)*MMULT($T$13:$V$13,--($C$17:$R$19=T$28)))</f>
        <v>48</v>
      </c>
      <c r="U87" s="96">
        <f>SUMPRODUCT(ISNUMBER($C85:$R87)*MMULT($T$13:$V$13,--($C$17:$R$19=U$28)))</f>
        <v>44</v>
      </c>
      <c r="V87" s="96">
        <f>SUMPRODUCT(ISNUMBER($C85:$R87)*MMULT($T$13:$V$13,--($C$17:$R$19=V$28)))</f>
        <v>48</v>
      </c>
      <c r="W87" s="96">
        <f>SUMPRODUCT(ISNUMBER($C85:$R87)*MMULT($T$13:$V$13,--($C$17:$R$19=W$28)))</f>
        <v>46</v>
      </c>
    </row>
    <row r="88" spans="1:30" ht="5.25" customHeight="1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30" ht="12" customHeight="1" x14ac:dyDescent="0.2">
      <c r="B89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6"/>
    </row>
    <row r="90" spans="1:30" ht="8.25" customHeight="1" x14ac:dyDescent="0.2">
      <c r="B90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</row>
    <row r="91" spans="1:30" ht="15.75" customHeight="1" x14ac:dyDescent="0.2">
      <c r="B91"/>
      <c r="C91" s="165" t="s">
        <v>39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6"/>
      <c r="T91" s="5">
        <f>T40+T45+T51+T56+T61+T66+T71+T76+T81+T86+T35+T30</f>
        <v>2192</v>
      </c>
      <c r="U91" s="5">
        <f>U30+U35+U40+U45+U51+U56+U61+U66+U76+U81+U86</f>
        <v>2016</v>
      </c>
      <c r="V91" s="5">
        <f t="shared" ref="V91:W91" si="21">V30+V35+V40+V45+V51+V56+V61+V66+V76+V81+V86</f>
        <v>2008</v>
      </c>
      <c r="W91" s="5">
        <f t="shared" si="21"/>
        <v>2008</v>
      </c>
      <c r="AA91" s="5">
        <v>1971</v>
      </c>
    </row>
    <row r="92" spans="1:30" ht="4.5" customHeight="1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30" ht="13.5" customHeight="1" x14ac:dyDescent="0.2">
      <c r="B93"/>
      <c r="C93" s="165" t="s">
        <v>40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6"/>
      <c r="T93" s="5">
        <f>AA91-T91</f>
        <v>-221</v>
      </c>
      <c r="U93" s="5">
        <f>AA91-U91</f>
        <v>-45</v>
      </c>
      <c r="V93" s="5">
        <f>AA91-V91</f>
        <v>-37</v>
      </c>
      <c r="W93" s="5">
        <f>AA91-W91</f>
        <v>-37</v>
      </c>
    </row>
    <row r="94" spans="1:30" ht="6" customHeight="1" x14ac:dyDescent="0.2">
      <c r="B94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</row>
    <row r="95" spans="1:30" ht="12.75" customHeight="1" x14ac:dyDescent="0.2">
      <c r="B9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6"/>
    </row>
    <row r="97" spans="3:3" ht="18" hidden="1" customHeight="1" x14ac:dyDescent="0.2">
      <c r="C97" s="168" t="s">
        <v>41</v>
      </c>
    </row>
    <row r="98" spans="3:3" ht="18" hidden="1" customHeight="1" thickBot="1" x14ac:dyDescent="0.25">
      <c r="C98" s="169" t="s">
        <v>42</v>
      </c>
    </row>
    <row r="99" spans="3:3" ht="18" hidden="1" customHeight="1" thickBot="1" x14ac:dyDescent="0.25">
      <c r="C99" s="170">
        <f>SUMPRODUCT(FREQUENCY(MOD($C28+ROW($A$1:INDEX($A$1:$A$31,COUNT($C29:$R31)))-1,4),{0,1,2,3})*AB$10:AB$14)</f>
        <v>0</v>
      </c>
    </row>
    <row r="100" spans="3:3" ht="25.5" hidden="1" customHeight="1" x14ac:dyDescent="0.2">
      <c r="C100" s="171"/>
    </row>
    <row r="101" spans="3:3" ht="25.5" hidden="1" customHeight="1" x14ac:dyDescent="0.2">
      <c r="C101" s="168" t="s">
        <v>43</v>
      </c>
    </row>
    <row r="102" spans="3:3" ht="18" hidden="1" customHeight="1" x14ac:dyDescent="0.2">
      <c r="C102" s="172" t="s">
        <v>44</v>
      </c>
    </row>
  </sheetData>
  <mergeCells count="76">
    <mergeCell ref="C93:R93"/>
    <mergeCell ref="C95:R95"/>
    <mergeCell ref="C84:R84"/>
    <mergeCell ref="A85:B87"/>
    <mergeCell ref="X85:Z85"/>
    <mergeCell ref="X86:Z86"/>
    <mergeCell ref="C89:R89"/>
    <mergeCell ref="C91:R91"/>
    <mergeCell ref="C74:R74"/>
    <mergeCell ref="A75:B77"/>
    <mergeCell ref="X76:Z76"/>
    <mergeCell ref="X77:Z77"/>
    <mergeCell ref="C79:R79"/>
    <mergeCell ref="A80:B82"/>
    <mergeCell ref="X80:Z80"/>
    <mergeCell ref="X81:Z81"/>
    <mergeCell ref="X82:Z82"/>
    <mergeCell ref="C64:R64"/>
    <mergeCell ref="A65:B67"/>
    <mergeCell ref="X66:Z66"/>
    <mergeCell ref="X67:Z67"/>
    <mergeCell ref="C69:R69"/>
    <mergeCell ref="A70:B72"/>
    <mergeCell ref="X71:Z71"/>
    <mergeCell ref="X72:Z72"/>
    <mergeCell ref="C54:R54"/>
    <mergeCell ref="A55:B57"/>
    <mergeCell ref="X56:Z56"/>
    <mergeCell ref="X57:Z57"/>
    <mergeCell ref="C59:R59"/>
    <mergeCell ref="A60:B62"/>
    <mergeCell ref="X61:Z61"/>
    <mergeCell ref="X62:Z62"/>
    <mergeCell ref="C43:R43"/>
    <mergeCell ref="A44:B46"/>
    <mergeCell ref="X45:Z45"/>
    <mergeCell ref="X46:Z46"/>
    <mergeCell ref="C49:R49"/>
    <mergeCell ref="A50:B52"/>
    <mergeCell ref="X51:Z51"/>
    <mergeCell ref="X52:Z52"/>
    <mergeCell ref="C33:R33"/>
    <mergeCell ref="A34:B36"/>
    <mergeCell ref="X35:Z35"/>
    <mergeCell ref="X36:Z36"/>
    <mergeCell ref="C38:R38"/>
    <mergeCell ref="A39:B41"/>
    <mergeCell ref="X39:Z39"/>
    <mergeCell ref="X40:Z40"/>
    <mergeCell ref="X41:Z41"/>
    <mergeCell ref="C28:R28"/>
    <mergeCell ref="X28:Z28"/>
    <mergeCell ref="A29:B31"/>
    <mergeCell ref="X29:Z29"/>
    <mergeCell ref="X30:Z30"/>
    <mergeCell ref="X31:Z31"/>
    <mergeCell ref="C14:R14"/>
    <mergeCell ref="C15:R15"/>
    <mergeCell ref="T15:U16"/>
    <mergeCell ref="V15:W15"/>
    <mergeCell ref="C16:R16"/>
    <mergeCell ref="B27:R27"/>
    <mergeCell ref="T27:W27"/>
    <mergeCell ref="B5:G5"/>
    <mergeCell ref="B8:Z8"/>
    <mergeCell ref="B10:Z10"/>
    <mergeCell ref="C11:R11"/>
    <mergeCell ref="C12:R12"/>
    <mergeCell ref="C13:R13"/>
    <mergeCell ref="B1:I1"/>
    <mergeCell ref="S1:Y1"/>
    <mergeCell ref="B2:I2"/>
    <mergeCell ref="S2:Y2"/>
    <mergeCell ref="B3:I3"/>
    <mergeCell ref="B4:F4"/>
    <mergeCell ref="G4:J4"/>
  </mergeCells>
  <dataValidations count="2">
    <dataValidation type="list" allowBlank="1" showInputMessage="1" showErrorMessage="1" sqref="C17">
      <formula1>"1,2,3,4"</formula1>
    </dataValidation>
    <dataValidation type="list" errorStyle="warning" allowBlank="1" showInputMessage="1" showErrorMessage="1" sqref="B10:Z10">
      <formula1>"2012,2013,2014,2015,2016,2017"</formula1>
    </dataValidation>
  </dataValidations>
  <hyperlinks>
    <hyperlink ref="C102" r:id="rId1" tooltip="52Kb" display="http://www.excelworld.ru/_fr/9/2013-1_1.xls"/>
  </hyperlinks>
  <printOptions horizontalCentered="1"/>
  <pageMargins left="0.19685039370078741" right="0" top="0" bottom="0" header="0.11811023622047245" footer="0"/>
  <pageSetup paperSize="9" scale="52" orientation="portrait" r:id="rId2"/>
  <headerFooter alignWithMargins="0"/>
  <rowBreaks count="1" manualBreakCount="1">
    <brk id="96" max="2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tabSelected="1" workbookViewId="0">
      <selection activeCell="A12" sqref="A12"/>
    </sheetView>
  </sheetViews>
  <sheetFormatPr defaultRowHeight="12.75" x14ac:dyDescent="0.2"/>
  <cols>
    <col min="1" max="1" width="128.42578125" customWidth="1"/>
  </cols>
  <sheetData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Смены 8 час ВСЗ (3)</vt:lpstr>
      <vt:lpstr>Задача</vt:lpstr>
      <vt:lpstr>'Смены 8 час ВСЗ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Новикова</dc:creator>
  <cp:lastModifiedBy>Светлана Викторовна Новикова</cp:lastModifiedBy>
  <dcterms:created xsi:type="dcterms:W3CDTF">2015-02-03T12:29:26Z</dcterms:created>
  <dcterms:modified xsi:type="dcterms:W3CDTF">2015-02-03T12:36:20Z</dcterms:modified>
</cp:coreProperties>
</file>