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codeName="ЭтаКнига" defaultThemeVersion="124226"/>
  <bookViews>
    <workbookView xWindow="-270" yWindow="-210" windowWidth="24105" windowHeight="9960" tabRatio="558"/>
  </bookViews>
  <sheets>
    <sheet name="Сводка" sheetId="1" r:id="rId1"/>
  </sheets>
  <definedNames>
    <definedName name="_xlnm._FilterDatabase" localSheetId="0" hidden="1">Сводка!$A$4:$BB$11</definedName>
  </definedNames>
  <calcPr calcId="125725"/>
  <fileRecoveryPr autoRecover="0" repairLoad="1"/>
</workbook>
</file>

<file path=xl/calcChain.xml><?xml version="1.0" encoding="utf-8"?>
<calcChain xmlns="http://schemas.openxmlformats.org/spreadsheetml/2006/main">
  <c r="AI6" i="1"/>
  <c r="AJ6"/>
  <c r="AK6"/>
  <c r="AI7"/>
  <c r="AJ7"/>
  <c r="AK7"/>
  <c r="AI8"/>
  <c r="AJ8"/>
  <c r="AK8"/>
  <c r="AI9"/>
  <c r="AJ9"/>
  <c r="AK9"/>
  <c r="AI10"/>
  <c r="AJ10"/>
  <c r="AK10"/>
  <c r="AI11"/>
  <c r="AJ11"/>
  <c r="AK11"/>
  <c r="R10"/>
  <c r="R11"/>
  <c r="R6"/>
  <c r="R7"/>
  <c r="R8"/>
  <c r="R9"/>
  <c r="V5"/>
  <c r="W5" s="1"/>
  <c r="Y5"/>
  <c r="X5"/>
  <c r="AA5"/>
  <c r="B5"/>
  <c r="A5"/>
  <c r="R5"/>
  <c r="AJ5"/>
  <c r="AI5"/>
  <c r="AB5"/>
  <c r="Z5"/>
  <c r="AK5" l="1"/>
</calcChain>
</file>

<file path=xl/sharedStrings.xml><?xml version="1.0" encoding="utf-8"?>
<sst xmlns="http://schemas.openxmlformats.org/spreadsheetml/2006/main" count="139" uniqueCount="87">
  <si>
    <t>удалил остальные строки т.к. их слишком много - скролл не работает</t>
  </si>
  <si>
    <t>PA2032A</t>
  </si>
  <si>
    <t>QWM3477</t>
  </si>
  <si>
    <t>C5402</t>
  </si>
  <si>
    <t>Шаталов</t>
  </si>
  <si>
    <t>Плазма</t>
  </si>
  <si>
    <t>Номер з/ч по Service Manuale</t>
  </si>
  <si>
    <t>Предполагаемая дата отгрузки</t>
  </si>
  <si>
    <t>Модель аппарата</t>
  </si>
  <si>
    <t>Номер ремонтного
 листа  /заявки</t>
  </si>
  <si>
    <t>Заполняется АСЦ</t>
  </si>
  <si>
    <t>MVH-150UI</t>
  </si>
  <si>
    <t>Tuner Amp Unit</t>
  </si>
  <si>
    <t>VSX-323-K</t>
  </si>
  <si>
    <t>MVH-150UB</t>
  </si>
  <si>
    <t>Аппарат</t>
  </si>
  <si>
    <t>Backorder</t>
  </si>
  <si>
    <t>!!!Не заказывать!!! (Проверка гарантии)</t>
  </si>
  <si>
    <t>Номер заявки</t>
  </si>
  <si>
    <t>Транспортные расходы</t>
  </si>
  <si>
    <t>Разница между указанной ценой и ценой по прайсу</t>
  </si>
  <si>
    <t>Платежное поручение</t>
  </si>
  <si>
    <t>PartNum заказанный</t>
  </si>
  <si>
    <t>PartNum отгруженный</t>
  </si>
  <si>
    <t>Цена за ед.</t>
  </si>
  <si>
    <t>АСЦ</t>
  </si>
  <si>
    <t>Заказ АСЦ</t>
  </si>
  <si>
    <t>Название</t>
  </si>
  <si>
    <t>Номер</t>
  </si>
  <si>
    <t>Количество</t>
  </si>
  <si>
    <t>Примечание</t>
  </si>
  <si>
    <t>Производитель</t>
  </si>
  <si>
    <t>Гарантия / Негарантия</t>
  </si>
  <si>
    <t>Дата счета</t>
  </si>
  <si>
    <t>Тип детали</t>
  </si>
  <si>
    <t>Брак / претензия / перезаказ</t>
  </si>
  <si>
    <t>IC301</t>
  </si>
  <si>
    <t>Товарная накладная / Счет-Фактура</t>
  </si>
  <si>
    <t>Транспортировка</t>
  </si>
  <si>
    <t>Код сотрудника</t>
  </si>
  <si>
    <t>Код</t>
  </si>
  <si>
    <t>П/П</t>
  </si>
  <si>
    <t>PAL011A</t>
  </si>
  <si>
    <t>DEH-1500UB</t>
  </si>
  <si>
    <t>Проверка цены</t>
  </si>
  <si>
    <t>Серийный номер аппарата</t>
  </si>
  <si>
    <t>Город</t>
  </si>
  <si>
    <t>Backorder провайдер</t>
  </si>
  <si>
    <t>Claim от АСЦ</t>
  </si>
  <si>
    <t>Склад</t>
  </si>
  <si>
    <t>1С</t>
  </si>
  <si>
    <t>1С Света</t>
  </si>
  <si>
    <t>Дата</t>
  </si>
  <si>
    <t>Упаковочный лист</t>
  </si>
  <si>
    <t>Счет</t>
  </si>
  <si>
    <t>Запчасть</t>
  </si>
  <si>
    <t>выполнение / закрытие заказа</t>
  </si>
  <si>
    <t>Заполняется провайдером</t>
  </si>
  <si>
    <t>Отгружаемая деталь</t>
  </si>
  <si>
    <t>OK</t>
  </si>
  <si>
    <t>Новосибирск</t>
  </si>
  <si>
    <t>Вес, кг</t>
  </si>
  <si>
    <t>Цена за ед. (для справки)</t>
  </si>
  <si>
    <t>Claim</t>
  </si>
  <si>
    <t>не известно</t>
  </si>
  <si>
    <t>Статус заказа</t>
  </si>
  <si>
    <t>IC</t>
  </si>
  <si>
    <t>Отгрузка</t>
  </si>
  <si>
    <t>Номер счета</t>
  </si>
  <si>
    <t>Заказ</t>
  </si>
  <si>
    <t>WPC</t>
  </si>
  <si>
    <t>PEE</t>
  </si>
  <si>
    <t>Сумма</t>
  </si>
  <si>
    <t>По-Факту</t>
  </si>
  <si>
    <t>Справочные данные</t>
  </si>
  <si>
    <t>Цены</t>
  </si>
  <si>
    <t>Модели</t>
  </si>
  <si>
    <t>METM383108EW</t>
  </si>
  <si>
    <t>MHMP347574EE</t>
  </si>
  <si>
    <t>MDMP245172EW</t>
  </si>
  <si>
    <t>MEMP277051EW</t>
  </si>
  <si>
    <t>MCMP152303EE</t>
  </si>
  <si>
    <t>8300769000010-IL</t>
  </si>
  <si>
    <t>REMOCON (AXD7690)</t>
  </si>
  <si>
    <t>MGIL013112ER</t>
  </si>
  <si>
    <t>Швецков</t>
  </si>
  <si>
    <t>PAL012A</t>
  </si>
</sst>
</file>

<file path=xl/styles.xml><?xml version="1.0" encoding="utf-8"?>
<styleSheet xmlns="http://schemas.openxmlformats.org/spreadsheetml/2006/main">
  <numFmts count="6">
    <numFmt numFmtId="164" formatCode="dd/mm/yy;@"/>
    <numFmt numFmtId="165" formatCode="#,##0.00;[Red]#,##0.00"/>
    <numFmt numFmtId="166" formatCode="0.0;[Red]0.0"/>
    <numFmt numFmtId="167" formatCode="0.00;[Red]0.00"/>
    <numFmt numFmtId="168" formatCode="0;[Red]0"/>
    <numFmt numFmtId="169" formatCode="dd/mm/yy"/>
  </numFmts>
  <fonts count="6">
    <font>
      <sz val="10"/>
      <name val="Arial Cyr"/>
      <charset val="204"/>
    </font>
    <font>
      <sz val="10"/>
      <name val="Arial Cyr"/>
      <charset val="204"/>
    </font>
    <font>
      <b/>
      <sz val="9"/>
      <name val="Arial"/>
      <family val="2"/>
      <charset val="204"/>
    </font>
    <font>
      <b/>
      <sz val="9"/>
      <color indexed="15"/>
      <name val="Arial"/>
      <family val="2"/>
      <charset val="204"/>
    </font>
    <font>
      <sz val="9"/>
      <name val="Arial"/>
      <family val="2"/>
      <charset val="204"/>
    </font>
    <font>
      <b/>
      <sz val="10"/>
      <name val="Arial Cyr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" fontId="4" fillId="2" borderId="0" xfId="0" applyNumberFormat="1" applyFont="1" applyFill="1" applyAlignment="1">
      <alignment horizontal="center" vertical="center"/>
    </xf>
    <xf numFmtId="168" fontId="2" fillId="0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2" fontId="4" fillId="2" borderId="0" xfId="0" applyNumberFormat="1" applyFont="1" applyFill="1" applyAlignment="1">
      <alignment horizontal="left" vertical="center"/>
    </xf>
    <xf numFmtId="164" fontId="4" fillId="2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left" vertical="center"/>
    </xf>
    <xf numFmtId="2" fontId="4" fillId="0" borderId="0" xfId="0" applyNumberFormat="1" applyFont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64" fontId="4" fillId="7" borderId="0" xfId="0" applyNumberFormat="1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4" fillId="8" borderId="0" xfId="0" applyFont="1" applyFill="1" applyAlignment="1">
      <alignment horizontal="center" vertical="center"/>
    </xf>
    <xf numFmtId="164" fontId="4" fillId="4" borderId="0" xfId="0" applyNumberFormat="1" applyFont="1" applyFill="1" applyAlignment="1">
      <alignment horizontal="center" vertical="center"/>
    </xf>
    <xf numFmtId="164" fontId="4" fillId="6" borderId="0" xfId="0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7" fontId="4" fillId="6" borderId="0" xfId="0" applyNumberFormat="1" applyFont="1" applyFill="1" applyAlignment="1">
      <alignment horizontal="center" vertical="center"/>
    </xf>
    <xf numFmtId="166" fontId="4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64" fontId="4" fillId="5" borderId="0" xfId="0" applyNumberFormat="1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/>
    </xf>
    <xf numFmtId="164" fontId="4" fillId="4" borderId="0" xfId="0" applyNumberFormat="1" applyFont="1" applyFill="1" applyAlignment="1">
      <alignment horizontal="right" vertical="center"/>
    </xf>
    <xf numFmtId="164" fontId="4" fillId="0" borderId="0" xfId="0" applyNumberFormat="1" applyFont="1" applyFill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2" fontId="4" fillId="0" borderId="0" xfId="0" applyNumberFormat="1" applyFont="1" applyFill="1" applyAlignment="1">
      <alignment horizontal="left" vertical="center"/>
    </xf>
    <xf numFmtId="164" fontId="4" fillId="0" borderId="0" xfId="0" applyNumberFormat="1" applyFont="1" applyFill="1" applyAlignment="1">
      <alignment horizontal="right" vertical="center"/>
    </xf>
    <xf numFmtId="165" fontId="4" fillId="0" borderId="0" xfId="0" applyNumberFormat="1" applyFont="1" applyFill="1" applyAlignment="1">
      <alignment horizontal="center" vertical="center"/>
    </xf>
    <xf numFmtId="167" fontId="4" fillId="0" borderId="0" xfId="0" applyNumberFormat="1" applyFont="1" applyFill="1" applyAlignment="1">
      <alignment horizontal="center" vertical="center"/>
    </xf>
    <xf numFmtId="166" fontId="4" fillId="0" borderId="0" xfId="0" applyNumberFormat="1" applyFont="1" applyFill="1" applyAlignment="1">
      <alignment horizontal="center" vertical="center"/>
    </xf>
    <xf numFmtId="1" fontId="4" fillId="8" borderId="0" xfId="0" applyNumberFormat="1" applyFont="1" applyFill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4" fillId="0" borderId="0" xfId="0" applyNumberFormat="1" applyFont="1" applyFill="1" applyAlignment="1">
      <alignment horizontal="left" vertical="center"/>
    </xf>
    <xf numFmtId="2" fontId="2" fillId="0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2" fontId="4" fillId="5" borderId="0" xfId="0" applyNumberFormat="1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/>
    </xf>
    <xf numFmtId="167" fontId="2" fillId="0" borderId="1" xfId="0" applyNumberFormat="1" applyFont="1" applyFill="1" applyBorder="1" applyAlignment="1">
      <alignment horizontal="center" vertical="center" wrapText="1"/>
    </xf>
    <xf numFmtId="166" fontId="2" fillId="0" borderId="1" xfId="0" applyNumberFormat="1" applyFont="1" applyFill="1" applyBorder="1" applyAlignment="1">
      <alignment horizontal="center" vertical="center" wrapText="1"/>
    </xf>
    <xf numFmtId="167" fontId="2" fillId="0" borderId="1" xfId="0" applyNumberFormat="1" applyFont="1" applyFill="1" applyBorder="1" applyAlignment="1">
      <alignment horizontal="center" vertical="center"/>
    </xf>
    <xf numFmtId="166" fontId="2" fillId="0" borderId="1" xfId="0" applyNumberFormat="1" applyFont="1" applyFill="1" applyBorder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3" fillId="1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14" fontId="2" fillId="0" borderId="1" xfId="0" applyNumberFormat="1" applyFont="1" applyFill="1" applyBorder="1" applyAlignment="1">
      <alignment horizontal="center" vertical="center" wrapText="1"/>
    </xf>
  </cellXfs>
  <cellStyles count="2">
    <cellStyle name="Normal_Sheet1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/>
  <dimension ref="A1:BB14"/>
  <sheetViews>
    <sheetView tabSelected="1" topLeftCell="A3" zoomScaleNormal="100" workbookViewId="0">
      <selection activeCell="A15" sqref="A15:XFD1048576"/>
    </sheetView>
  </sheetViews>
  <sheetFormatPr defaultRowHeight="12"/>
  <cols>
    <col min="1" max="1" width="8.42578125" style="9" customWidth="1"/>
    <col min="2" max="2" width="9.5703125" style="9" customWidth="1"/>
    <col min="3" max="3" width="3.5703125" style="39" customWidth="1"/>
    <col min="4" max="4" width="5.5703125" style="39" customWidth="1"/>
    <col min="5" max="5" width="9.85546875" style="45" customWidth="1"/>
    <col min="6" max="7" width="4.140625" style="46" customWidth="1"/>
    <col min="8" max="8" width="21.5703125" style="9" customWidth="1"/>
    <col min="9" max="9" width="4.140625" style="39" customWidth="1"/>
    <col min="10" max="10" width="7.7109375" style="9" customWidth="1"/>
    <col min="11" max="11" width="10.42578125" style="47" customWidth="1"/>
    <col min="12" max="12" width="7.28515625" style="9" customWidth="1"/>
    <col min="13" max="13" width="12.5703125" style="39" customWidth="1"/>
    <col min="14" max="14" width="5.85546875" style="39" customWidth="1"/>
    <col min="15" max="15" width="7.140625" style="9" customWidth="1"/>
    <col min="16" max="17" width="4.28515625" style="39" customWidth="1"/>
    <col min="18" max="18" width="17.140625" style="39" customWidth="1"/>
    <col min="19" max="19" width="27.140625" style="9" bestFit="1" customWidth="1"/>
    <col min="20" max="20" width="5.28515625" style="39" customWidth="1"/>
    <col min="21" max="21" width="5.5703125" style="45" customWidth="1"/>
    <col min="22" max="22" width="7.85546875" style="28" customWidth="1"/>
    <col min="23" max="23" width="7.140625" style="28" customWidth="1"/>
    <col min="24" max="24" width="7.7109375" style="17" bestFit="1" customWidth="1"/>
    <col min="25" max="25" width="7.7109375" style="39" customWidth="1"/>
    <col min="26" max="26" width="7" style="39" customWidth="1"/>
    <col min="27" max="28" width="6.140625" style="39" customWidth="1"/>
    <col min="29" max="29" width="9.5703125" style="45" customWidth="1"/>
    <col min="30" max="30" width="11.140625" style="39" customWidth="1"/>
    <col min="31" max="32" width="6.28515625" style="39" customWidth="1"/>
    <col min="33" max="35" width="14.7109375" style="9" customWidth="1"/>
    <col min="36" max="36" width="4.85546875" style="39" customWidth="1"/>
    <col min="37" max="37" width="6.42578125" style="39" customWidth="1"/>
    <col min="38" max="38" width="10.140625" style="45" customWidth="1"/>
    <col min="39" max="39" width="7.85546875" style="39" customWidth="1"/>
    <col min="40" max="40" width="4.140625" style="45" customWidth="1"/>
    <col min="41" max="41" width="3.7109375" style="39" customWidth="1"/>
    <col min="42" max="42" width="8.140625" style="39" customWidth="1"/>
    <col min="43" max="43" width="8.140625" style="48" customWidth="1"/>
    <col min="44" max="44" width="10.28515625" style="9" customWidth="1"/>
    <col min="45" max="45" width="9.85546875" style="45" customWidth="1"/>
    <col min="46" max="46" width="9.85546875" style="39" customWidth="1"/>
    <col min="47" max="47" width="9.85546875" style="49" customWidth="1"/>
    <col min="48" max="48" width="12.7109375" style="45" customWidth="1"/>
    <col min="49" max="49" width="11" style="46" customWidth="1"/>
    <col min="50" max="50" width="12.85546875" style="45" customWidth="1"/>
    <col min="51" max="51" width="12.42578125" style="39" customWidth="1"/>
    <col min="52" max="52" width="9.7109375" style="50" customWidth="1"/>
    <col min="53" max="53" width="9.28515625" style="51" customWidth="1"/>
    <col min="54" max="54" width="18" style="17" customWidth="1"/>
    <col min="55" max="55" width="13.85546875" style="17" bestFit="1" customWidth="1"/>
    <col min="56" max="16384" width="9.140625" style="17"/>
  </cols>
  <sheetData>
    <row r="1" spans="1:54" s="1" customFormat="1" ht="12.75" customHeight="1">
      <c r="A1" s="76" t="s">
        <v>46</v>
      </c>
      <c r="B1" s="73" t="s">
        <v>27</v>
      </c>
      <c r="C1" s="78" t="s">
        <v>10</v>
      </c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80"/>
      <c r="R1" s="77" t="s">
        <v>57</v>
      </c>
      <c r="S1" s="77"/>
      <c r="T1" s="77"/>
      <c r="U1" s="77"/>
      <c r="V1" s="77" t="s">
        <v>44</v>
      </c>
      <c r="W1" s="77"/>
      <c r="X1" s="77"/>
      <c r="Y1" s="73" t="s">
        <v>17</v>
      </c>
      <c r="Z1" s="73" t="s">
        <v>49</v>
      </c>
      <c r="AA1" s="73"/>
      <c r="AB1" s="73"/>
      <c r="AC1" s="73" t="s">
        <v>69</v>
      </c>
      <c r="AD1" s="73"/>
      <c r="AE1" s="73"/>
      <c r="AF1" s="73"/>
      <c r="AG1" s="86" t="s">
        <v>35</v>
      </c>
      <c r="AH1" s="86"/>
      <c r="AI1" s="87" t="s">
        <v>23</v>
      </c>
      <c r="AJ1" s="73" t="s">
        <v>29</v>
      </c>
      <c r="AK1" s="73" t="s">
        <v>24</v>
      </c>
      <c r="AL1" s="91" t="s">
        <v>67</v>
      </c>
      <c r="AM1" s="92"/>
      <c r="AN1" s="92"/>
      <c r="AO1" s="92"/>
      <c r="AP1" s="92"/>
      <c r="AQ1" s="93"/>
      <c r="AR1" s="88" t="s">
        <v>30</v>
      </c>
      <c r="AS1" s="81" t="s">
        <v>67</v>
      </c>
      <c r="AT1" s="82"/>
      <c r="AU1" s="82"/>
      <c r="AV1" s="82"/>
      <c r="AW1" s="82"/>
      <c r="AX1" s="82"/>
      <c r="AY1" s="82"/>
      <c r="AZ1" s="82"/>
      <c r="BA1" s="83"/>
      <c r="BB1" s="94" t="s">
        <v>56</v>
      </c>
    </row>
    <row r="2" spans="1:54" s="1" customFormat="1" ht="45.75" customHeight="1">
      <c r="A2" s="76"/>
      <c r="B2" s="73"/>
      <c r="C2" s="41"/>
      <c r="D2" s="12" t="s">
        <v>25</v>
      </c>
      <c r="E2" s="72" t="s">
        <v>26</v>
      </c>
      <c r="F2" s="72"/>
      <c r="G2" s="74" t="s">
        <v>55</v>
      </c>
      <c r="H2" s="74"/>
      <c r="I2" s="74"/>
      <c r="J2" s="74"/>
      <c r="K2" s="74"/>
      <c r="L2" s="74" t="s">
        <v>15</v>
      </c>
      <c r="M2" s="74"/>
      <c r="N2" s="74"/>
      <c r="O2" s="74"/>
      <c r="P2" s="74"/>
      <c r="Q2" s="84" t="s">
        <v>39</v>
      </c>
      <c r="R2" s="73" t="s">
        <v>18</v>
      </c>
      <c r="S2" s="73" t="s">
        <v>58</v>
      </c>
      <c r="T2" s="73" t="s">
        <v>65</v>
      </c>
      <c r="U2" s="75" t="s">
        <v>7</v>
      </c>
      <c r="V2" s="77"/>
      <c r="W2" s="77"/>
      <c r="X2" s="77"/>
      <c r="Y2" s="73"/>
      <c r="Z2" s="73" t="s">
        <v>74</v>
      </c>
      <c r="AA2" s="73"/>
      <c r="AB2" s="73"/>
      <c r="AC2" s="73"/>
      <c r="AD2" s="73"/>
      <c r="AE2" s="73"/>
      <c r="AF2" s="73"/>
      <c r="AG2" s="86"/>
      <c r="AH2" s="86"/>
      <c r="AI2" s="87"/>
      <c r="AJ2" s="73"/>
      <c r="AK2" s="73"/>
      <c r="AL2" s="73" t="s">
        <v>53</v>
      </c>
      <c r="AM2" s="73"/>
      <c r="AN2" s="73" t="s">
        <v>54</v>
      </c>
      <c r="AO2" s="73"/>
      <c r="AP2" s="73" t="s">
        <v>37</v>
      </c>
      <c r="AQ2" s="95"/>
      <c r="AR2" s="89"/>
      <c r="AS2" s="96" t="s">
        <v>21</v>
      </c>
      <c r="AT2" s="96"/>
      <c r="AU2" s="96"/>
      <c r="AV2" s="73" t="s">
        <v>38</v>
      </c>
      <c r="AW2" s="73"/>
      <c r="AX2" s="73" t="s">
        <v>19</v>
      </c>
      <c r="AY2" s="73"/>
      <c r="AZ2" s="73"/>
      <c r="BA2" s="73"/>
      <c r="BB2" s="94"/>
    </row>
    <row r="3" spans="1:54" s="7" customFormat="1" ht="72.75" customHeight="1">
      <c r="A3" s="76"/>
      <c r="B3" s="73"/>
      <c r="C3" s="41" t="s">
        <v>41</v>
      </c>
      <c r="D3" s="2" t="s">
        <v>40</v>
      </c>
      <c r="E3" s="5"/>
      <c r="F3" s="6" t="s">
        <v>31</v>
      </c>
      <c r="G3" s="6" t="s">
        <v>34</v>
      </c>
      <c r="H3" s="2" t="s">
        <v>22</v>
      </c>
      <c r="I3" s="4" t="s">
        <v>29</v>
      </c>
      <c r="J3" s="2" t="s">
        <v>27</v>
      </c>
      <c r="K3" s="13" t="s">
        <v>62</v>
      </c>
      <c r="L3" s="2" t="s">
        <v>8</v>
      </c>
      <c r="M3" s="2" t="s">
        <v>9</v>
      </c>
      <c r="N3" s="2" t="s">
        <v>6</v>
      </c>
      <c r="O3" s="2" t="s">
        <v>45</v>
      </c>
      <c r="P3" s="2" t="s">
        <v>32</v>
      </c>
      <c r="Q3" s="85"/>
      <c r="R3" s="73"/>
      <c r="S3" s="73"/>
      <c r="T3" s="73"/>
      <c r="U3" s="75"/>
      <c r="V3" s="10" t="s">
        <v>75</v>
      </c>
      <c r="W3" s="10" t="s">
        <v>20</v>
      </c>
      <c r="X3" s="4" t="s">
        <v>76</v>
      </c>
      <c r="Y3" s="73"/>
      <c r="Z3" s="4" t="s">
        <v>50</v>
      </c>
      <c r="AA3" s="4" t="s">
        <v>51</v>
      </c>
      <c r="AB3" s="4" t="s">
        <v>73</v>
      </c>
      <c r="AC3" s="53" t="s">
        <v>52</v>
      </c>
      <c r="AD3" s="4" t="s">
        <v>28</v>
      </c>
      <c r="AE3" s="4" t="s">
        <v>16</v>
      </c>
      <c r="AF3" s="60" t="s">
        <v>63</v>
      </c>
      <c r="AG3" s="42" t="s">
        <v>47</v>
      </c>
      <c r="AH3" s="42" t="s">
        <v>48</v>
      </c>
      <c r="AI3" s="87"/>
      <c r="AJ3" s="73"/>
      <c r="AK3" s="73"/>
      <c r="AL3" s="53" t="s">
        <v>52</v>
      </c>
      <c r="AM3" s="4" t="s">
        <v>28</v>
      </c>
      <c r="AN3" s="53" t="s">
        <v>52</v>
      </c>
      <c r="AO3" s="4" t="s">
        <v>28</v>
      </c>
      <c r="AP3" s="4" t="s">
        <v>28</v>
      </c>
      <c r="AQ3" s="61" t="s">
        <v>52</v>
      </c>
      <c r="AR3" s="90"/>
      <c r="AS3" s="53" t="s">
        <v>52</v>
      </c>
      <c r="AT3" s="4" t="s">
        <v>28</v>
      </c>
      <c r="AU3" s="62" t="s">
        <v>72</v>
      </c>
      <c r="AV3" s="53" t="s">
        <v>52</v>
      </c>
      <c r="AW3" s="54" t="s">
        <v>28</v>
      </c>
      <c r="AX3" s="53" t="s">
        <v>33</v>
      </c>
      <c r="AY3" s="4" t="s">
        <v>68</v>
      </c>
      <c r="AZ3" s="64" t="s">
        <v>72</v>
      </c>
      <c r="BA3" s="65" t="s">
        <v>61</v>
      </c>
      <c r="BB3" s="94"/>
    </row>
    <row r="4" spans="1:54" s="38" customFormat="1" ht="12.75" customHeight="1">
      <c r="A4" s="11">
        <v>1</v>
      </c>
      <c r="B4" s="11">
        <v>2</v>
      </c>
      <c r="C4" s="12">
        <v>3</v>
      </c>
      <c r="D4" s="12">
        <v>5</v>
      </c>
      <c r="E4" s="12">
        <v>6</v>
      </c>
      <c r="F4" s="12">
        <v>7</v>
      </c>
      <c r="G4" s="12">
        <v>8</v>
      </c>
      <c r="H4" s="16">
        <v>9</v>
      </c>
      <c r="I4" s="11">
        <v>10</v>
      </c>
      <c r="J4" s="12">
        <v>11</v>
      </c>
      <c r="K4" s="12">
        <v>12</v>
      </c>
      <c r="L4" s="12">
        <v>13</v>
      </c>
      <c r="M4" s="12">
        <v>14</v>
      </c>
      <c r="N4" s="12">
        <v>15</v>
      </c>
      <c r="O4" s="12">
        <v>16</v>
      </c>
      <c r="P4" s="12">
        <v>17</v>
      </c>
      <c r="Q4" s="12">
        <v>18</v>
      </c>
      <c r="R4" s="11">
        <v>19</v>
      </c>
      <c r="S4" s="11">
        <v>20</v>
      </c>
      <c r="T4" s="11">
        <v>21</v>
      </c>
      <c r="U4" s="18">
        <v>22</v>
      </c>
      <c r="V4" s="11">
        <v>23</v>
      </c>
      <c r="W4" s="11">
        <v>24</v>
      </c>
      <c r="X4" s="11">
        <v>25</v>
      </c>
      <c r="Y4" s="11">
        <v>26</v>
      </c>
      <c r="Z4" s="11">
        <v>27</v>
      </c>
      <c r="AA4" s="11">
        <v>28</v>
      </c>
      <c r="AB4" s="11">
        <v>29</v>
      </c>
      <c r="AC4" s="11">
        <v>30</v>
      </c>
      <c r="AD4" s="11">
        <v>31</v>
      </c>
      <c r="AE4" s="11">
        <v>32</v>
      </c>
      <c r="AF4" s="70">
        <v>33</v>
      </c>
      <c r="AG4" s="71">
        <v>34</v>
      </c>
      <c r="AH4" s="71">
        <v>35</v>
      </c>
      <c r="AI4" s="71">
        <v>36</v>
      </c>
      <c r="AJ4" s="11">
        <v>37</v>
      </c>
      <c r="AK4" s="11">
        <v>38</v>
      </c>
      <c r="AL4" s="11">
        <v>39</v>
      </c>
      <c r="AM4" s="11">
        <v>40</v>
      </c>
      <c r="AN4" s="11">
        <v>41</v>
      </c>
      <c r="AO4" s="11">
        <v>42</v>
      </c>
      <c r="AP4" s="11">
        <v>43</v>
      </c>
      <c r="AQ4" s="43">
        <v>44</v>
      </c>
      <c r="AR4" s="11">
        <v>54</v>
      </c>
      <c r="AS4" s="18">
        <v>45</v>
      </c>
      <c r="AT4" s="11">
        <v>46</v>
      </c>
      <c r="AU4" s="18">
        <v>47</v>
      </c>
      <c r="AV4" s="11">
        <v>48</v>
      </c>
      <c r="AW4" s="11">
        <v>49</v>
      </c>
      <c r="AX4" s="11">
        <v>50</v>
      </c>
      <c r="AY4" s="11">
        <v>51</v>
      </c>
      <c r="AZ4" s="20">
        <v>52</v>
      </c>
      <c r="BA4" s="20">
        <v>53</v>
      </c>
      <c r="BB4" s="11">
        <v>55</v>
      </c>
    </row>
    <row r="5" spans="1:54" s="38" customFormat="1" ht="12.75" customHeight="1">
      <c r="A5" s="14" t="e">
        <f>INDEX(#REF!,MATCH(Сводка!D5,#REF!,0))</f>
        <v>#REF!</v>
      </c>
      <c r="B5" s="14" t="e">
        <f>INDEX(#REF!,MATCH(Сводка!D5,#REF!,0))</f>
        <v>#REF!</v>
      </c>
      <c r="C5" s="12"/>
      <c r="D5" s="12"/>
      <c r="E5" s="12"/>
      <c r="F5" s="12"/>
      <c r="G5" s="12"/>
      <c r="H5" s="16"/>
      <c r="I5" s="11"/>
      <c r="J5" s="12"/>
      <c r="K5" s="57"/>
      <c r="L5" s="12"/>
      <c r="M5" s="12"/>
      <c r="N5" s="12"/>
      <c r="O5" s="12"/>
      <c r="P5" s="12"/>
      <c r="Q5" s="12"/>
      <c r="R5" s="11" t="str">
        <f>CONCATENATE(D5,TEXT(DAY(E5),"00"),TEXT(MONTH(E5),"00"),YEAR(E5),F5,(TEXT(C5,"000")))</f>
        <v>00011900000</v>
      </c>
      <c r="S5" s="11"/>
      <c r="T5" s="11"/>
      <c r="U5" s="58"/>
      <c r="V5" s="15" t="e">
        <f>IF(ISNA(INDEX(#REF!,MATCH($S5,#REF!,0))),0,INDEX(#REF!,MATCH($S5,#REF!,0)))+IF(ISNA(INDEX(#REF!,MATCH($S5,#REF!,0))),0,INDEX(#REF!,MATCH($S5,#REF!,0)))+IF(ISNA(INDEX(#REF!,MATCH(Сводка!H5,#REF!,0))),0,INDEX(#REF!,MATCH(Сводка!H5,#REF!,0)))</f>
        <v>#REF!</v>
      </c>
      <c r="W5" s="15" t="e">
        <f>V5-K5</f>
        <v>#REF!</v>
      </c>
      <c r="X5" s="14" t="e">
        <f>IF((L5=INDEX(#REF!,MATCH(Сводка!S5,#REF!,0))),1,0)</f>
        <v>#REF!</v>
      </c>
      <c r="Y5" s="11" t="e">
        <f>INDEX(#REF!,MATCH(Сводка!#REF!,#REF!,0))</f>
        <v>#REF!</v>
      </c>
      <c r="Z5" s="11" t="e">
        <f>INDEX(#REF!,MATCH(S5,#REF!,0))</f>
        <v>#REF!</v>
      </c>
      <c r="AA5" s="11" t="e">
        <f>INDEX(#REF!,MATCH(S5,#REF!,0))</f>
        <v>#REF!</v>
      </c>
      <c r="AB5" s="11" t="e">
        <f>INDEX(#REF!,MATCH(Сводка!H5,#REF!,0))</f>
        <v>#REF!</v>
      </c>
      <c r="AC5" s="58"/>
      <c r="AD5" s="11"/>
      <c r="AE5" s="11"/>
      <c r="AF5" s="70"/>
      <c r="AG5" s="71"/>
      <c r="AH5" s="71"/>
      <c r="AI5" s="71">
        <f>S5</f>
        <v>0</v>
      </c>
      <c r="AJ5" s="11">
        <f>I5</f>
        <v>0</v>
      </c>
      <c r="AK5" s="56" t="e">
        <f>V5</f>
        <v>#REF!</v>
      </c>
      <c r="AL5" s="58"/>
      <c r="AM5" s="11"/>
      <c r="AN5" s="58"/>
      <c r="AO5" s="11"/>
      <c r="AP5" s="11"/>
      <c r="AQ5" s="58"/>
      <c r="AR5" s="3"/>
      <c r="AS5" s="58"/>
      <c r="AT5" s="11"/>
      <c r="AU5" s="63"/>
      <c r="AV5" s="58"/>
      <c r="AW5" s="69"/>
      <c r="AX5" s="58"/>
      <c r="AY5" s="11"/>
      <c r="AZ5" s="66"/>
      <c r="BA5" s="67"/>
      <c r="BB5" s="14"/>
    </row>
    <row r="6" spans="1:54">
      <c r="A6" s="8" t="s">
        <v>60</v>
      </c>
      <c r="B6" s="8" t="s">
        <v>5</v>
      </c>
      <c r="C6" s="22">
        <v>6</v>
      </c>
      <c r="D6" s="22" t="s">
        <v>3</v>
      </c>
      <c r="E6" s="24">
        <v>41752</v>
      </c>
      <c r="F6" s="19">
        <v>1</v>
      </c>
      <c r="G6" s="19">
        <v>1</v>
      </c>
      <c r="H6" s="21" t="s">
        <v>86</v>
      </c>
      <c r="I6" s="39">
        <v>1</v>
      </c>
      <c r="J6" s="21" t="s">
        <v>66</v>
      </c>
      <c r="K6" s="23"/>
      <c r="L6" s="21" t="s">
        <v>43</v>
      </c>
      <c r="M6" s="22">
        <v>1019916</v>
      </c>
      <c r="N6" s="22" t="s">
        <v>36</v>
      </c>
      <c r="O6" s="21" t="s">
        <v>77</v>
      </c>
      <c r="P6" s="22">
        <v>1</v>
      </c>
      <c r="Q6" s="22" t="s">
        <v>85</v>
      </c>
      <c r="R6" s="26" t="str">
        <f t="shared" ref="R6:R11" si="0">CONCATENATE(D6,TEXT(DAY(E6),"00"),TEXT(MONTH(E6),"00"),YEAR(E6),F6,(TEXT(C6,"000")))</f>
        <v>C5402230420141006</v>
      </c>
      <c r="S6" s="27" t="s">
        <v>86</v>
      </c>
      <c r="T6" s="26" t="s">
        <v>59</v>
      </c>
      <c r="U6" s="40" t="s">
        <v>70</v>
      </c>
      <c r="V6" s="59"/>
      <c r="W6" s="59"/>
      <c r="X6" s="26"/>
      <c r="Z6" s="29"/>
      <c r="AA6" s="29"/>
      <c r="AB6" s="29"/>
      <c r="AC6" s="30"/>
      <c r="AD6" s="31"/>
      <c r="AE6" s="31"/>
      <c r="AF6" s="31"/>
      <c r="AG6" s="55"/>
      <c r="AH6" s="55"/>
      <c r="AI6" s="52" t="str">
        <f t="shared" ref="AI6:AI11" si="1">S6</f>
        <v>PAL012A</v>
      </c>
      <c r="AJ6" s="32">
        <f t="shared" ref="AJ6:AJ11" si="2">I6</f>
        <v>1</v>
      </c>
      <c r="AK6" s="32">
        <f t="shared" ref="AK6:AK11" si="3">V6</f>
        <v>0</v>
      </c>
      <c r="AL6" s="33"/>
      <c r="AM6" s="25"/>
      <c r="AN6" s="33"/>
      <c r="AO6" s="25"/>
      <c r="AP6" s="25"/>
      <c r="AQ6" s="44"/>
      <c r="AR6" s="68"/>
      <c r="AS6" s="34"/>
      <c r="AT6" s="29"/>
      <c r="AU6" s="35"/>
      <c r="AX6" s="34"/>
      <c r="AY6" s="29"/>
      <c r="AZ6" s="36"/>
      <c r="BA6" s="37"/>
    </row>
    <row r="7" spans="1:54">
      <c r="A7" s="8" t="s">
        <v>60</v>
      </c>
      <c r="B7" s="8" t="s">
        <v>5</v>
      </c>
      <c r="C7" s="22">
        <v>7</v>
      </c>
      <c r="D7" s="22" t="s">
        <v>3</v>
      </c>
      <c r="E7" s="24">
        <v>41752</v>
      </c>
      <c r="F7" s="19">
        <v>1</v>
      </c>
      <c r="G7" s="19">
        <v>1</v>
      </c>
      <c r="H7" s="21" t="s">
        <v>86</v>
      </c>
      <c r="I7" s="39">
        <v>1</v>
      </c>
      <c r="J7" s="21" t="s">
        <v>66</v>
      </c>
      <c r="K7" s="23"/>
      <c r="L7" s="21" t="s">
        <v>14</v>
      </c>
      <c r="M7" s="22">
        <v>1019918</v>
      </c>
      <c r="N7" s="22" t="s">
        <v>36</v>
      </c>
      <c r="O7" s="21" t="s">
        <v>78</v>
      </c>
      <c r="P7" s="22">
        <v>1</v>
      </c>
      <c r="Q7" s="22" t="s">
        <v>85</v>
      </c>
      <c r="R7" s="26" t="str">
        <f t="shared" si="0"/>
        <v>C5402230420141007</v>
      </c>
      <c r="S7" s="27" t="s">
        <v>86</v>
      </c>
      <c r="T7" s="26" t="s">
        <v>59</v>
      </c>
      <c r="U7" s="40" t="s">
        <v>70</v>
      </c>
      <c r="V7" s="59"/>
      <c r="W7" s="59"/>
      <c r="X7" s="26"/>
      <c r="Z7" s="29"/>
      <c r="AA7" s="29"/>
      <c r="AB7" s="29"/>
      <c r="AC7" s="30"/>
      <c r="AD7" s="31"/>
      <c r="AE7" s="31"/>
      <c r="AF7" s="31"/>
      <c r="AG7" s="55"/>
      <c r="AH7" s="55"/>
      <c r="AI7" s="52" t="str">
        <f t="shared" si="1"/>
        <v>PAL012A</v>
      </c>
      <c r="AJ7" s="32">
        <f t="shared" si="2"/>
        <v>1</v>
      </c>
      <c r="AK7" s="32">
        <f t="shared" si="3"/>
        <v>0</v>
      </c>
      <c r="AL7" s="33"/>
      <c r="AM7" s="25"/>
      <c r="AN7" s="33"/>
      <c r="AO7" s="25"/>
      <c r="AP7" s="25"/>
      <c r="AQ7" s="44"/>
      <c r="AR7" s="68"/>
      <c r="AS7" s="34"/>
      <c r="AT7" s="29"/>
      <c r="AU7" s="35"/>
      <c r="AX7" s="34"/>
      <c r="AY7" s="29"/>
      <c r="AZ7" s="36"/>
      <c r="BA7" s="37"/>
    </row>
    <row r="8" spans="1:54">
      <c r="A8" s="8" t="s">
        <v>60</v>
      </c>
      <c r="B8" s="8" t="s">
        <v>5</v>
      </c>
      <c r="C8" s="22">
        <v>8</v>
      </c>
      <c r="D8" s="22" t="s">
        <v>3</v>
      </c>
      <c r="E8" s="24">
        <v>41752</v>
      </c>
      <c r="F8" s="19">
        <v>1</v>
      </c>
      <c r="G8" s="19">
        <v>1</v>
      </c>
      <c r="H8" s="21" t="s">
        <v>1</v>
      </c>
      <c r="I8" s="39">
        <v>1</v>
      </c>
      <c r="J8" s="21" t="s">
        <v>66</v>
      </c>
      <c r="K8" s="23"/>
      <c r="L8" s="21" t="s">
        <v>11</v>
      </c>
      <c r="M8" s="22">
        <v>29571</v>
      </c>
      <c r="N8" s="22">
        <v>6</v>
      </c>
      <c r="O8" s="21" t="s">
        <v>79</v>
      </c>
      <c r="P8" s="22">
        <v>1</v>
      </c>
      <c r="Q8" s="22" t="s">
        <v>4</v>
      </c>
      <c r="R8" s="26" t="str">
        <f t="shared" si="0"/>
        <v>C5402230420141008</v>
      </c>
      <c r="S8" s="27" t="s">
        <v>1</v>
      </c>
      <c r="T8" s="26" t="s">
        <v>59</v>
      </c>
      <c r="U8" s="40" t="s">
        <v>70</v>
      </c>
      <c r="V8" s="59"/>
      <c r="W8" s="59"/>
      <c r="X8" s="26"/>
      <c r="Z8" s="29"/>
      <c r="AA8" s="29"/>
      <c r="AB8" s="29"/>
      <c r="AC8" s="30"/>
      <c r="AD8" s="31"/>
      <c r="AE8" s="31"/>
      <c r="AF8" s="31"/>
      <c r="AG8" s="55"/>
      <c r="AH8" s="55"/>
      <c r="AI8" s="52" t="str">
        <f t="shared" si="1"/>
        <v>PA2032A</v>
      </c>
      <c r="AJ8" s="32">
        <f t="shared" si="2"/>
        <v>1</v>
      </c>
      <c r="AK8" s="32">
        <f t="shared" si="3"/>
        <v>0</v>
      </c>
      <c r="AL8" s="33"/>
      <c r="AM8" s="25"/>
      <c r="AN8" s="33"/>
      <c r="AO8" s="25"/>
      <c r="AP8" s="25"/>
      <c r="AQ8" s="44"/>
      <c r="AR8" s="68"/>
      <c r="AS8" s="34"/>
      <c r="AT8" s="29"/>
      <c r="AU8" s="35"/>
      <c r="AX8" s="34"/>
      <c r="AY8" s="29"/>
      <c r="AZ8" s="36"/>
      <c r="BA8" s="37"/>
    </row>
    <row r="9" spans="1:54">
      <c r="A9" s="8" t="s">
        <v>60</v>
      </c>
      <c r="B9" s="8" t="s">
        <v>5</v>
      </c>
      <c r="C9" s="22">
        <v>9</v>
      </c>
      <c r="D9" s="22" t="s">
        <v>3</v>
      </c>
      <c r="E9" s="24">
        <v>41752</v>
      </c>
      <c r="F9" s="19">
        <v>1</v>
      </c>
      <c r="G9" s="19">
        <v>1</v>
      </c>
      <c r="H9" s="21" t="s">
        <v>2</v>
      </c>
      <c r="I9" s="39">
        <v>1</v>
      </c>
      <c r="J9" s="21" t="s">
        <v>12</v>
      </c>
      <c r="K9" s="23"/>
      <c r="L9" s="21" t="s">
        <v>11</v>
      </c>
      <c r="M9" s="22">
        <v>1019914</v>
      </c>
      <c r="N9" s="22">
        <v>8</v>
      </c>
      <c r="O9" s="21" t="s">
        <v>80</v>
      </c>
      <c r="P9" s="22">
        <v>1</v>
      </c>
      <c r="Q9" s="22" t="s">
        <v>85</v>
      </c>
      <c r="R9" s="26" t="str">
        <f t="shared" si="0"/>
        <v>C5402230420141009</v>
      </c>
      <c r="S9" s="27" t="s">
        <v>2</v>
      </c>
      <c r="T9" s="26" t="s">
        <v>59</v>
      </c>
      <c r="U9" s="40" t="s">
        <v>70</v>
      </c>
      <c r="V9" s="59"/>
      <c r="W9" s="59"/>
      <c r="X9" s="26"/>
      <c r="Z9" s="29"/>
      <c r="AA9" s="29"/>
      <c r="AB9" s="29"/>
      <c r="AC9" s="30"/>
      <c r="AD9" s="31"/>
      <c r="AE9" s="31"/>
      <c r="AF9" s="31"/>
      <c r="AG9" s="55"/>
      <c r="AH9" s="55"/>
      <c r="AI9" s="52" t="str">
        <f t="shared" si="1"/>
        <v>QWM3477</v>
      </c>
      <c r="AJ9" s="32">
        <f t="shared" si="2"/>
        <v>1</v>
      </c>
      <c r="AK9" s="32">
        <f t="shared" si="3"/>
        <v>0</v>
      </c>
      <c r="AL9" s="33"/>
      <c r="AM9" s="25"/>
      <c r="AN9" s="33"/>
      <c r="AO9" s="25"/>
      <c r="AP9" s="25"/>
      <c r="AQ9" s="44"/>
      <c r="AR9" s="68"/>
      <c r="AS9" s="34"/>
      <c r="AT9" s="29"/>
      <c r="AU9" s="35"/>
      <c r="AX9" s="34"/>
      <c r="AY9" s="29"/>
      <c r="AZ9" s="36"/>
      <c r="BA9" s="37"/>
    </row>
    <row r="10" spans="1:54">
      <c r="A10" s="8" t="s">
        <v>60</v>
      </c>
      <c r="B10" s="8" t="s">
        <v>5</v>
      </c>
      <c r="C10" s="22">
        <v>1</v>
      </c>
      <c r="D10" s="22">
        <v>1802</v>
      </c>
      <c r="E10" s="24">
        <v>41752</v>
      </c>
      <c r="F10" s="19">
        <v>1</v>
      </c>
      <c r="G10" s="19">
        <v>1</v>
      </c>
      <c r="H10" s="21" t="s">
        <v>42</v>
      </c>
      <c r="I10" s="39">
        <v>1</v>
      </c>
      <c r="J10" s="21" t="s">
        <v>66</v>
      </c>
      <c r="K10" s="23" t="s">
        <v>64</v>
      </c>
      <c r="L10" s="21" t="s">
        <v>14</v>
      </c>
      <c r="M10" s="22">
        <v>110055</v>
      </c>
      <c r="N10" s="22">
        <v>0</v>
      </c>
      <c r="O10" s="21" t="s">
        <v>81</v>
      </c>
      <c r="P10" s="22">
        <v>1</v>
      </c>
      <c r="Q10" s="22"/>
      <c r="R10" s="26" t="str">
        <f t="shared" si="0"/>
        <v>1802230420141001</v>
      </c>
      <c r="S10" s="27" t="s">
        <v>42</v>
      </c>
      <c r="T10" s="26" t="s">
        <v>59</v>
      </c>
      <c r="U10" s="40" t="s">
        <v>70</v>
      </c>
      <c r="V10" s="59"/>
      <c r="W10" s="59"/>
      <c r="X10" s="26"/>
      <c r="Z10" s="29"/>
      <c r="AA10" s="29"/>
      <c r="AB10" s="29"/>
      <c r="AC10" s="30"/>
      <c r="AD10" s="31"/>
      <c r="AE10" s="31"/>
      <c r="AF10" s="31"/>
      <c r="AG10" s="55"/>
      <c r="AH10" s="55"/>
      <c r="AI10" s="52" t="str">
        <f t="shared" si="1"/>
        <v>PAL011A</v>
      </c>
      <c r="AJ10" s="32">
        <f t="shared" si="2"/>
        <v>1</v>
      </c>
      <c r="AK10" s="32">
        <f t="shared" si="3"/>
        <v>0</v>
      </c>
      <c r="AL10" s="33"/>
      <c r="AM10" s="25"/>
      <c r="AN10" s="33"/>
      <c r="AO10" s="25"/>
      <c r="AP10" s="25"/>
      <c r="AQ10" s="44"/>
      <c r="AR10" s="68"/>
      <c r="AS10" s="34"/>
      <c r="AT10" s="29"/>
      <c r="AU10" s="35"/>
      <c r="AX10" s="34"/>
      <c r="AY10" s="29"/>
      <c r="AZ10" s="36"/>
      <c r="BA10" s="37"/>
    </row>
    <row r="11" spans="1:54">
      <c r="A11" s="8" t="s">
        <v>60</v>
      </c>
      <c r="B11" s="8" t="s">
        <v>5</v>
      </c>
      <c r="C11" s="22">
        <v>2</v>
      </c>
      <c r="D11" s="22">
        <v>1802</v>
      </c>
      <c r="E11" s="24">
        <v>41752</v>
      </c>
      <c r="F11" s="19">
        <v>1</v>
      </c>
      <c r="G11" s="19">
        <v>1</v>
      </c>
      <c r="H11" s="21" t="s">
        <v>82</v>
      </c>
      <c r="I11" s="39">
        <v>1</v>
      </c>
      <c r="J11" s="21" t="s">
        <v>83</v>
      </c>
      <c r="K11" s="23" t="s">
        <v>64</v>
      </c>
      <c r="L11" s="21" t="s">
        <v>13</v>
      </c>
      <c r="M11" s="22">
        <v>110309</v>
      </c>
      <c r="N11" s="22">
        <v>0</v>
      </c>
      <c r="O11" s="21" t="s">
        <v>84</v>
      </c>
      <c r="P11" s="22">
        <v>1</v>
      </c>
      <c r="Q11" s="22"/>
      <c r="R11" s="26" t="str">
        <f t="shared" si="0"/>
        <v>1802230420141002</v>
      </c>
      <c r="S11" s="27" t="s">
        <v>82</v>
      </c>
      <c r="T11" s="26" t="s">
        <v>59</v>
      </c>
      <c r="U11" s="40" t="s">
        <v>71</v>
      </c>
      <c r="V11" s="59"/>
      <c r="W11" s="59"/>
      <c r="X11" s="26"/>
      <c r="Z11" s="29"/>
      <c r="AA11" s="29"/>
      <c r="AB11" s="29"/>
      <c r="AC11" s="30"/>
      <c r="AD11" s="31"/>
      <c r="AE11" s="31"/>
      <c r="AF11" s="31"/>
      <c r="AG11" s="55"/>
      <c r="AH11" s="55"/>
      <c r="AI11" s="52" t="str">
        <f t="shared" si="1"/>
        <v>8300769000010-IL</v>
      </c>
      <c r="AJ11" s="32">
        <f t="shared" si="2"/>
        <v>1</v>
      </c>
      <c r="AK11" s="32">
        <f t="shared" si="3"/>
        <v>0</v>
      </c>
      <c r="AL11" s="33"/>
      <c r="AM11" s="25"/>
      <c r="AN11" s="33"/>
      <c r="AO11" s="25"/>
      <c r="AP11" s="25"/>
      <c r="AQ11" s="44"/>
      <c r="AR11" s="68"/>
      <c r="AS11" s="34"/>
      <c r="AT11" s="29"/>
      <c r="AU11" s="35"/>
      <c r="AX11" s="34"/>
      <c r="AY11" s="29"/>
      <c r="AZ11" s="36"/>
      <c r="BA11" s="37"/>
    </row>
    <row r="14" spans="1:54">
      <c r="A14" s="9" t="s">
        <v>0</v>
      </c>
    </row>
  </sheetData>
  <sheetProtection selectLockedCells="1" selectUnlockedCells="1"/>
  <mergeCells count="31">
    <mergeCell ref="BB1:BB3"/>
    <mergeCell ref="AX2:BA2"/>
    <mergeCell ref="AN2:AO2"/>
    <mergeCell ref="AP2:AQ2"/>
    <mergeCell ref="AS2:AU2"/>
    <mergeCell ref="AV2:AW2"/>
    <mergeCell ref="AS1:BA1"/>
    <mergeCell ref="Q2:Q3"/>
    <mergeCell ref="AK1:AK3"/>
    <mergeCell ref="AL2:AM2"/>
    <mergeCell ref="R2:R3"/>
    <mergeCell ref="AC1:AF2"/>
    <mergeCell ref="AG1:AH2"/>
    <mergeCell ref="AI1:AI3"/>
    <mergeCell ref="V1:X2"/>
    <mergeCell ref="Y1:Y3"/>
    <mergeCell ref="Z1:AB1"/>
    <mergeCell ref="AR1:AR3"/>
    <mergeCell ref="AL1:AQ1"/>
    <mergeCell ref="Z2:AB2"/>
    <mergeCell ref="A1:A3"/>
    <mergeCell ref="B1:B3"/>
    <mergeCell ref="R1:U1"/>
    <mergeCell ref="S2:S3"/>
    <mergeCell ref="T2:T3"/>
    <mergeCell ref="C1:Q1"/>
    <mergeCell ref="E2:F2"/>
    <mergeCell ref="AJ1:AJ3"/>
    <mergeCell ref="G2:K2"/>
    <mergeCell ref="L2:P2"/>
    <mergeCell ref="U2:U3"/>
  </mergeCells>
  <phoneticPr fontId="0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Сводка</vt:lpstr>
    </vt:vector>
  </TitlesOfParts>
  <Company>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6972</dc:creator>
  <cp:lastModifiedBy>А</cp:lastModifiedBy>
  <cp:lastPrinted>2012-09-03T11:27:46Z</cp:lastPrinted>
  <dcterms:created xsi:type="dcterms:W3CDTF">2009-02-18T11:52:32Z</dcterms:created>
  <dcterms:modified xsi:type="dcterms:W3CDTF">2014-05-13T08:44:33Z</dcterms:modified>
</cp:coreProperties>
</file>