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2" windowHeight="9468" activeTab="0"/>
  </bookViews>
  <sheets>
    <sheet name="Лист1" sheetId="1" r:id="rId1"/>
    <sheet name="Праздники" sheetId="2" r:id="rId2"/>
  </sheets>
  <definedNames>
    <definedName name="_xlnm._FilterDatabase" localSheetId="1" hidden="1">'Праздники'!$A$1:$E$44</definedName>
    <definedName name="sName" hidden="1">"%%%sValue%%%"</definedName>
    <definedName name="Праздники" localSheetId="1">OFFSET('Праздники'!$A$1,1,0,COUNTA('Праздники'!$A$1:$A$99)-1,1)</definedName>
    <definedName name="Праздники">OFFSET('Праздники'!$A$1,1,0,COUNTA('Праздники'!$A$1:$A$34)-1,1)</definedName>
    <definedName name="Черные" localSheetId="1">OFFSET('Праздники'!$D$1,1,0,COUNTA('Праздники'!$D$1:$D$34)-1,1)</definedName>
    <definedName name="Черные">OFFSET('Праздники'!$D$1,1,0,COUNTA('Праздники'!$D$1:$D$34)-1,1)</definedName>
  </definedNames>
  <calcPr fullCalcOnLoad="1"/>
</workbook>
</file>

<file path=xl/comments2.xml><?xml version="1.0" encoding="utf-8"?>
<comments xmlns="http://schemas.openxmlformats.org/spreadsheetml/2006/main">
  <authors>
    <author>AStasenko</author>
  </authors>
  <commentList>
    <comment ref="A1" authorId="0">
      <text>
        <r>
          <rPr>
            <sz val="8"/>
            <rFont val="Tahoma"/>
            <family val="2"/>
          </rPr>
          <t>В этот столбец нужно внести будние дни, объявленные выходными, из-за праздников или переноса выходных.</t>
        </r>
      </text>
    </comment>
    <comment ref="D1" authorId="0">
      <text>
        <r>
          <rPr>
            <sz val="8"/>
            <rFont val="Tahoma"/>
            <family val="2"/>
          </rPr>
          <t>В этот столбец надо внести субботы и воскресенья, которые должны считаться как рабочие дни из-за переноса выходных.</t>
        </r>
      </text>
    </comment>
  </commentList>
</comments>
</file>

<file path=xl/sharedStrings.xml><?xml version="1.0" encoding="utf-8"?>
<sst xmlns="http://schemas.openxmlformats.org/spreadsheetml/2006/main" count="90" uniqueCount="60">
  <si>
    <t>Машинист Лукашин А.М.</t>
  </si>
  <si>
    <t xml:space="preserve">Норма на месяц - </t>
  </si>
  <si>
    <t>День</t>
  </si>
  <si>
    <t>Дата</t>
  </si>
  <si>
    <t>Поезд</t>
  </si>
  <si>
    <t>Лок</t>
  </si>
  <si>
    <t>Явка</t>
  </si>
  <si>
    <t>Сдача</t>
  </si>
  <si>
    <t>Туда/Назад</t>
  </si>
  <si>
    <t>Общие</t>
  </si>
  <si>
    <t>Всего</t>
  </si>
  <si>
    <t>Ночные</t>
  </si>
  <si>
    <t>Вечерние</t>
  </si>
  <si>
    <t>Переотд.</t>
  </si>
  <si>
    <t>8-017_2</t>
  </si>
  <si>
    <t>4-204_1</t>
  </si>
  <si>
    <t>8-032_1</t>
  </si>
  <si>
    <t>8-003_1</t>
  </si>
  <si>
    <t>8-018_1</t>
  </si>
  <si>
    <t>4-055_1</t>
  </si>
  <si>
    <t>4-178_2</t>
  </si>
  <si>
    <t>4-178_1</t>
  </si>
  <si>
    <t>4-083_2</t>
  </si>
  <si>
    <t>4-083_1</t>
  </si>
  <si>
    <t>8-004_2</t>
  </si>
  <si>
    <t>4-141_1</t>
  </si>
  <si>
    <t>8-076_1</t>
  </si>
  <si>
    <t>4-017_2</t>
  </si>
  <si>
    <t>4-201_2</t>
  </si>
  <si>
    <t>4-049</t>
  </si>
  <si>
    <t>4-130_1</t>
  </si>
  <si>
    <t>4-036_2</t>
  </si>
  <si>
    <t>Праздники</t>
  </si>
  <si>
    <t>Черные</t>
  </si>
  <si>
    <t>2013г.</t>
  </si>
  <si>
    <t>Новогодние каникулы</t>
  </si>
  <si>
    <t>Календарный график проекта (диаграмма Ганта) версия 3.0</t>
  </si>
  <si>
    <t>Производственный календарь</t>
  </si>
  <si>
    <t>День защитника Отечества</t>
  </si>
  <si>
    <t>2014г.</t>
  </si>
  <si>
    <t>Международный женский день</t>
  </si>
  <si>
    <t>Праздник Весны и Труда</t>
  </si>
  <si>
    <t>за 05.01.2013</t>
  </si>
  <si>
    <t>за 06.01.2014</t>
  </si>
  <si>
    <t>День Победы</t>
  </si>
  <si>
    <t>за 23.02.2013</t>
  </si>
  <si>
    <t>День России</t>
  </si>
  <si>
    <t>День народного единства</t>
  </si>
  <si>
    <t>за 08.03.2014</t>
  </si>
  <si>
    <t>за 04.01.2014</t>
  </si>
  <si>
    <t>за 05.01.2014</t>
  </si>
  <si>
    <t>за 24.02.2015</t>
  </si>
  <si>
    <r>
      <t>1, 2, 3, 4, 5, 6 и 8 января</t>
    </r>
    <r>
      <rPr>
        <sz val="10"/>
        <rFont val="Arial Cyr"/>
        <family val="0"/>
      </rPr>
      <t xml:space="preserve"> - Новогодние каникулы;</t>
    </r>
  </si>
  <si>
    <r>
      <t>7 января</t>
    </r>
    <r>
      <rPr>
        <sz val="10"/>
        <rFont val="Arial Cyr"/>
        <family val="0"/>
      </rPr>
      <t xml:space="preserve"> - Рождество Христово;</t>
    </r>
  </si>
  <si>
    <r>
      <t xml:space="preserve">23 февраля </t>
    </r>
    <r>
      <rPr>
        <sz val="10"/>
        <rFont val="Arial Cyr"/>
        <family val="0"/>
      </rPr>
      <t>- День защитника Отечества;</t>
    </r>
  </si>
  <si>
    <r>
      <t>8 марта</t>
    </r>
    <r>
      <rPr>
        <sz val="10"/>
        <rFont val="Arial Cyr"/>
        <family val="0"/>
      </rPr>
      <t xml:space="preserve"> - Международный женский день;</t>
    </r>
  </si>
  <si>
    <r>
      <t>1 мая</t>
    </r>
    <r>
      <rPr>
        <sz val="10"/>
        <rFont val="Arial Cyr"/>
        <family val="0"/>
      </rPr>
      <t xml:space="preserve"> - Праздник Весны и Труда;</t>
    </r>
  </si>
  <si>
    <r>
      <t>9 мая</t>
    </r>
    <r>
      <rPr>
        <sz val="10"/>
        <rFont val="Arial Cyr"/>
        <family val="0"/>
      </rPr>
      <t xml:space="preserve"> - День Победы;</t>
    </r>
  </si>
  <si>
    <r>
      <t>12 июня</t>
    </r>
    <r>
      <rPr>
        <sz val="10"/>
        <rFont val="Arial Cyr"/>
        <family val="0"/>
      </rPr>
      <t xml:space="preserve"> - День России;</t>
    </r>
  </si>
  <si>
    <r>
      <t>4 ноября</t>
    </r>
    <r>
      <rPr>
        <sz val="10"/>
        <rFont val="Arial Cyr"/>
        <family val="0"/>
      </rPr>
      <t xml:space="preserve"> - День народного единства.</t>
    </r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</si>
</sst>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[h]:mm;@"/>
    <numFmt numFmtId="166" formatCode="0.00;[Red]0.00"/>
    <numFmt numFmtId="167" formatCode="dd/mm/yy;@"/>
    <numFmt numFmtId="168" formatCode="h:mm;@"/>
    <numFmt numFmtId="169" formatCode="h:mm;;&quot;&quot;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/yyyy"/>
    <numFmt numFmtId="187" formatCode="[$-FC19]d\ mmmm\ yyyy\ &quot;г.&quot;"/>
    <numFmt numFmtId="188" formatCode="ddd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19]mmmm;@"/>
    <numFmt numFmtId="194" formatCode="[$-419]d\ mmm\ yy;@"/>
    <numFmt numFmtId="195" formatCode="[$-419]d\ mmm\ yy\ \-\ ddd;@"/>
    <numFmt numFmtId="196" formatCode="[$-419]d\ mmm;@"/>
    <numFmt numFmtId="197" formatCode="000"/>
    <numFmt numFmtId="198" formatCode="\б\о\л\ь\ш\е;\н\о\л\ь;m\е\н\ь\ш\е"/>
    <numFmt numFmtId="199" formatCode="\б\о\л\ь\ш\е;m\е\н\ь\ш\е;\н\о\л\ь"/>
    <numFmt numFmtId="200" formatCode="&quot;бо&quot;;&quot;ме&quot;;&quot;ноль&quot;"/>
    <numFmt numFmtId="201" formatCode="0;0;&quot;ноль&quot;"/>
    <numFmt numFmtId="202" formatCode="0;\-0;&quot;ноль&quot;"/>
    <numFmt numFmtId="203" formatCode="#;\-#;&quot;ноль&quot;"/>
    <numFmt numFmtId="204" formatCode="#.0;\-#.0;&quot;ноль&quot;"/>
    <numFmt numFmtId="205" formatCode="#.0;\-#.0;"/>
    <numFmt numFmtId="206" formatCode="0;\-0;"/>
    <numFmt numFmtId="207" formatCode="0;\-0.0;"/>
    <numFmt numFmtId="208" formatCode="0;\-0.00;"/>
    <numFmt numFmtId="209" formatCode="0.00;\-0.00;"/>
    <numFmt numFmtId="210" formatCode="0.00;\-0.0;"/>
    <numFmt numFmtId="211" formatCode="0.00;\-0;"/>
    <numFmt numFmtId="212" formatCode="#;\-#;"/>
    <numFmt numFmtId="213" formatCode="00"/>
    <numFmt numFmtId="214" formatCode="0&quot; руб./м²&quot;"/>
    <numFmt numFmtId="215" formatCode="0&quot; м²&quot;"/>
    <numFmt numFmtId="216" formatCode="#,##0.00&quot;р.&quot;"/>
    <numFmt numFmtId="217" formatCode="#,##0.0&quot;р.&quot;"/>
    <numFmt numFmtId="218" formatCode="#,##0&quot;р.&quot;"/>
    <numFmt numFmtId="219" formatCode="0.0%"/>
    <numFmt numFmtId="220" formatCode="#,##0&quot; руб.&quot;"/>
    <numFmt numFmtId="221" formatCode="d/m;@"/>
    <numFmt numFmtId="222" formatCode="0&quot;.&quot;"/>
  </numFmts>
  <fonts count="40">
    <font>
      <sz val="10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color indexed="13"/>
      <name val="Arial"/>
      <family val="2"/>
    </font>
    <font>
      <b/>
      <i/>
      <sz val="10"/>
      <color indexed="9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48"/>
      <name val="Arial"/>
      <family val="2"/>
    </font>
    <font>
      <b/>
      <i/>
      <sz val="10"/>
      <color indexed="60"/>
      <name val="Arial"/>
      <family val="2"/>
    </font>
    <font>
      <i/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53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48"/>
      <name val="Arial Cyr"/>
      <family val="2"/>
    </font>
    <font>
      <b/>
      <sz val="13"/>
      <color indexed="48"/>
      <name val="Arial Cyr"/>
      <family val="2"/>
    </font>
    <font>
      <b/>
      <sz val="11"/>
      <color indexed="4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48"/>
      <name val="Cambria"/>
      <family val="2"/>
    </font>
    <font>
      <sz val="10"/>
      <color indexed="19"/>
      <name val="Arial Cyr"/>
      <family val="2"/>
    </font>
    <font>
      <u val="single"/>
      <sz val="10"/>
      <color indexed="36"/>
      <name val="Arial Cyr"/>
      <family val="0"/>
    </font>
    <font>
      <sz val="10"/>
      <color indexed="36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i/>
      <sz val="8"/>
      <color indexed="12"/>
      <name val="Arial"/>
      <family val="2"/>
    </font>
    <font>
      <b/>
      <sz val="10"/>
      <name val="Arial Cyr"/>
      <family val="0"/>
    </font>
    <font>
      <i/>
      <sz val="8"/>
      <color indexed="10"/>
      <name val="Arial Cyr"/>
      <family val="0"/>
    </font>
    <font>
      <sz val="8"/>
      <name val="Tahoma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ck">
        <color indexed="13"/>
      </right>
      <top style="medium"/>
      <bottom style="thick">
        <color indexed="13"/>
      </bottom>
    </border>
    <border>
      <left style="thick">
        <color indexed="13"/>
      </left>
      <right style="thick">
        <color indexed="13"/>
      </right>
      <top style="medium"/>
      <bottom style="thick">
        <color indexed="13"/>
      </bottom>
    </border>
    <border>
      <left style="thick">
        <color indexed="13"/>
      </left>
      <right style="medium"/>
      <top style="medium"/>
      <bottom style="thick">
        <color indexed="1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ck">
        <color indexed="13"/>
      </right>
      <top style="thick">
        <color indexed="13"/>
      </top>
      <bottom style="medium"/>
    </border>
    <border>
      <left style="thick">
        <color indexed="13"/>
      </left>
      <right style="thick">
        <color indexed="13"/>
      </right>
      <top style="thick">
        <color indexed="13"/>
      </top>
      <bottom style="medium"/>
    </border>
    <border>
      <left style="thick">
        <color indexed="13"/>
      </left>
      <right style="medium"/>
      <top style="thick">
        <color indexed="1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0" borderId="1" applyNumberFormat="0" applyAlignment="0" applyProtection="0"/>
    <xf numFmtId="0" fontId="18" fillId="17" borderId="2" applyNumberFormat="0" applyAlignment="0" applyProtection="0"/>
    <xf numFmtId="0" fontId="19" fillId="1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8" borderId="7" applyNumberFormat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20" borderId="10" xfId="0" applyFont="1" applyFill="1" applyBorder="1" applyAlignment="1" applyProtection="1">
      <alignment/>
      <protection hidden="1"/>
    </xf>
    <xf numFmtId="0" fontId="1" fillId="20" borderId="11" xfId="0" applyFont="1" applyFill="1" applyBorder="1" applyAlignment="1" applyProtection="1">
      <alignment/>
      <protection hidden="1"/>
    </xf>
    <xf numFmtId="49" fontId="2" fillId="21" borderId="12" xfId="0" applyNumberFormat="1" applyFont="1" applyFill="1" applyBorder="1" applyAlignment="1" applyProtection="1">
      <alignment horizontal="center"/>
      <protection hidden="1"/>
    </xf>
    <xf numFmtId="164" fontId="3" fillId="22" borderId="13" xfId="0" applyNumberFormat="1" applyFont="1" applyFill="1" applyBorder="1" applyAlignment="1" applyProtection="1">
      <alignment horizontal="center" vertical="distributed" wrapText="1"/>
      <protection hidden="1"/>
    </xf>
    <xf numFmtId="164" fontId="3" fillId="22" borderId="14" xfId="0" applyNumberFormat="1" applyFont="1" applyFill="1" applyBorder="1" applyAlignment="1" applyProtection="1">
      <alignment horizontal="center" vertical="distributed" wrapText="1"/>
      <protection hidden="1"/>
    </xf>
    <xf numFmtId="1" fontId="4" fillId="23" borderId="14" xfId="0" applyNumberFormat="1" applyFont="1" applyFill="1" applyBorder="1" applyAlignment="1" applyProtection="1">
      <alignment horizontal="center" vertical="distributed" wrapText="1"/>
      <protection hidden="1" locked="0"/>
    </xf>
    <xf numFmtId="165" fontId="5" fillId="24" borderId="15" xfId="0" applyNumberFormat="1" applyFont="1" applyFill="1" applyBorder="1" applyAlignment="1" applyProtection="1">
      <alignment vertical="distributed" wrapText="1"/>
      <protection locked="0"/>
    </xf>
    <xf numFmtId="166" fontId="5" fillId="25" borderId="16" xfId="0" applyNumberFormat="1" applyFont="1" applyFill="1" applyBorder="1" applyAlignment="1" applyProtection="1">
      <alignment vertical="distributed" wrapText="1"/>
      <protection locked="0"/>
    </xf>
    <xf numFmtId="2" fontId="5" fillId="25" borderId="16" xfId="0" applyNumberFormat="1" applyFont="1" applyFill="1" applyBorder="1" applyAlignment="1" applyProtection="1">
      <alignment horizontal="right" vertical="distributed" wrapText="1"/>
      <protection hidden="1"/>
    </xf>
    <xf numFmtId="2" fontId="5" fillId="25" borderId="17" xfId="0" applyNumberFormat="1" applyFont="1" applyFill="1" applyBorder="1" applyAlignment="1" applyProtection="1">
      <alignment horizontal="right" vertical="distributed" wrapText="1"/>
      <protection hidden="1"/>
    </xf>
    <xf numFmtId="0" fontId="6" fillId="26" borderId="18" xfId="0" applyFont="1" applyFill="1" applyBorder="1" applyAlignment="1" applyProtection="1">
      <alignment horizontal="center" vertical="distributed"/>
      <protection hidden="1"/>
    </xf>
    <xf numFmtId="0" fontId="6" fillId="27" borderId="19" xfId="0" applyFont="1" applyFill="1" applyBorder="1" applyAlignment="1" applyProtection="1">
      <alignment horizontal="center" vertical="distributed"/>
      <protection hidden="1"/>
    </xf>
    <xf numFmtId="0" fontId="6" fillId="26" borderId="19" xfId="0" applyFont="1" applyFill="1" applyBorder="1" applyAlignment="1" applyProtection="1">
      <alignment horizontal="center" vertical="distributed" wrapText="1"/>
      <protection hidden="1"/>
    </xf>
    <xf numFmtId="0" fontId="6" fillId="26" borderId="20" xfId="0" applyFont="1" applyFill="1" applyBorder="1" applyAlignment="1" applyProtection="1">
      <alignment horizontal="center" vertical="distributed" wrapText="1"/>
      <protection hidden="1"/>
    </xf>
    <xf numFmtId="0" fontId="7" fillId="28" borderId="21" xfId="0" applyFont="1" applyFill="1" applyBorder="1" applyAlignment="1" applyProtection="1">
      <alignment horizontal="center" vertical="distributed" wrapText="1"/>
      <protection hidden="1"/>
    </xf>
    <xf numFmtId="0" fontId="8" fillId="28" borderId="22" xfId="0" applyFont="1" applyFill="1" applyBorder="1" applyAlignment="1" applyProtection="1">
      <alignment horizontal="center" vertical="distributed" wrapText="1"/>
      <protection hidden="1"/>
    </xf>
    <xf numFmtId="0" fontId="8" fillId="28" borderId="23" xfId="0" applyFont="1" applyFill="1" applyBorder="1" applyAlignment="1" applyProtection="1">
      <alignment horizontal="center" vertical="distributed" wrapText="1"/>
      <protection hidden="1"/>
    </xf>
    <xf numFmtId="167" fontId="9" fillId="29" borderId="24" xfId="0" applyNumberFormat="1" applyFont="1" applyFill="1" applyBorder="1" applyAlignment="1" applyProtection="1">
      <alignment/>
      <protection hidden="1" locked="0"/>
    </xf>
    <xf numFmtId="0" fontId="10" fillId="29" borderId="24" xfId="0" applyFont="1" applyFill="1" applyBorder="1" applyAlignment="1" applyProtection="1">
      <alignment/>
      <protection hidden="1" locked="0"/>
    </xf>
    <xf numFmtId="20" fontId="11" fillId="29" borderId="24" xfId="0" applyNumberFormat="1" applyFont="1" applyFill="1" applyBorder="1" applyAlignment="1" applyProtection="1">
      <alignment horizontal="center"/>
      <protection hidden="1" locked="0"/>
    </xf>
    <xf numFmtId="168" fontId="9" fillId="29" borderId="24" xfId="0" applyNumberFormat="1" applyFont="1" applyFill="1" applyBorder="1" applyAlignment="1" applyProtection="1">
      <alignment/>
      <protection hidden="1" locked="0"/>
    </xf>
    <xf numFmtId="168" fontId="9" fillId="29" borderId="25" xfId="0" applyNumberFormat="1" applyFont="1" applyFill="1" applyBorder="1" applyAlignment="1" applyProtection="1">
      <alignment/>
      <protection hidden="1" locked="0"/>
    </xf>
    <xf numFmtId="2" fontId="12" fillId="30" borderId="24" xfId="0" applyNumberFormat="1" applyFont="1" applyFill="1" applyBorder="1" applyAlignment="1" applyProtection="1">
      <alignment/>
      <protection hidden="1"/>
    </xf>
    <xf numFmtId="2" fontId="12" fillId="31" borderId="24" xfId="0" applyNumberFormat="1" applyFont="1" applyFill="1" applyBorder="1" applyAlignment="1" applyProtection="1">
      <alignment horizontal="right"/>
      <protection hidden="1"/>
    </xf>
    <xf numFmtId="167" fontId="9" fillId="0" borderId="26" xfId="0" applyNumberFormat="1" applyFont="1" applyBorder="1" applyAlignment="1" applyProtection="1">
      <alignment/>
      <protection hidden="1" locked="0"/>
    </xf>
    <xf numFmtId="0" fontId="10" fillId="0" borderId="26" xfId="0" applyFont="1" applyBorder="1" applyAlignment="1" applyProtection="1">
      <alignment/>
      <protection hidden="1" locked="0"/>
    </xf>
    <xf numFmtId="0" fontId="11" fillId="0" borderId="26" xfId="0" applyFont="1" applyBorder="1" applyAlignment="1" applyProtection="1">
      <alignment horizontal="center"/>
      <protection hidden="1" locked="0"/>
    </xf>
    <xf numFmtId="168" fontId="9" fillId="0" borderId="26" xfId="0" applyNumberFormat="1" applyFont="1" applyBorder="1" applyAlignment="1" applyProtection="1">
      <alignment/>
      <protection hidden="1" locked="0"/>
    </xf>
    <xf numFmtId="168" fontId="9" fillId="0" borderId="27" xfId="0" applyNumberFormat="1" applyFont="1" applyBorder="1" applyAlignment="1" applyProtection="1">
      <alignment/>
      <protection hidden="1" locked="0"/>
    </xf>
    <xf numFmtId="2" fontId="12" fillId="0" borderId="26" xfId="0" applyNumberFormat="1" applyFont="1" applyFill="1" applyBorder="1" applyAlignment="1" applyProtection="1">
      <alignment/>
      <protection hidden="1"/>
    </xf>
    <xf numFmtId="2" fontId="12" fillId="0" borderId="26" xfId="0" applyNumberFormat="1" applyFont="1" applyFill="1" applyBorder="1" applyAlignment="1" applyProtection="1">
      <alignment horizontal="right"/>
      <protection hidden="1"/>
    </xf>
    <xf numFmtId="0" fontId="9" fillId="17" borderId="28" xfId="0" applyFont="1" applyFill="1" applyBorder="1" applyAlignment="1" applyProtection="1">
      <alignment horizontal="center"/>
      <protection hidden="1" locked="0"/>
    </xf>
    <xf numFmtId="167" fontId="9" fillId="32" borderId="26" xfId="0" applyNumberFormat="1" applyFont="1" applyFill="1" applyBorder="1" applyAlignment="1" applyProtection="1">
      <alignment/>
      <protection hidden="1" locked="0"/>
    </xf>
    <xf numFmtId="0" fontId="10" fillId="29" borderId="26" xfId="0" applyFont="1" applyFill="1" applyBorder="1" applyAlignment="1" applyProtection="1">
      <alignment/>
      <protection hidden="1" locked="0"/>
    </xf>
    <xf numFmtId="0" fontId="11" fillId="29" borderId="26" xfId="0" applyFont="1" applyFill="1" applyBorder="1" applyAlignment="1" applyProtection="1">
      <alignment horizontal="center"/>
      <protection hidden="1" locked="0"/>
    </xf>
    <xf numFmtId="168" fontId="9" fillId="29" borderId="26" xfId="0" applyNumberFormat="1" applyFont="1" applyFill="1" applyBorder="1" applyAlignment="1" applyProtection="1">
      <alignment/>
      <protection hidden="1" locked="0"/>
    </xf>
    <xf numFmtId="168" fontId="9" fillId="29" borderId="27" xfId="0" applyNumberFormat="1" applyFont="1" applyFill="1" applyBorder="1" applyAlignment="1" applyProtection="1">
      <alignment/>
      <protection hidden="1" locked="0"/>
    </xf>
    <xf numFmtId="2" fontId="12" fillId="30" borderId="26" xfId="0" applyNumberFormat="1" applyFont="1" applyFill="1" applyBorder="1" applyAlignment="1" applyProtection="1">
      <alignment/>
      <protection hidden="1"/>
    </xf>
    <xf numFmtId="2" fontId="12" fillId="31" borderId="26" xfId="0" applyNumberFormat="1" applyFont="1" applyFill="1" applyBorder="1" applyAlignment="1" applyProtection="1">
      <alignment horizontal="right"/>
      <protection hidden="1"/>
    </xf>
    <xf numFmtId="167" fontId="9" fillId="0" borderId="26" xfId="0" applyNumberFormat="1" applyFont="1" applyFill="1" applyBorder="1" applyAlignment="1" applyProtection="1">
      <alignment/>
      <protection hidden="1" locked="0"/>
    </xf>
    <xf numFmtId="167" fontId="9" fillId="29" borderId="26" xfId="0" applyNumberFormat="1" applyFont="1" applyFill="1" applyBorder="1" applyAlignment="1" applyProtection="1">
      <alignment/>
      <protection hidden="1" locked="0"/>
    </xf>
    <xf numFmtId="167" fontId="9" fillId="33" borderId="29" xfId="0" applyNumberFormat="1" applyFont="1" applyFill="1" applyBorder="1" applyAlignment="1" applyProtection="1">
      <alignment/>
      <protection hidden="1" locked="0"/>
    </xf>
    <xf numFmtId="0" fontId="13" fillId="29" borderId="29" xfId="0" applyFont="1" applyFill="1" applyBorder="1" applyAlignment="1" applyProtection="1">
      <alignment/>
      <protection hidden="1" locked="0"/>
    </xf>
    <xf numFmtId="0" fontId="14" fillId="29" borderId="29" xfId="0" applyFont="1" applyFill="1" applyBorder="1" applyAlignment="1" applyProtection="1">
      <alignment horizontal="center"/>
      <protection hidden="1" locked="0"/>
    </xf>
    <xf numFmtId="168" fontId="9" fillId="29" borderId="29" xfId="0" applyNumberFormat="1" applyFont="1" applyFill="1" applyBorder="1" applyAlignment="1" applyProtection="1">
      <alignment/>
      <protection hidden="1" locked="0"/>
    </xf>
    <xf numFmtId="168" fontId="9" fillId="29" borderId="30" xfId="0" applyNumberFormat="1" applyFont="1" applyFill="1" applyBorder="1" applyAlignment="1" applyProtection="1">
      <alignment/>
      <protection hidden="1" locked="0"/>
    </xf>
    <xf numFmtId="0" fontId="9" fillId="0" borderId="31" xfId="0" applyFont="1" applyBorder="1" applyAlignment="1" applyProtection="1">
      <alignment horizontal="center"/>
      <protection hidden="1" locked="0"/>
    </xf>
    <xf numFmtId="167" fontId="9" fillId="0" borderId="32" xfId="0" applyNumberFormat="1" applyFont="1" applyFill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14" fillId="0" borderId="32" xfId="0" applyFont="1" applyBorder="1" applyAlignment="1" applyProtection="1">
      <alignment horizontal="center"/>
      <protection hidden="1" locked="0"/>
    </xf>
    <xf numFmtId="168" fontId="9" fillId="0" borderId="32" xfId="0" applyNumberFormat="1" applyFont="1" applyBorder="1" applyAlignment="1" applyProtection="1">
      <alignment/>
      <protection hidden="1" locked="0"/>
    </xf>
    <xf numFmtId="168" fontId="9" fillId="0" borderId="33" xfId="0" applyNumberFormat="1" applyFont="1" applyBorder="1" applyAlignment="1" applyProtection="1">
      <alignment/>
      <protection hidden="1" locked="0"/>
    </xf>
    <xf numFmtId="2" fontId="12" fillId="0" borderId="34" xfId="0" applyNumberFormat="1" applyFont="1" applyFill="1" applyBorder="1" applyAlignment="1" applyProtection="1">
      <alignment/>
      <protection hidden="1"/>
    </xf>
    <xf numFmtId="2" fontId="12" fillId="0" borderId="34" xfId="0" applyNumberFormat="1" applyFont="1" applyFill="1" applyBorder="1" applyAlignment="1" applyProtection="1">
      <alignment horizontal="right"/>
      <protection hidden="1"/>
    </xf>
    <xf numFmtId="165" fontId="12" fillId="34" borderId="35" xfId="0" applyNumberFormat="1" applyFont="1" applyFill="1" applyBorder="1" applyAlignment="1" applyProtection="1">
      <alignment/>
      <protection hidden="1"/>
    </xf>
    <xf numFmtId="169" fontId="4" fillId="35" borderId="36" xfId="0" applyNumberFormat="1" applyFont="1" applyFill="1" applyBorder="1" applyAlignment="1" applyProtection="1">
      <alignment/>
      <protection hidden="1"/>
    </xf>
    <xf numFmtId="165" fontId="12" fillId="34" borderId="28" xfId="0" applyNumberFormat="1" applyFont="1" applyFill="1" applyBorder="1" applyAlignment="1" applyProtection="1">
      <alignment/>
      <protection hidden="1"/>
    </xf>
    <xf numFmtId="169" fontId="4" fillId="35" borderId="26" xfId="0" applyNumberFormat="1" applyFont="1" applyFill="1" applyBorder="1" applyAlignment="1" applyProtection="1">
      <alignment/>
      <protection hidden="1"/>
    </xf>
    <xf numFmtId="165" fontId="12" fillId="34" borderId="31" xfId="0" applyNumberFormat="1" applyFont="1" applyFill="1" applyBorder="1" applyAlignment="1" applyProtection="1">
      <alignment/>
      <protection hidden="1"/>
    </xf>
    <xf numFmtId="169" fontId="4" fillId="35" borderId="34" xfId="0" applyNumberFormat="1" applyFont="1" applyFill="1" applyBorder="1" applyAlignment="1" applyProtection="1">
      <alignment/>
      <protection hidden="1"/>
    </xf>
    <xf numFmtId="169" fontId="4" fillId="18" borderId="36" xfId="0" applyNumberFormat="1" applyFont="1" applyFill="1" applyBorder="1" applyAlignment="1" applyProtection="1">
      <alignment/>
      <protection hidden="1"/>
    </xf>
    <xf numFmtId="169" fontId="12" fillId="36" borderId="37" xfId="0" applyNumberFormat="1" applyFont="1" applyFill="1" applyBorder="1" applyAlignment="1" applyProtection="1">
      <alignment/>
      <protection hidden="1"/>
    </xf>
    <xf numFmtId="169" fontId="4" fillId="18" borderId="26" xfId="0" applyNumberFormat="1" applyFont="1" applyFill="1" applyBorder="1" applyAlignment="1" applyProtection="1">
      <alignment/>
      <protection hidden="1"/>
    </xf>
    <xf numFmtId="169" fontId="12" fillId="36" borderId="27" xfId="0" applyNumberFormat="1" applyFont="1" applyFill="1" applyBorder="1" applyAlignment="1" applyProtection="1">
      <alignment/>
      <protection hidden="1"/>
    </xf>
    <xf numFmtId="169" fontId="4" fillId="18" borderId="34" xfId="0" applyNumberFormat="1" applyFont="1" applyFill="1" applyBorder="1" applyAlignment="1" applyProtection="1">
      <alignment/>
      <protection hidden="1"/>
    </xf>
    <xf numFmtId="169" fontId="12" fillId="36" borderId="38" xfId="0" applyNumberFormat="1" applyFont="1" applyFill="1" applyBorder="1" applyAlignment="1" applyProtection="1">
      <alignment/>
      <protection hidden="1"/>
    </xf>
    <xf numFmtId="49" fontId="2" fillId="21" borderId="39" xfId="0" applyNumberFormat="1" applyFont="1" applyFill="1" applyBorder="1" applyAlignment="1" applyProtection="1">
      <alignment horizontal="center"/>
      <protection hidden="1"/>
    </xf>
    <xf numFmtId="49" fontId="2" fillId="21" borderId="12" xfId="0" applyNumberFormat="1" applyFont="1" applyFill="1" applyBorder="1" applyAlignment="1" applyProtection="1">
      <alignment horizontal="center"/>
      <protection hidden="1"/>
    </xf>
    <xf numFmtId="0" fontId="2" fillId="21" borderId="40" xfId="0" applyFont="1" applyFill="1" applyBorder="1" applyAlignment="1" applyProtection="1">
      <alignment horizontal="center"/>
      <protection hidden="1"/>
    </xf>
    <xf numFmtId="0" fontId="4" fillId="22" borderId="14" xfId="0" applyNumberFormat="1" applyFont="1" applyFill="1" applyBorder="1" applyAlignment="1" applyProtection="1">
      <alignment horizontal="center" vertical="distributed" wrapText="1"/>
      <protection hidden="1"/>
    </xf>
    <xf numFmtId="0" fontId="34" fillId="0" borderId="41" xfId="53" applyNumberFormat="1" applyFont="1" applyBorder="1" applyAlignment="1">
      <alignment horizontal="center"/>
      <protection/>
    </xf>
    <xf numFmtId="0" fontId="0" fillId="0" borderId="12" xfId="53" applyBorder="1">
      <alignment/>
      <protection/>
    </xf>
    <xf numFmtId="0" fontId="0" fillId="0" borderId="0" xfId="53">
      <alignment/>
      <protection/>
    </xf>
    <xf numFmtId="0" fontId="19" fillId="0" borderId="0" xfId="53" applyFont="1" applyAlignment="1">
      <alignment/>
      <protection/>
    </xf>
    <xf numFmtId="14" fontId="0" fillId="21" borderId="42" xfId="53" applyNumberFormat="1" applyFill="1" applyBorder="1" applyAlignment="1">
      <alignment horizontal="center"/>
      <protection/>
    </xf>
    <xf numFmtId="188" fontId="35" fillId="0" borderId="42" xfId="54" applyNumberFormat="1" applyFont="1" applyFill="1" applyBorder="1" applyAlignment="1">
      <alignment horizontal="center" vertical="top" shrinkToFit="1"/>
      <protection/>
    </xf>
    <xf numFmtId="0" fontId="33" fillId="0" borderId="0" xfId="53" applyFont="1">
      <alignment/>
      <protection/>
    </xf>
    <xf numFmtId="14" fontId="0" fillId="17" borderId="42" xfId="53" applyNumberFormat="1" applyFill="1" applyBorder="1" applyAlignment="1">
      <alignment horizontal="center"/>
      <protection/>
    </xf>
    <xf numFmtId="0" fontId="20" fillId="0" borderId="0" xfId="42" applyAlignment="1">
      <alignment/>
    </xf>
    <xf numFmtId="0" fontId="36" fillId="0" borderId="0" xfId="53" applyFont="1" applyAlignment="1">
      <alignment/>
      <protection/>
    </xf>
    <xf numFmtId="14" fontId="0" fillId="21" borderId="26" xfId="53" applyNumberFormat="1" applyFill="1" applyBorder="1" applyAlignment="1">
      <alignment horizontal="center"/>
      <protection/>
    </xf>
    <xf numFmtId="188" fontId="35" fillId="0" borderId="26" xfId="54" applyNumberFormat="1" applyFont="1" applyFill="1" applyBorder="1" applyAlignment="1">
      <alignment horizontal="center" vertical="top" shrinkToFit="1"/>
      <protection/>
    </xf>
    <xf numFmtId="14" fontId="0" fillId="17" borderId="26" xfId="53" applyNumberFormat="1" applyFill="1" applyBorder="1" applyAlignment="1">
      <alignment horizontal="center"/>
      <protection/>
    </xf>
    <xf numFmtId="0" fontId="0" fillId="17" borderId="26" xfId="53" applyFill="1" applyBorder="1" applyAlignment="1">
      <alignment horizontal="center"/>
      <protection/>
    </xf>
    <xf numFmtId="0" fontId="37" fillId="0" borderId="0" xfId="53" applyFont="1" applyAlignment="1">
      <alignment horizontal="right"/>
      <protection/>
    </xf>
    <xf numFmtId="14" fontId="0" fillId="21" borderId="41" xfId="53" applyNumberFormat="1" applyFill="1" applyBorder="1" applyAlignment="1">
      <alignment horizontal="center"/>
      <protection/>
    </xf>
    <xf numFmtId="188" fontId="35" fillId="0" borderId="41" xfId="54" applyNumberFormat="1" applyFont="1" applyFill="1" applyBorder="1" applyAlignment="1">
      <alignment horizontal="center" vertical="top" shrinkToFit="1"/>
      <protection/>
    </xf>
    <xf numFmtId="0" fontId="33" fillId="0" borderId="12" xfId="53" applyFont="1" applyBorder="1">
      <alignment/>
      <protection/>
    </xf>
    <xf numFmtId="0" fontId="0" fillId="17" borderId="41" xfId="53" applyFill="1" applyBorder="1" applyAlignment="1">
      <alignment horizontal="center"/>
      <protection/>
    </xf>
    <xf numFmtId="0" fontId="0" fillId="17" borderId="42" xfId="53" applyFill="1" applyBorder="1" applyAlignment="1">
      <alignment horizontal="center"/>
      <protection/>
    </xf>
    <xf numFmtId="0" fontId="1" fillId="0" borderId="0" xfId="54" applyAlignment="1">
      <alignment horizontal="justify"/>
      <protection/>
    </xf>
    <xf numFmtId="0" fontId="1" fillId="0" borderId="0" xfId="54" applyAlignment="1">
      <alignment/>
      <protection/>
    </xf>
    <xf numFmtId="0" fontId="0" fillId="0" borderId="0" xfId="53" applyAlignment="1">
      <alignment/>
      <protection/>
    </xf>
    <xf numFmtId="0" fontId="0" fillId="21" borderId="42" xfId="53" applyFill="1" applyBorder="1" applyAlignment="1">
      <alignment horizontal="center"/>
      <protection/>
    </xf>
    <xf numFmtId="0" fontId="0" fillId="21" borderId="26" xfId="53" applyFill="1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188" fontId="1" fillId="0" borderId="26" xfId="0" applyNumberFormat="1" applyFont="1" applyFill="1" applyBorder="1" applyAlignment="1">
      <alignment horizontal="center" vertical="top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+План-График ЦОД" xfId="53"/>
    <cellStyle name="Обычный_64019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808080"/>
        </patternFill>
      </fill>
      <border/>
    </dxf>
    <dxf>
      <font>
        <color rgb="FFFFFFFF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etaexcel.ru/tip.php?aid=83" TargetMode="External" /><Relationship Id="rId2" Type="http://schemas.openxmlformats.org/officeDocument/2006/relationships/hyperlink" Target="http://www.garant.ru/calendar/buhpravo/" TargetMode="External" /><Relationship Id="rId3" Type="http://schemas.openxmlformats.org/officeDocument/2006/relationships/hyperlink" Target="http://www.superjob.ru/proizvodstvennyj_kalendar/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Q14" sqref="Q14"/>
    </sheetView>
  </sheetViews>
  <sheetFormatPr defaultColWidth="9.00390625" defaultRowHeight="12.75"/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thickBot="1">
      <c r="A2" s="67"/>
      <c r="B2" s="68"/>
      <c r="C2" s="68"/>
      <c r="D2" s="68"/>
      <c r="E2" s="68"/>
      <c r="F2" s="3"/>
      <c r="G2" s="69" t="s">
        <v>0</v>
      </c>
      <c r="H2" s="69"/>
      <c r="I2" s="69"/>
      <c r="J2" s="69"/>
      <c r="K2" s="69"/>
      <c r="L2" s="69"/>
    </row>
    <row r="3" spans="1:12" ht="14.25" thickBot="1" thickTop="1">
      <c r="A3" s="4"/>
      <c r="B3" s="5"/>
      <c r="C3" s="5"/>
      <c r="D3" s="70" t="s">
        <v>1</v>
      </c>
      <c r="E3" s="70"/>
      <c r="F3" s="6">
        <v>150</v>
      </c>
      <c r="G3" s="7" t="str">
        <f>IF(I3&gt;F3,"Перераб","Недораб")</f>
        <v>Перераб</v>
      </c>
      <c r="H3" s="8">
        <f>F3-I3</f>
        <v>-18.81666666666669</v>
      </c>
      <c r="I3" s="9">
        <f>SUM(H5:H23)</f>
        <v>168.8166666666667</v>
      </c>
      <c r="J3" s="9">
        <f>SUM(J5:J24)*24</f>
        <v>62.08333333333333</v>
      </c>
      <c r="K3" s="9">
        <f>SUM(K5:K24)*24</f>
        <v>22.48333333333333</v>
      </c>
      <c r="L3" s="10">
        <f>SUM(L5:L24)*24</f>
        <v>57.70833333333332</v>
      </c>
    </row>
    <row r="4" spans="1:12" ht="14.25" thickBot="1" thickTop="1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5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7" t="s">
        <v>13</v>
      </c>
    </row>
    <row r="5" spans="1:12" ht="12.75">
      <c r="A5" s="97">
        <f>B5</f>
        <v>41669</v>
      </c>
      <c r="B5" s="18">
        <v>41669</v>
      </c>
      <c r="C5" s="19">
        <v>80</v>
      </c>
      <c r="D5" s="20" t="s">
        <v>14</v>
      </c>
      <c r="E5" s="21">
        <v>0.8506944444444444</v>
      </c>
      <c r="F5" s="22">
        <v>0.2986111111111111</v>
      </c>
      <c r="G5" s="55">
        <f aca="true" t="shared" si="0" ref="G5:G24">IF(F5=0,"",F5-E5+(F5&lt;E5))</f>
        <v>0.44791666666666674</v>
      </c>
      <c r="H5" s="23">
        <f>IF(F5="","",SUM(G5:G6)*24)</f>
        <v>21.85</v>
      </c>
      <c r="I5" s="24">
        <f>H5</f>
        <v>21.85</v>
      </c>
      <c r="J5" s="56">
        <f aca="true" t="shared" si="1" ref="J5:J24">IF(G5="","",MAX(0,6/24-E5)+MIN(2/24,1-E5)+MIN(6/24,F5)+MAX(0,F5-22/24)+(INT(B5+E5+G5)-B5-1)*8/24)</f>
        <v>0.3333333333333333</v>
      </c>
      <c r="K5" s="61">
        <f aca="true" t="shared" si="2" ref="K5:K24">MAX(,MIN(F5+(E5&gt;F5),22/24)-MAX(E5,18/24))</f>
        <v>0.06597222222222221</v>
      </c>
      <c r="L5" s="62">
        <f>IF(E6="","",IF(F5=E6,0,E6-F5+(F5&gt;E6)-(G5/2)))</f>
        <v>0.46354166666666663</v>
      </c>
    </row>
    <row r="6" spans="1:12" ht="12.75">
      <c r="A6" s="97">
        <f aca="true" t="shared" si="3" ref="A6:A22">B6</f>
        <v>41671</v>
      </c>
      <c r="B6" s="25">
        <v>41671</v>
      </c>
      <c r="C6" s="26">
        <v>17</v>
      </c>
      <c r="D6" s="27" t="s">
        <v>15</v>
      </c>
      <c r="E6" s="28">
        <v>0.9861111111111112</v>
      </c>
      <c r="F6" s="29">
        <v>0.4486111111111111</v>
      </c>
      <c r="G6" s="57">
        <f t="shared" si="0"/>
        <v>0.4624999999999999</v>
      </c>
      <c r="H6" s="30"/>
      <c r="I6" s="31"/>
      <c r="J6" s="58">
        <f t="shared" si="1"/>
        <v>0.26388888888888884</v>
      </c>
      <c r="K6" s="63">
        <f t="shared" si="2"/>
        <v>0</v>
      </c>
      <c r="L6" s="64"/>
    </row>
    <row r="7" spans="1:12" ht="12.75">
      <c r="A7" s="97">
        <f t="shared" si="3"/>
        <v>41673</v>
      </c>
      <c r="B7" s="33">
        <v>41673</v>
      </c>
      <c r="C7" s="34">
        <v>80</v>
      </c>
      <c r="D7" s="35" t="s">
        <v>16</v>
      </c>
      <c r="E7" s="36">
        <v>0.8506944444444444</v>
      </c>
      <c r="F7" s="37">
        <v>0.3</v>
      </c>
      <c r="G7" s="57">
        <f t="shared" si="0"/>
        <v>0.4493055555555556</v>
      </c>
      <c r="H7" s="38">
        <f>IF(F7="","",SUM(G7:G8)*24)</f>
        <v>20.883333333333336</v>
      </c>
      <c r="I7" s="39">
        <f aca="true" t="shared" si="4" ref="I7:I22">IF(H7="","",I5+H7)</f>
        <v>42.733333333333334</v>
      </c>
      <c r="J7" s="58">
        <f t="shared" si="1"/>
        <v>0.3333333333333333</v>
      </c>
      <c r="K7" s="63">
        <f t="shared" si="2"/>
        <v>0.06597222222222221</v>
      </c>
      <c r="L7" s="64">
        <f>IF(E8="","",IF(F7=E8,0,E8-F7+(F7&gt;E8)-(G7/2)))</f>
        <v>0.5086805555555556</v>
      </c>
    </row>
    <row r="8" spans="1:12" ht="12.75">
      <c r="A8" s="97">
        <f t="shared" si="3"/>
        <v>41675</v>
      </c>
      <c r="B8" s="40">
        <v>41675</v>
      </c>
      <c r="C8" s="26">
        <v>17</v>
      </c>
      <c r="D8" s="27" t="s">
        <v>17</v>
      </c>
      <c r="E8" s="28">
        <v>0.03333333333333333</v>
      </c>
      <c r="F8" s="29">
        <v>0.45416666666666666</v>
      </c>
      <c r="G8" s="57">
        <f t="shared" si="0"/>
        <v>0.42083333333333334</v>
      </c>
      <c r="H8" s="30"/>
      <c r="I8" s="31">
        <f t="shared" si="4"/>
      </c>
      <c r="J8" s="58">
        <f t="shared" si="1"/>
        <v>0.21666666666666673</v>
      </c>
      <c r="K8" s="63">
        <f t="shared" si="2"/>
        <v>0</v>
      </c>
      <c r="L8" s="64"/>
    </row>
    <row r="9" spans="1:12" ht="12.75">
      <c r="A9" s="97">
        <f t="shared" si="3"/>
        <v>41676</v>
      </c>
      <c r="B9" s="33">
        <v>41676</v>
      </c>
      <c r="C9" s="34">
        <v>342</v>
      </c>
      <c r="D9" s="35" t="s">
        <v>18</v>
      </c>
      <c r="E9" s="36">
        <v>0.4583333333333333</v>
      </c>
      <c r="F9" s="37">
        <v>0.9020833333333333</v>
      </c>
      <c r="G9" s="57">
        <f t="shared" si="0"/>
        <v>0.44375000000000003</v>
      </c>
      <c r="H9" s="38">
        <f>IF(F9="","",SUM(G9:G10)*24)</f>
        <v>20.833333333333336</v>
      </c>
      <c r="I9" s="39">
        <f t="shared" si="4"/>
        <v>63.56666666666667</v>
      </c>
      <c r="J9" s="58">
        <f t="shared" si="1"/>
        <v>0</v>
      </c>
      <c r="K9" s="63">
        <f t="shared" si="2"/>
        <v>0.15208333333333335</v>
      </c>
      <c r="L9" s="64">
        <f>IF(E10="","",IF(F9=E10,0,E10-F9+(F9&gt;E10)-(G9/2)))</f>
        <v>0.021875000000000006</v>
      </c>
    </row>
    <row r="10" spans="1:12" ht="12.75">
      <c r="A10" s="97">
        <f t="shared" si="3"/>
        <v>41677</v>
      </c>
      <c r="B10" s="25">
        <v>41677</v>
      </c>
      <c r="C10" s="26">
        <v>47</v>
      </c>
      <c r="D10" s="27" t="s">
        <v>19</v>
      </c>
      <c r="E10" s="28">
        <v>0.14583333333333334</v>
      </c>
      <c r="F10" s="29">
        <v>0.5701388888888889</v>
      </c>
      <c r="G10" s="57">
        <f t="shared" si="0"/>
        <v>0.4243055555555555</v>
      </c>
      <c r="H10" s="30"/>
      <c r="I10" s="31">
        <f t="shared" si="4"/>
      </c>
      <c r="J10" s="58">
        <f t="shared" si="1"/>
        <v>0.10416666666666669</v>
      </c>
      <c r="K10" s="63">
        <f t="shared" si="2"/>
        <v>0</v>
      </c>
      <c r="L10" s="64"/>
    </row>
    <row r="11" spans="1:12" ht="12.75">
      <c r="A11" s="97">
        <f t="shared" si="3"/>
        <v>41678</v>
      </c>
      <c r="B11" s="41">
        <v>41678</v>
      </c>
      <c r="C11" s="34">
        <v>186</v>
      </c>
      <c r="D11" s="35" t="s">
        <v>20</v>
      </c>
      <c r="E11" s="36">
        <v>0.5305555555555556</v>
      </c>
      <c r="F11" s="37">
        <v>0.7777777777777778</v>
      </c>
      <c r="G11" s="57">
        <f t="shared" si="0"/>
        <v>0.24722222222222223</v>
      </c>
      <c r="H11" s="38">
        <f>IF(F11="","",SUM(G11:G12)*24)</f>
        <v>11.083333333333334</v>
      </c>
      <c r="I11" s="39">
        <f t="shared" si="4"/>
        <v>74.65</v>
      </c>
      <c r="J11" s="58">
        <f t="shared" si="1"/>
        <v>0</v>
      </c>
      <c r="K11" s="63">
        <f t="shared" si="2"/>
        <v>0.02777777777777779</v>
      </c>
      <c r="L11" s="64">
        <f>IF(E12="","",IF(F11=E12,0,E12-F11+(F11&gt;E12)-(G11/2)))</f>
        <v>0</v>
      </c>
    </row>
    <row r="12" spans="1:12" ht="12.75">
      <c r="A12" s="97">
        <f t="shared" si="3"/>
        <v>41678</v>
      </c>
      <c r="B12" s="25">
        <v>41678</v>
      </c>
      <c r="C12" s="26">
        <v>185</v>
      </c>
      <c r="D12" s="27" t="s">
        <v>21</v>
      </c>
      <c r="E12" s="28">
        <v>0.7777777777777778</v>
      </c>
      <c r="F12" s="29">
        <v>0.9923611111111111</v>
      </c>
      <c r="G12" s="57">
        <f t="shared" si="0"/>
        <v>0.21458333333333335</v>
      </c>
      <c r="H12" s="30"/>
      <c r="I12" s="31">
        <f t="shared" si="4"/>
      </c>
      <c r="J12" s="58">
        <f t="shared" si="1"/>
        <v>0.07569444444444451</v>
      </c>
      <c r="K12" s="63">
        <f t="shared" si="2"/>
        <v>0.13888888888888884</v>
      </c>
      <c r="L12" s="64"/>
    </row>
    <row r="13" spans="1:12" ht="12.75">
      <c r="A13" s="97">
        <f t="shared" si="3"/>
        <v>41682</v>
      </c>
      <c r="B13" s="41">
        <v>41682</v>
      </c>
      <c r="C13" s="34">
        <v>48</v>
      </c>
      <c r="D13" s="35" t="s">
        <v>22</v>
      </c>
      <c r="E13" s="36">
        <v>0.05555555555555555</v>
      </c>
      <c r="F13" s="37">
        <v>0.425</v>
      </c>
      <c r="G13" s="57">
        <f t="shared" si="0"/>
        <v>0.36944444444444446</v>
      </c>
      <c r="H13" s="38">
        <f>IF(F13="","",SUM(G13:G14)*24)</f>
        <v>18.5</v>
      </c>
      <c r="I13" s="39">
        <f t="shared" si="4"/>
        <v>93.15</v>
      </c>
      <c r="J13" s="58">
        <f t="shared" si="1"/>
        <v>0.19444444444444448</v>
      </c>
      <c r="K13" s="63">
        <f t="shared" si="2"/>
        <v>0</v>
      </c>
      <c r="L13" s="64">
        <f>IF(E14="","",IF(F13=E14,0,E14-F13+(F13&gt;E14)-(G13/2)))</f>
        <v>0.4326388888888889</v>
      </c>
    </row>
    <row r="14" spans="1:12" ht="12.75">
      <c r="A14" s="97">
        <f t="shared" si="3"/>
        <v>41683</v>
      </c>
      <c r="B14" s="25">
        <v>41683</v>
      </c>
      <c r="C14" s="26">
        <v>5</v>
      </c>
      <c r="D14" s="27" t="s">
        <v>23</v>
      </c>
      <c r="E14" s="28">
        <v>0.04236111111111111</v>
      </c>
      <c r="F14" s="29">
        <v>0.44375</v>
      </c>
      <c r="G14" s="57">
        <f t="shared" si="0"/>
        <v>0.40138888888888885</v>
      </c>
      <c r="H14" s="30"/>
      <c r="I14" s="31">
        <f t="shared" si="4"/>
      </c>
      <c r="J14" s="58">
        <f t="shared" si="1"/>
        <v>0.20763888888888887</v>
      </c>
      <c r="K14" s="63">
        <f t="shared" si="2"/>
        <v>0</v>
      </c>
      <c r="L14" s="64"/>
    </row>
    <row r="15" spans="1:12" ht="12.75">
      <c r="A15" s="97">
        <f t="shared" si="3"/>
        <v>41684</v>
      </c>
      <c r="B15" s="33">
        <v>41684</v>
      </c>
      <c r="C15" s="34">
        <v>168</v>
      </c>
      <c r="D15" s="35" t="s">
        <v>24</v>
      </c>
      <c r="E15" s="36">
        <v>0.21875</v>
      </c>
      <c r="F15" s="37">
        <v>0.5715277777777777</v>
      </c>
      <c r="G15" s="57">
        <f t="shared" si="0"/>
        <v>0.35277777777777775</v>
      </c>
      <c r="H15" s="38">
        <f>IF(F15="","",SUM(G15:G16)*24)</f>
        <v>18.43333333333333</v>
      </c>
      <c r="I15" s="39">
        <f t="shared" si="4"/>
        <v>111.58333333333334</v>
      </c>
      <c r="J15" s="58">
        <f t="shared" si="1"/>
        <v>0.03125</v>
      </c>
      <c r="K15" s="63">
        <f t="shared" si="2"/>
        <v>0</v>
      </c>
      <c r="L15" s="64">
        <f>IF(E16="","",IF(F15=E16,0,E16-F15+(F15&gt;E16)-(G15/2)))</f>
        <v>0.2923611111111111</v>
      </c>
    </row>
    <row r="16" spans="1:12" ht="12.75">
      <c r="A16" s="97">
        <f t="shared" si="3"/>
        <v>41685</v>
      </c>
      <c r="B16" s="40">
        <v>41685</v>
      </c>
      <c r="C16" s="26">
        <v>17</v>
      </c>
      <c r="D16" s="27" t="s">
        <v>25</v>
      </c>
      <c r="E16" s="28">
        <v>0.04027777777777778</v>
      </c>
      <c r="F16" s="29">
        <v>0.45555555555555555</v>
      </c>
      <c r="G16" s="57">
        <f t="shared" si="0"/>
        <v>0.41527777777777775</v>
      </c>
      <c r="H16" s="30"/>
      <c r="I16" s="31">
        <f t="shared" si="4"/>
      </c>
      <c r="J16" s="58">
        <f t="shared" si="1"/>
        <v>0.2097222222222223</v>
      </c>
      <c r="K16" s="63">
        <f t="shared" si="2"/>
        <v>0</v>
      </c>
      <c r="L16" s="64"/>
    </row>
    <row r="17" spans="1:12" ht="12.75">
      <c r="A17" s="97">
        <f t="shared" si="3"/>
        <v>41688</v>
      </c>
      <c r="B17" s="41">
        <v>41688</v>
      </c>
      <c r="C17" s="34">
        <v>168</v>
      </c>
      <c r="D17" s="35" t="s">
        <v>26</v>
      </c>
      <c r="E17" s="36">
        <v>0.21875</v>
      </c>
      <c r="F17" s="37">
        <v>0.5840277777777778</v>
      </c>
      <c r="G17" s="57">
        <f t="shared" si="0"/>
        <v>0.3652777777777778</v>
      </c>
      <c r="H17" s="38">
        <f>IF(F17="","",SUM(G17:G18)*24)</f>
        <v>18.816666666666666</v>
      </c>
      <c r="I17" s="39">
        <f t="shared" si="4"/>
        <v>130.4</v>
      </c>
      <c r="J17" s="58">
        <f t="shared" si="1"/>
        <v>0.03125</v>
      </c>
      <c r="K17" s="63">
        <f t="shared" si="2"/>
        <v>0</v>
      </c>
      <c r="L17" s="64">
        <f>IF(E18="","",IF(F17=E18,0,E18-F17+(F17&gt;E18)-(G17/2)))</f>
        <v>0.273611111111111</v>
      </c>
    </row>
    <row r="18" spans="1:12" ht="12.75">
      <c r="A18" s="97">
        <f t="shared" si="3"/>
        <v>41689</v>
      </c>
      <c r="B18" s="25">
        <v>41689</v>
      </c>
      <c r="C18" s="26">
        <v>17</v>
      </c>
      <c r="D18" s="27" t="s">
        <v>27</v>
      </c>
      <c r="E18" s="28">
        <v>0.04027777777777778</v>
      </c>
      <c r="F18" s="29">
        <v>0.4590277777777778</v>
      </c>
      <c r="G18" s="57">
        <f t="shared" si="0"/>
        <v>0.41875</v>
      </c>
      <c r="H18" s="30"/>
      <c r="I18" s="31">
        <f t="shared" si="4"/>
      </c>
      <c r="J18" s="58">
        <f t="shared" si="1"/>
        <v>0.2097222222222223</v>
      </c>
      <c r="K18" s="63">
        <f t="shared" si="2"/>
        <v>0</v>
      </c>
      <c r="L18" s="64"/>
    </row>
    <row r="19" spans="1:12" ht="12.75">
      <c r="A19" s="97">
        <f t="shared" si="3"/>
        <v>41690</v>
      </c>
      <c r="B19" s="41">
        <v>41690</v>
      </c>
      <c r="C19" s="34">
        <v>6</v>
      </c>
      <c r="D19" s="35" t="s">
        <v>28</v>
      </c>
      <c r="E19" s="36">
        <v>0.6888888888888889</v>
      </c>
      <c r="F19" s="37">
        <v>0.06388888888888888</v>
      </c>
      <c r="G19" s="57">
        <f t="shared" si="0"/>
        <v>0.375</v>
      </c>
      <c r="H19" s="38">
        <f>IF(F19="","",SUM(G19:G20)*24)</f>
        <v>18.8</v>
      </c>
      <c r="I19" s="39">
        <f t="shared" si="4"/>
        <v>149.20000000000002</v>
      </c>
      <c r="J19" s="58">
        <f t="shared" si="1"/>
        <v>0.1472222222222222</v>
      </c>
      <c r="K19" s="63">
        <f t="shared" si="2"/>
        <v>0.16666666666666663</v>
      </c>
      <c r="L19" s="64">
        <f>IF(E20="","",IF(F19=E20,0,E20-F19+(F19&gt;E20)-(G19/2)))</f>
        <v>0.38125</v>
      </c>
    </row>
    <row r="20" spans="1:12" ht="12.75">
      <c r="A20" s="97">
        <f t="shared" si="3"/>
        <v>41691</v>
      </c>
      <c r="B20" s="25">
        <v>41691</v>
      </c>
      <c r="C20" s="26">
        <v>341</v>
      </c>
      <c r="D20" s="27" t="s">
        <v>29</v>
      </c>
      <c r="E20" s="28">
        <v>0.6326388888888889</v>
      </c>
      <c r="F20" s="29">
        <v>0.04097222222222222</v>
      </c>
      <c r="G20" s="57">
        <f t="shared" si="0"/>
        <v>0.4083333333333333</v>
      </c>
      <c r="H20" s="30"/>
      <c r="I20" s="31">
        <f t="shared" si="4"/>
      </c>
      <c r="J20" s="58">
        <f t="shared" si="1"/>
        <v>0.12430555555555556</v>
      </c>
      <c r="K20" s="63">
        <f t="shared" si="2"/>
        <v>0.16666666666666663</v>
      </c>
      <c r="L20" s="64"/>
    </row>
    <row r="21" spans="1:12" ht="12.75">
      <c r="A21" s="97">
        <f t="shared" si="3"/>
        <v>41697</v>
      </c>
      <c r="B21" s="41">
        <v>41697</v>
      </c>
      <c r="C21" s="34">
        <v>342</v>
      </c>
      <c r="D21" s="35" t="s">
        <v>30</v>
      </c>
      <c r="E21" s="36">
        <v>0.4777777777777778</v>
      </c>
      <c r="F21" s="37">
        <v>0.9027777777777778</v>
      </c>
      <c r="G21" s="57">
        <f t="shared" si="0"/>
        <v>0.425</v>
      </c>
      <c r="H21" s="38">
        <f>IF(F21="","",SUM(G21:G22)*24)</f>
        <v>19.616666666666664</v>
      </c>
      <c r="I21" s="39">
        <f t="shared" si="4"/>
        <v>168.8166666666667</v>
      </c>
      <c r="J21" s="58">
        <f t="shared" si="1"/>
        <v>0</v>
      </c>
      <c r="K21" s="63">
        <f t="shared" si="2"/>
        <v>0.1527777777777778</v>
      </c>
      <c r="L21" s="64">
        <f>IF(E22="","",IF(F21=E22,0,E22-F21+(F21&gt;E22)-(G21/2)))</f>
        <v>0.030555555555555586</v>
      </c>
    </row>
    <row r="22" spans="1:12" ht="12.75">
      <c r="A22" s="97">
        <f t="shared" si="3"/>
        <v>41698</v>
      </c>
      <c r="B22" s="25">
        <v>41698</v>
      </c>
      <c r="C22" s="26">
        <v>47</v>
      </c>
      <c r="D22" s="27" t="s">
        <v>31</v>
      </c>
      <c r="E22" s="28">
        <v>0.14583333333333334</v>
      </c>
      <c r="F22" s="29">
        <v>0.5381944444444444</v>
      </c>
      <c r="G22" s="57">
        <f t="shared" si="0"/>
        <v>0.39236111111111105</v>
      </c>
      <c r="H22" s="30"/>
      <c r="I22" s="31">
        <f t="shared" si="4"/>
      </c>
      <c r="J22" s="58">
        <f t="shared" si="1"/>
        <v>0.10416666666666669</v>
      </c>
      <c r="K22" s="63">
        <f t="shared" si="2"/>
        <v>0</v>
      </c>
      <c r="L22" s="64"/>
    </row>
    <row r="23" spans="1:12" ht="12.75">
      <c r="A23" s="32"/>
      <c r="B23" s="42"/>
      <c r="C23" s="43"/>
      <c r="D23" s="44"/>
      <c r="E23" s="45"/>
      <c r="F23" s="46"/>
      <c r="G23" s="57">
        <f t="shared" si="0"/>
      </c>
      <c r="H23" s="38">
        <f>IF(F23="","",SUM(G23:G24)*24)</f>
      </c>
      <c r="I23" s="39">
        <f>IF(H23="","",#REF!+H23)</f>
      </c>
      <c r="J23" s="58">
        <f t="shared" si="1"/>
      </c>
      <c r="K23" s="63">
        <f t="shared" si="2"/>
        <v>0</v>
      </c>
      <c r="L23" s="64">
        <f>IF(E24="","",IF(F23=E24,0,E24-F23+(F23&gt;E24)-(G23/2)))</f>
      </c>
    </row>
    <row r="24" spans="1:12" ht="13.5" thickBot="1">
      <c r="A24" s="47"/>
      <c r="B24" s="48"/>
      <c r="C24" s="49"/>
      <c r="D24" s="50"/>
      <c r="E24" s="51"/>
      <c r="F24" s="52"/>
      <c r="G24" s="59">
        <f t="shared" si="0"/>
      </c>
      <c r="H24" s="53"/>
      <c r="I24" s="54">
        <f>IF(H24="","",#REF!+H24)</f>
      </c>
      <c r="J24" s="60">
        <f t="shared" si="1"/>
      </c>
      <c r="K24" s="65">
        <f t="shared" si="2"/>
        <v>0</v>
      </c>
      <c r="L24" s="66"/>
    </row>
  </sheetData>
  <sheetProtection selectLockedCells="1"/>
  <mergeCells count="3">
    <mergeCell ref="A2:E2"/>
    <mergeCell ref="G2:L2"/>
    <mergeCell ref="D3:E3"/>
  </mergeCells>
  <conditionalFormatting sqref="G5:G24">
    <cfRule type="cellIs" priority="1" dxfId="0" operator="greaterThan" stopIfTrue="1">
      <formula>0.5</formula>
    </cfRule>
  </conditionalFormatting>
  <conditionalFormatting sqref="A23:A24">
    <cfRule type="cellIs" priority="2" dxfId="0" operator="equal" stopIfTrue="1">
      <formula>"Сб"</formula>
    </cfRule>
    <cfRule type="cellIs" priority="3" dxfId="0" operator="equal" stopIfTrue="1">
      <formula>"Вс"</formula>
    </cfRule>
  </conditionalFormatting>
  <conditionalFormatting sqref="G3">
    <cfRule type="cellIs" priority="4" dxfId="0" operator="equal" stopIfTrue="1">
      <formula>"Перераб"</formula>
    </cfRule>
  </conditionalFormatting>
  <conditionalFormatting sqref="H3">
    <cfRule type="cellIs" priority="5" dxfId="1" operator="greaterThan" stopIfTrue="1">
      <formula>F3</formula>
    </cfRule>
  </conditionalFormatting>
  <conditionalFormatting sqref="A5:A22">
    <cfRule type="expression" priority="6" dxfId="2" stopIfTrue="1">
      <formula>COUNTIF(Праздники,A5)&gt;0</formula>
    </cfRule>
    <cfRule type="expression" priority="7" dxfId="3" stopIfTrue="1">
      <formula>COUNTIF(Черные,A5)&gt;0</formula>
    </cfRule>
    <cfRule type="expression" priority="8" dxfId="4" stopIfTrue="1">
      <formula>WEEKDAY(A5,2)&gt;5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99"/>
  <sheetViews>
    <sheetView workbookViewId="0" topLeftCell="A1">
      <selection activeCell="G21" sqref="G21"/>
    </sheetView>
  </sheetViews>
  <sheetFormatPr defaultColWidth="9.00390625" defaultRowHeight="12.75"/>
  <cols>
    <col min="1" max="1" width="11.625" style="96" bestFit="1" customWidth="1"/>
    <col min="2" max="2" width="3.50390625" style="73" bestFit="1" customWidth="1"/>
    <col min="3" max="3" width="22.00390625" style="73" bestFit="1" customWidth="1"/>
    <col min="4" max="4" width="11.625" style="96" customWidth="1"/>
    <col min="5" max="5" width="3.50390625" style="73" bestFit="1" customWidth="1"/>
    <col min="6" max="6" width="10.375" style="73" bestFit="1" customWidth="1"/>
    <col min="7" max="7" width="8.875" style="73" customWidth="1"/>
    <col min="8" max="8" width="10.50390625" style="73" customWidth="1"/>
    <col min="9" max="12" width="8.875" style="73" customWidth="1"/>
    <col min="13" max="13" width="8.875" style="93" customWidth="1"/>
    <col min="14" max="17" width="8.875" style="73" customWidth="1"/>
    <col min="18" max="18" width="10.125" style="73" bestFit="1" customWidth="1"/>
    <col min="19" max="16384" width="8.875" style="73" customWidth="1"/>
  </cols>
  <sheetData>
    <row r="1" spans="1:13" ht="15" thickBot="1">
      <c r="A1" s="71" t="s">
        <v>32</v>
      </c>
      <c r="B1" s="72"/>
      <c r="C1" s="72"/>
      <c r="D1" s="71" t="s">
        <v>33</v>
      </c>
      <c r="E1" s="72"/>
      <c r="M1" s="74" t="s">
        <v>34</v>
      </c>
    </row>
    <row r="2" spans="1:13" ht="13.5" thickTop="1">
      <c r="A2" s="75">
        <v>41275</v>
      </c>
      <c r="B2" s="76">
        <f aca="true" t="shared" si="0" ref="B2:B33">IF(A2&gt;0,A2,"")</f>
        <v>41275</v>
      </c>
      <c r="C2" s="77" t="s">
        <v>35</v>
      </c>
      <c r="D2" s="78"/>
      <c r="E2" s="76">
        <f aca="true" t="shared" si="1" ref="E2:E33">IF(D2&gt;0,D2,"")</f>
      </c>
      <c r="F2" s="79" t="s">
        <v>36</v>
      </c>
      <c r="M2" s="80" t="s">
        <v>52</v>
      </c>
    </row>
    <row r="3" spans="1:13" ht="12.75">
      <c r="A3" s="81">
        <v>41276</v>
      </c>
      <c r="B3" s="82">
        <f t="shared" si="0"/>
        <v>41276</v>
      </c>
      <c r="C3" s="77" t="s">
        <v>35</v>
      </c>
      <c r="D3" s="83"/>
      <c r="E3" s="82">
        <f t="shared" si="1"/>
      </c>
      <c r="F3" s="79" t="s">
        <v>37</v>
      </c>
      <c r="M3" s="80" t="s">
        <v>53</v>
      </c>
    </row>
    <row r="4" spans="1:13" ht="12.75">
      <c r="A4" s="81">
        <v>41277</v>
      </c>
      <c r="B4" s="82">
        <f t="shared" si="0"/>
        <v>41277</v>
      </c>
      <c r="C4" s="77" t="s">
        <v>35</v>
      </c>
      <c r="D4" s="83"/>
      <c r="E4" s="82">
        <f t="shared" si="1"/>
      </c>
      <c r="F4" s="79" t="s">
        <v>37</v>
      </c>
      <c r="M4" s="80" t="s">
        <v>54</v>
      </c>
    </row>
    <row r="5" spans="1:13" ht="12.75">
      <c r="A5" s="81">
        <v>41278</v>
      </c>
      <c r="B5" s="82">
        <f t="shared" si="0"/>
        <v>41278</v>
      </c>
      <c r="C5" s="77" t="s">
        <v>35</v>
      </c>
      <c r="D5" s="83"/>
      <c r="E5" s="82">
        <f t="shared" si="1"/>
      </c>
      <c r="M5" s="80" t="s">
        <v>55</v>
      </c>
    </row>
    <row r="6" spans="1:13" ht="12.75">
      <c r="A6" s="81">
        <v>41279</v>
      </c>
      <c r="B6" s="82">
        <f t="shared" si="0"/>
        <v>41279</v>
      </c>
      <c r="C6" s="77" t="s">
        <v>35</v>
      </c>
      <c r="D6" s="83"/>
      <c r="E6" s="82">
        <f t="shared" si="1"/>
      </c>
      <c r="M6" s="80" t="s">
        <v>56</v>
      </c>
    </row>
    <row r="7" spans="1:13" ht="12.75">
      <c r="A7" s="81">
        <v>41280</v>
      </c>
      <c r="B7" s="82">
        <f t="shared" si="0"/>
        <v>41280</v>
      </c>
      <c r="C7" s="77" t="s">
        <v>35</v>
      </c>
      <c r="D7" s="83"/>
      <c r="E7" s="82">
        <f t="shared" si="1"/>
      </c>
      <c r="M7" s="80" t="s">
        <v>57</v>
      </c>
    </row>
    <row r="8" spans="1:13" ht="12.75">
      <c r="A8" s="81">
        <v>41281</v>
      </c>
      <c r="B8" s="82">
        <f t="shared" si="0"/>
        <v>41281</v>
      </c>
      <c r="C8" s="77" t="s">
        <v>35</v>
      </c>
      <c r="D8" s="84"/>
      <c r="E8" s="82">
        <f t="shared" si="1"/>
      </c>
      <c r="M8" s="80" t="s">
        <v>58</v>
      </c>
    </row>
    <row r="9" spans="1:13" ht="12.75">
      <c r="A9" s="81">
        <v>41282</v>
      </c>
      <c r="B9" s="82">
        <f t="shared" si="0"/>
        <v>41282</v>
      </c>
      <c r="C9" s="77" t="s">
        <v>35</v>
      </c>
      <c r="D9" s="84"/>
      <c r="E9" s="82">
        <f t="shared" si="1"/>
      </c>
      <c r="M9" s="80" t="s">
        <v>59</v>
      </c>
    </row>
    <row r="10" spans="1:13" ht="12.75">
      <c r="A10" s="81">
        <v>41328</v>
      </c>
      <c r="B10" s="82">
        <f t="shared" si="0"/>
        <v>41328</v>
      </c>
      <c r="C10" s="77" t="s">
        <v>38</v>
      </c>
      <c r="D10" s="84"/>
      <c r="E10" s="82">
        <f t="shared" si="1"/>
      </c>
      <c r="M10" s="74" t="s">
        <v>39</v>
      </c>
    </row>
    <row r="11" spans="1:13" ht="12.75">
      <c r="A11" s="81">
        <v>41341</v>
      </c>
      <c r="B11" s="82">
        <f t="shared" si="0"/>
        <v>41341</v>
      </c>
      <c r="C11" s="77" t="s">
        <v>40</v>
      </c>
      <c r="D11" s="84"/>
      <c r="E11" s="82">
        <f t="shared" si="1"/>
      </c>
      <c r="M11" s="80" t="s">
        <v>52</v>
      </c>
    </row>
    <row r="12" spans="1:13" ht="12.75">
      <c r="A12" s="81">
        <v>41395</v>
      </c>
      <c r="B12" s="82">
        <f t="shared" si="0"/>
        <v>41395</v>
      </c>
      <c r="C12" s="77" t="s">
        <v>41</v>
      </c>
      <c r="D12" s="84"/>
      <c r="E12" s="82">
        <f t="shared" si="1"/>
      </c>
      <c r="M12" s="80" t="s">
        <v>53</v>
      </c>
    </row>
    <row r="13" spans="1:13" ht="12.75">
      <c r="A13" s="81">
        <v>41396</v>
      </c>
      <c r="B13" s="82">
        <f t="shared" si="0"/>
        <v>41396</v>
      </c>
      <c r="C13" s="85" t="s">
        <v>42</v>
      </c>
      <c r="D13" s="84"/>
      <c r="E13" s="82">
        <f t="shared" si="1"/>
      </c>
      <c r="M13" s="80" t="s">
        <v>54</v>
      </c>
    </row>
    <row r="14" spans="1:13" ht="12.75">
      <c r="A14" s="81">
        <v>41397</v>
      </c>
      <c r="B14" s="82">
        <f t="shared" si="0"/>
        <v>41397</v>
      </c>
      <c r="C14" s="85" t="s">
        <v>43</v>
      </c>
      <c r="D14" s="84"/>
      <c r="E14" s="82">
        <f t="shared" si="1"/>
      </c>
      <c r="M14" s="80" t="s">
        <v>55</v>
      </c>
    </row>
    <row r="15" spans="1:13" ht="12.75">
      <c r="A15" s="81">
        <v>41403</v>
      </c>
      <c r="B15" s="82">
        <f t="shared" si="0"/>
        <v>41403</v>
      </c>
      <c r="C15" s="77" t="s">
        <v>44</v>
      </c>
      <c r="D15" s="84"/>
      <c r="E15" s="82">
        <f t="shared" si="1"/>
      </c>
      <c r="M15" s="80" t="s">
        <v>56</v>
      </c>
    </row>
    <row r="16" spans="1:13" ht="12.75">
      <c r="A16" s="81">
        <v>41404</v>
      </c>
      <c r="B16" s="82">
        <f t="shared" si="0"/>
        <v>41404</v>
      </c>
      <c r="C16" s="85" t="s">
        <v>45</v>
      </c>
      <c r="D16" s="84"/>
      <c r="E16" s="82">
        <f t="shared" si="1"/>
      </c>
      <c r="M16" s="80" t="s">
        <v>57</v>
      </c>
    </row>
    <row r="17" spans="1:13" ht="12.75">
      <c r="A17" s="81">
        <v>41437</v>
      </c>
      <c r="B17" s="82">
        <f t="shared" si="0"/>
        <v>41437</v>
      </c>
      <c r="C17" s="77" t="s">
        <v>46</v>
      </c>
      <c r="D17" s="84"/>
      <c r="E17" s="82">
        <f t="shared" si="1"/>
      </c>
      <c r="M17" s="80" t="s">
        <v>58</v>
      </c>
    </row>
    <row r="18" spans="1:13" ht="13.5" thickBot="1">
      <c r="A18" s="86">
        <v>41582</v>
      </c>
      <c r="B18" s="87">
        <f t="shared" si="0"/>
        <v>41582</v>
      </c>
      <c r="C18" s="88" t="s">
        <v>47</v>
      </c>
      <c r="D18" s="89"/>
      <c r="E18" s="87">
        <f t="shared" si="1"/>
      </c>
      <c r="M18" s="80" t="s">
        <v>59</v>
      </c>
    </row>
    <row r="19" spans="1:13" ht="13.5" thickTop="1">
      <c r="A19" s="75">
        <v>41640</v>
      </c>
      <c r="B19" s="76">
        <f t="shared" si="0"/>
        <v>41640</v>
      </c>
      <c r="C19" s="77" t="s">
        <v>35</v>
      </c>
      <c r="D19" s="90"/>
      <c r="E19" s="76">
        <f t="shared" si="1"/>
      </c>
      <c r="M19" s="91"/>
    </row>
    <row r="20" spans="1:13" ht="12.75">
      <c r="A20" s="81">
        <v>41641</v>
      </c>
      <c r="B20" s="82">
        <f t="shared" si="0"/>
        <v>41641</v>
      </c>
      <c r="C20" s="77" t="s">
        <v>35</v>
      </c>
      <c r="D20" s="84"/>
      <c r="E20" s="82">
        <f t="shared" si="1"/>
      </c>
      <c r="M20" s="92"/>
    </row>
    <row r="21" spans="1:13" ht="12.75">
      <c r="A21" s="81">
        <v>41642</v>
      </c>
      <c r="B21" s="82">
        <f t="shared" si="0"/>
        <v>41642</v>
      </c>
      <c r="C21" s="77" t="s">
        <v>35</v>
      </c>
      <c r="D21" s="84"/>
      <c r="E21" s="82">
        <f t="shared" si="1"/>
      </c>
      <c r="M21" s="91"/>
    </row>
    <row r="22" spans="1:13" ht="12.75">
      <c r="A22" s="81">
        <v>41643</v>
      </c>
      <c r="B22" s="82">
        <f t="shared" si="0"/>
        <v>41643</v>
      </c>
      <c r="C22" s="77" t="s">
        <v>35</v>
      </c>
      <c r="D22" s="84"/>
      <c r="E22" s="82">
        <f t="shared" si="1"/>
      </c>
      <c r="M22" s="92"/>
    </row>
    <row r="23" spans="1:13" ht="12.75">
      <c r="A23" s="81">
        <v>41644</v>
      </c>
      <c r="B23" s="82">
        <f t="shared" si="0"/>
        <v>41644</v>
      </c>
      <c r="C23" s="77" t="s">
        <v>35</v>
      </c>
      <c r="D23" s="84"/>
      <c r="E23" s="82">
        <f t="shared" si="1"/>
      </c>
      <c r="M23" s="91"/>
    </row>
    <row r="24" spans="1:13" ht="12.75">
      <c r="A24" s="81">
        <v>41645</v>
      </c>
      <c r="B24" s="82">
        <f t="shared" si="0"/>
        <v>41645</v>
      </c>
      <c r="C24" s="77" t="s">
        <v>35</v>
      </c>
      <c r="D24" s="84"/>
      <c r="E24" s="82">
        <f t="shared" si="1"/>
      </c>
      <c r="M24" s="92"/>
    </row>
    <row r="25" spans="1:13" ht="12.75">
      <c r="A25" s="81">
        <v>41646</v>
      </c>
      <c r="B25" s="82">
        <f t="shared" si="0"/>
        <v>41646</v>
      </c>
      <c r="C25" s="77" t="s">
        <v>35</v>
      </c>
      <c r="D25" s="84"/>
      <c r="E25" s="82">
        <f t="shared" si="1"/>
      </c>
      <c r="M25" s="91"/>
    </row>
    <row r="26" spans="1:13" ht="12.75">
      <c r="A26" s="81">
        <v>41647</v>
      </c>
      <c r="B26" s="82">
        <f t="shared" si="0"/>
        <v>41647</v>
      </c>
      <c r="C26" s="77" t="s">
        <v>35</v>
      </c>
      <c r="D26" s="84"/>
      <c r="E26" s="82">
        <f t="shared" si="1"/>
      </c>
      <c r="M26" s="91"/>
    </row>
    <row r="27" spans="1:5" ht="12.75">
      <c r="A27" s="81">
        <v>41693</v>
      </c>
      <c r="B27" s="82">
        <f t="shared" si="0"/>
        <v>41693</v>
      </c>
      <c r="C27" s="77" t="s">
        <v>38</v>
      </c>
      <c r="D27" s="84"/>
      <c r="E27" s="82">
        <f t="shared" si="1"/>
      </c>
    </row>
    <row r="28" spans="1:5" ht="12.75">
      <c r="A28" s="81">
        <v>41706</v>
      </c>
      <c r="B28" s="82">
        <f t="shared" si="0"/>
        <v>41706</v>
      </c>
      <c r="C28" s="77" t="s">
        <v>40</v>
      </c>
      <c r="D28" s="84"/>
      <c r="E28" s="82">
        <f t="shared" si="1"/>
      </c>
    </row>
    <row r="29" spans="1:5" ht="12.75">
      <c r="A29" s="81">
        <v>41708</v>
      </c>
      <c r="B29" s="82">
        <f t="shared" si="0"/>
        <v>41708</v>
      </c>
      <c r="C29" s="85" t="s">
        <v>48</v>
      </c>
      <c r="D29" s="84"/>
      <c r="E29" s="82">
        <f t="shared" si="1"/>
      </c>
    </row>
    <row r="30" spans="1:5" ht="12.75">
      <c r="A30" s="81">
        <v>41760</v>
      </c>
      <c r="B30" s="82">
        <f t="shared" si="0"/>
        <v>41760</v>
      </c>
      <c r="C30" s="77" t="s">
        <v>41</v>
      </c>
      <c r="D30" s="84"/>
      <c r="E30" s="82">
        <f t="shared" si="1"/>
      </c>
    </row>
    <row r="31" spans="1:5" ht="12.75">
      <c r="A31" s="81">
        <v>41761</v>
      </c>
      <c r="B31" s="82">
        <f t="shared" si="0"/>
        <v>41761</v>
      </c>
      <c r="C31" s="85" t="s">
        <v>49</v>
      </c>
      <c r="D31" s="84"/>
      <c r="E31" s="82">
        <f t="shared" si="1"/>
      </c>
    </row>
    <row r="32" spans="1:5" ht="12.75">
      <c r="A32" s="81">
        <v>41768</v>
      </c>
      <c r="B32" s="82">
        <f t="shared" si="0"/>
        <v>41768</v>
      </c>
      <c r="C32" s="77" t="s">
        <v>44</v>
      </c>
      <c r="D32" s="84"/>
      <c r="E32" s="82">
        <f t="shared" si="1"/>
      </c>
    </row>
    <row r="33" spans="1:5" ht="12.75">
      <c r="A33" s="81">
        <v>41802</v>
      </c>
      <c r="B33" s="82">
        <f t="shared" si="0"/>
        <v>41802</v>
      </c>
      <c r="C33" s="77" t="s">
        <v>46</v>
      </c>
      <c r="D33" s="84"/>
      <c r="E33" s="82">
        <f t="shared" si="1"/>
      </c>
    </row>
    <row r="34" spans="1:5" ht="12.75">
      <c r="A34" s="81">
        <v>41803</v>
      </c>
      <c r="B34" s="82">
        <f aca="true" t="shared" si="2" ref="B34:B65">IF(A34&gt;0,A34,"")</f>
        <v>41803</v>
      </c>
      <c r="C34" s="85" t="s">
        <v>50</v>
      </c>
      <c r="D34" s="84"/>
      <c r="E34" s="82">
        <f aca="true" t="shared" si="3" ref="E34:E65">IF(D34&gt;0,D34,"")</f>
      </c>
    </row>
    <row r="35" spans="1:5" ht="12.75">
      <c r="A35" s="81">
        <v>41946</v>
      </c>
      <c r="B35" s="82">
        <f t="shared" si="2"/>
        <v>41946</v>
      </c>
      <c r="C35" s="85" t="s">
        <v>51</v>
      </c>
      <c r="D35" s="84"/>
      <c r="E35" s="82">
        <f t="shared" si="3"/>
      </c>
    </row>
    <row r="36" spans="1:5" ht="13.5" thickBot="1">
      <c r="A36" s="86">
        <v>41947</v>
      </c>
      <c r="B36" s="87">
        <f t="shared" si="2"/>
        <v>41947</v>
      </c>
      <c r="C36" s="88" t="s">
        <v>47</v>
      </c>
      <c r="D36" s="89"/>
      <c r="E36" s="87">
        <f t="shared" si="3"/>
      </c>
    </row>
    <row r="37" spans="1:5" ht="13.5" thickTop="1">
      <c r="A37" s="94"/>
      <c r="B37" s="76">
        <f t="shared" si="2"/>
      </c>
      <c r="C37" s="77"/>
      <c r="D37" s="90"/>
      <c r="E37" s="76">
        <f t="shared" si="3"/>
      </c>
    </row>
    <row r="38" spans="1:5" ht="12.75">
      <c r="A38" s="95"/>
      <c r="B38" s="82">
        <f t="shared" si="2"/>
      </c>
      <c r="C38" s="77"/>
      <c r="D38" s="84"/>
      <c r="E38" s="82">
        <f t="shared" si="3"/>
      </c>
    </row>
    <row r="39" spans="1:5" ht="12.75">
      <c r="A39" s="95"/>
      <c r="B39" s="82">
        <f t="shared" si="2"/>
      </c>
      <c r="C39" s="77"/>
      <c r="D39" s="84"/>
      <c r="E39" s="82">
        <f t="shared" si="3"/>
      </c>
    </row>
    <row r="40" spans="1:5" ht="12.75">
      <c r="A40" s="95"/>
      <c r="B40" s="82">
        <f t="shared" si="2"/>
      </c>
      <c r="C40" s="77"/>
      <c r="D40" s="84"/>
      <c r="E40" s="82">
        <f t="shared" si="3"/>
      </c>
    </row>
    <row r="41" spans="1:5" ht="12.75">
      <c r="A41" s="95"/>
      <c r="B41" s="82">
        <f t="shared" si="2"/>
      </c>
      <c r="C41" s="77"/>
      <c r="D41" s="84"/>
      <c r="E41" s="82">
        <f t="shared" si="3"/>
      </c>
    </row>
    <row r="42" spans="1:5" ht="12.75">
      <c r="A42" s="95"/>
      <c r="B42" s="82">
        <f t="shared" si="2"/>
      </c>
      <c r="C42" s="77"/>
      <c r="D42" s="84"/>
      <c r="E42" s="82">
        <f t="shared" si="3"/>
      </c>
    </row>
    <row r="43" spans="1:5" ht="12.75">
      <c r="A43" s="95"/>
      <c r="B43" s="82">
        <f t="shared" si="2"/>
      </c>
      <c r="C43" s="77"/>
      <c r="D43" s="84"/>
      <c r="E43" s="82">
        <f t="shared" si="3"/>
      </c>
    </row>
    <row r="44" spans="1:5" ht="12.75">
      <c r="A44" s="95"/>
      <c r="B44" s="82">
        <f t="shared" si="2"/>
      </c>
      <c r="C44" s="77"/>
      <c r="D44" s="84"/>
      <c r="E44" s="82">
        <f t="shared" si="3"/>
      </c>
    </row>
    <row r="45" spans="1:5" ht="12.75">
      <c r="A45" s="95"/>
      <c r="B45" s="82">
        <f t="shared" si="2"/>
      </c>
      <c r="C45" s="77"/>
      <c r="D45" s="84"/>
      <c r="E45" s="82">
        <f t="shared" si="3"/>
      </c>
    </row>
    <row r="46" spans="1:5" ht="12.75">
      <c r="A46" s="95"/>
      <c r="B46" s="82">
        <f t="shared" si="2"/>
      </c>
      <c r="C46" s="77"/>
      <c r="D46" s="84"/>
      <c r="E46" s="82">
        <f t="shared" si="3"/>
      </c>
    </row>
    <row r="47" spans="1:5" ht="12.75">
      <c r="A47" s="95"/>
      <c r="B47" s="82">
        <f t="shared" si="2"/>
      </c>
      <c r="C47" s="77"/>
      <c r="D47" s="84"/>
      <c r="E47" s="82">
        <f t="shared" si="3"/>
      </c>
    </row>
    <row r="48" spans="1:5" ht="12.75">
      <c r="A48" s="95"/>
      <c r="B48" s="82">
        <f t="shared" si="2"/>
      </c>
      <c r="C48" s="77"/>
      <c r="D48" s="84"/>
      <c r="E48" s="82">
        <f t="shared" si="3"/>
      </c>
    </row>
    <row r="49" spans="1:5" ht="12.75">
      <c r="A49" s="95"/>
      <c r="B49" s="82">
        <f t="shared" si="2"/>
      </c>
      <c r="C49" s="77"/>
      <c r="D49" s="84"/>
      <c r="E49" s="82">
        <f t="shared" si="3"/>
      </c>
    </row>
    <row r="50" spans="1:5" ht="12.75">
      <c r="A50" s="95"/>
      <c r="B50" s="82">
        <f t="shared" si="2"/>
      </c>
      <c r="C50" s="77"/>
      <c r="D50" s="84"/>
      <c r="E50" s="82">
        <f t="shared" si="3"/>
      </c>
    </row>
    <row r="51" spans="1:5" ht="12.75">
      <c r="A51" s="95"/>
      <c r="B51" s="82">
        <f t="shared" si="2"/>
      </c>
      <c r="C51" s="77"/>
      <c r="D51" s="84"/>
      <c r="E51" s="82">
        <f t="shared" si="3"/>
      </c>
    </row>
    <row r="52" spans="1:5" ht="12.75">
      <c r="A52" s="95"/>
      <c r="B52" s="82">
        <f t="shared" si="2"/>
      </c>
      <c r="C52" s="77"/>
      <c r="D52" s="84"/>
      <c r="E52" s="82">
        <f t="shared" si="3"/>
      </c>
    </row>
    <row r="53" spans="1:5" ht="12.75">
      <c r="A53" s="95"/>
      <c r="B53" s="82">
        <f t="shared" si="2"/>
      </c>
      <c r="C53" s="77"/>
      <c r="D53" s="84"/>
      <c r="E53" s="82">
        <f t="shared" si="3"/>
      </c>
    </row>
    <row r="54" spans="1:5" ht="12.75">
      <c r="A54" s="95"/>
      <c r="B54" s="82">
        <f t="shared" si="2"/>
      </c>
      <c r="C54" s="77"/>
      <c r="D54" s="84"/>
      <c r="E54" s="82">
        <f t="shared" si="3"/>
      </c>
    </row>
    <row r="55" spans="1:5" ht="12.75">
      <c r="A55" s="95"/>
      <c r="B55" s="82">
        <f t="shared" si="2"/>
      </c>
      <c r="C55" s="77"/>
      <c r="D55" s="84"/>
      <c r="E55" s="82">
        <f t="shared" si="3"/>
      </c>
    </row>
    <row r="56" spans="1:5" ht="12.75">
      <c r="A56" s="95"/>
      <c r="B56" s="82">
        <f t="shared" si="2"/>
      </c>
      <c r="C56" s="77"/>
      <c r="D56" s="84"/>
      <c r="E56" s="82">
        <f t="shared" si="3"/>
      </c>
    </row>
    <row r="57" spans="1:5" ht="12.75">
      <c r="A57" s="95"/>
      <c r="B57" s="82">
        <f t="shared" si="2"/>
      </c>
      <c r="C57" s="77"/>
      <c r="D57" s="84"/>
      <c r="E57" s="82">
        <f t="shared" si="3"/>
      </c>
    </row>
    <row r="58" spans="1:5" ht="12.75">
      <c r="A58" s="95"/>
      <c r="B58" s="82">
        <f t="shared" si="2"/>
      </c>
      <c r="C58" s="77"/>
      <c r="D58" s="84"/>
      <c r="E58" s="82">
        <f t="shared" si="3"/>
      </c>
    </row>
    <row r="59" spans="1:5" ht="12.75">
      <c r="A59" s="95"/>
      <c r="B59" s="82">
        <f t="shared" si="2"/>
      </c>
      <c r="C59" s="77"/>
      <c r="D59" s="84"/>
      <c r="E59" s="82">
        <f t="shared" si="3"/>
      </c>
    </row>
    <row r="60" spans="1:5" ht="12.75">
      <c r="A60" s="95"/>
      <c r="B60" s="82">
        <f t="shared" si="2"/>
      </c>
      <c r="C60" s="77"/>
      <c r="D60" s="84"/>
      <c r="E60" s="82">
        <f t="shared" si="3"/>
      </c>
    </row>
    <row r="61" spans="1:5" ht="12.75">
      <c r="A61" s="95"/>
      <c r="B61" s="82">
        <f t="shared" si="2"/>
      </c>
      <c r="C61" s="77"/>
      <c r="D61" s="84"/>
      <c r="E61" s="82">
        <f t="shared" si="3"/>
      </c>
    </row>
    <row r="62" spans="1:5" ht="12.75">
      <c r="A62" s="95"/>
      <c r="B62" s="82">
        <f t="shared" si="2"/>
      </c>
      <c r="C62" s="77"/>
      <c r="D62" s="84"/>
      <c r="E62" s="82">
        <f t="shared" si="3"/>
      </c>
    </row>
    <row r="63" spans="1:5" ht="12.75">
      <c r="A63" s="95"/>
      <c r="B63" s="82">
        <f t="shared" si="2"/>
      </c>
      <c r="C63" s="77"/>
      <c r="D63" s="84"/>
      <c r="E63" s="82">
        <f t="shared" si="3"/>
      </c>
    </row>
    <row r="64" spans="1:5" ht="12.75">
      <c r="A64" s="95"/>
      <c r="B64" s="82">
        <f t="shared" si="2"/>
      </c>
      <c r="C64" s="77"/>
      <c r="D64" s="84"/>
      <c r="E64" s="82">
        <f t="shared" si="3"/>
      </c>
    </row>
    <row r="65" spans="1:5" ht="12.75">
      <c r="A65" s="95"/>
      <c r="B65" s="82">
        <f t="shared" si="2"/>
      </c>
      <c r="C65" s="77"/>
      <c r="D65" s="84"/>
      <c r="E65" s="82">
        <f t="shared" si="3"/>
      </c>
    </row>
    <row r="66" spans="1:5" ht="12.75">
      <c r="A66" s="95"/>
      <c r="B66" s="82">
        <f aca="true" t="shared" si="4" ref="B66:B97">IF(A66&gt;0,A66,"")</f>
      </c>
      <c r="C66" s="77"/>
      <c r="D66" s="84"/>
      <c r="E66" s="82">
        <f aca="true" t="shared" si="5" ref="E66:E97">IF(D66&gt;0,D66,"")</f>
      </c>
    </row>
    <row r="67" spans="1:5" ht="12.75">
      <c r="A67" s="95"/>
      <c r="B67" s="82">
        <f t="shared" si="4"/>
      </c>
      <c r="C67" s="77"/>
      <c r="D67" s="84"/>
      <c r="E67" s="82">
        <f t="shared" si="5"/>
      </c>
    </row>
    <row r="68" spans="1:5" ht="12.75">
      <c r="A68" s="95"/>
      <c r="B68" s="82">
        <f t="shared" si="4"/>
      </c>
      <c r="C68" s="77"/>
      <c r="D68" s="84"/>
      <c r="E68" s="82">
        <f t="shared" si="5"/>
      </c>
    </row>
    <row r="69" spans="1:5" ht="12.75">
      <c r="A69" s="95"/>
      <c r="B69" s="82">
        <f t="shared" si="4"/>
      </c>
      <c r="C69" s="77"/>
      <c r="D69" s="84"/>
      <c r="E69" s="82">
        <f t="shared" si="5"/>
      </c>
    </row>
    <row r="70" spans="1:5" ht="12.75">
      <c r="A70" s="95"/>
      <c r="B70" s="82">
        <f t="shared" si="4"/>
      </c>
      <c r="C70" s="77"/>
      <c r="D70" s="84"/>
      <c r="E70" s="82">
        <f t="shared" si="5"/>
      </c>
    </row>
    <row r="71" spans="1:5" ht="12.75">
      <c r="A71" s="95"/>
      <c r="B71" s="82">
        <f t="shared" si="4"/>
      </c>
      <c r="C71" s="77"/>
      <c r="D71" s="84"/>
      <c r="E71" s="82">
        <f t="shared" si="5"/>
      </c>
    </row>
    <row r="72" spans="1:5" ht="12.75">
      <c r="A72" s="95"/>
      <c r="B72" s="82">
        <f t="shared" si="4"/>
      </c>
      <c r="C72" s="77"/>
      <c r="D72" s="84"/>
      <c r="E72" s="82">
        <f t="shared" si="5"/>
      </c>
    </row>
    <row r="73" spans="1:5" ht="12.75">
      <c r="A73" s="95"/>
      <c r="B73" s="82">
        <f t="shared" si="4"/>
      </c>
      <c r="C73" s="77"/>
      <c r="D73" s="84"/>
      <c r="E73" s="82">
        <f t="shared" si="5"/>
      </c>
    </row>
    <row r="74" spans="1:5" ht="12.75">
      <c r="A74" s="95"/>
      <c r="B74" s="82">
        <f t="shared" si="4"/>
      </c>
      <c r="C74" s="77"/>
      <c r="D74" s="84"/>
      <c r="E74" s="82">
        <f t="shared" si="5"/>
      </c>
    </row>
    <row r="75" spans="1:5" ht="12.75">
      <c r="A75" s="95"/>
      <c r="B75" s="82">
        <f t="shared" si="4"/>
      </c>
      <c r="C75" s="77"/>
      <c r="D75" s="84"/>
      <c r="E75" s="82">
        <f t="shared" si="5"/>
      </c>
    </row>
    <row r="76" spans="1:5" ht="12.75">
      <c r="A76" s="95"/>
      <c r="B76" s="82">
        <f t="shared" si="4"/>
      </c>
      <c r="C76" s="77"/>
      <c r="D76" s="84"/>
      <c r="E76" s="82">
        <f t="shared" si="5"/>
      </c>
    </row>
    <row r="77" spans="1:5" ht="12.75">
      <c r="A77" s="95"/>
      <c r="B77" s="82">
        <f t="shared" si="4"/>
      </c>
      <c r="C77" s="77"/>
      <c r="D77" s="84"/>
      <c r="E77" s="82">
        <f t="shared" si="5"/>
      </c>
    </row>
    <row r="78" spans="1:5" ht="12.75">
      <c r="A78" s="95"/>
      <c r="B78" s="82">
        <f t="shared" si="4"/>
      </c>
      <c r="C78" s="77"/>
      <c r="D78" s="84"/>
      <c r="E78" s="82">
        <f t="shared" si="5"/>
      </c>
    </row>
    <row r="79" spans="1:5" ht="12.75">
      <c r="A79" s="95"/>
      <c r="B79" s="82">
        <f t="shared" si="4"/>
      </c>
      <c r="C79" s="77"/>
      <c r="D79" s="84"/>
      <c r="E79" s="82">
        <f t="shared" si="5"/>
      </c>
    </row>
    <row r="80" spans="1:5" ht="12.75">
      <c r="A80" s="95"/>
      <c r="B80" s="82">
        <f t="shared" si="4"/>
      </c>
      <c r="C80" s="77"/>
      <c r="D80" s="84"/>
      <c r="E80" s="82">
        <f t="shared" si="5"/>
      </c>
    </row>
    <row r="81" spans="1:5" ht="12.75">
      <c r="A81" s="95"/>
      <c r="B81" s="82">
        <f t="shared" si="4"/>
      </c>
      <c r="C81" s="77"/>
      <c r="D81" s="84"/>
      <c r="E81" s="82">
        <f t="shared" si="5"/>
      </c>
    </row>
    <row r="82" spans="1:5" ht="12.75">
      <c r="A82" s="95"/>
      <c r="B82" s="82">
        <f t="shared" si="4"/>
      </c>
      <c r="C82" s="77"/>
      <c r="D82" s="84"/>
      <c r="E82" s="82">
        <f t="shared" si="5"/>
      </c>
    </row>
    <row r="83" spans="1:5" ht="12.75">
      <c r="A83" s="95"/>
      <c r="B83" s="82">
        <f t="shared" si="4"/>
      </c>
      <c r="C83" s="77"/>
      <c r="D83" s="84"/>
      <c r="E83" s="82">
        <f t="shared" si="5"/>
      </c>
    </row>
    <row r="84" spans="1:5" ht="12.75">
      <c r="A84" s="95"/>
      <c r="B84" s="82">
        <f t="shared" si="4"/>
      </c>
      <c r="C84" s="77"/>
      <c r="D84" s="84"/>
      <c r="E84" s="82">
        <f t="shared" si="5"/>
      </c>
    </row>
    <row r="85" spans="1:5" ht="12.75">
      <c r="A85" s="95"/>
      <c r="B85" s="82">
        <f t="shared" si="4"/>
      </c>
      <c r="C85" s="77"/>
      <c r="D85" s="84"/>
      <c r="E85" s="82">
        <f t="shared" si="5"/>
      </c>
    </row>
    <row r="86" spans="1:5" ht="12.75">
      <c r="A86" s="95"/>
      <c r="B86" s="82">
        <f t="shared" si="4"/>
      </c>
      <c r="C86" s="77"/>
      <c r="D86" s="84"/>
      <c r="E86" s="82">
        <f t="shared" si="5"/>
      </c>
    </row>
    <row r="87" spans="1:5" ht="12.75">
      <c r="A87" s="95"/>
      <c r="B87" s="82">
        <f t="shared" si="4"/>
      </c>
      <c r="C87" s="77"/>
      <c r="D87" s="84"/>
      <c r="E87" s="82">
        <f t="shared" si="5"/>
      </c>
    </row>
    <row r="88" spans="1:5" ht="12.75">
      <c r="A88" s="95"/>
      <c r="B88" s="82">
        <f t="shared" si="4"/>
      </c>
      <c r="C88" s="77"/>
      <c r="D88" s="84"/>
      <c r="E88" s="82">
        <f t="shared" si="5"/>
      </c>
    </row>
    <row r="89" spans="1:5" ht="12.75">
      <c r="A89" s="95"/>
      <c r="B89" s="82">
        <f t="shared" si="4"/>
      </c>
      <c r="C89" s="77"/>
      <c r="D89" s="84"/>
      <c r="E89" s="82">
        <f t="shared" si="5"/>
      </c>
    </row>
    <row r="90" spans="1:5" ht="12.75">
      <c r="A90" s="95"/>
      <c r="B90" s="82">
        <f t="shared" si="4"/>
      </c>
      <c r="C90" s="77"/>
      <c r="D90" s="84"/>
      <c r="E90" s="82">
        <f t="shared" si="5"/>
      </c>
    </row>
    <row r="91" spans="1:5" ht="12.75">
      <c r="A91" s="95"/>
      <c r="B91" s="82">
        <f t="shared" si="4"/>
      </c>
      <c r="C91" s="77"/>
      <c r="D91" s="84"/>
      <c r="E91" s="82">
        <f t="shared" si="5"/>
      </c>
    </row>
    <row r="92" spans="1:5" ht="12.75">
      <c r="A92" s="95"/>
      <c r="B92" s="82">
        <f t="shared" si="4"/>
      </c>
      <c r="C92" s="77"/>
      <c r="D92" s="84"/>
      <c r="E92" s="82">
        <f t="shared" si="5"/>
      </c>
    </row>
    <row r="93" spans="1:5" ht="12.75">
      <c r="A93" s="95"/>
      <c r="B93" s="82">
        <f t="shared" si="4"/>
      </c>
      <c r="C93" s="77"/>
      <c r="D93" s="84"/>
      <c r="E93" s="82">
        <f t="shared" si="5"/>
      </c>
    </row>
    <row r="94" spans="1:5" ht="12.75">
      <c r="A94" s="95"/>
      <c r="B94" s="82">
        <f t="shared" si="4"/>
      </c>
      <c r="C94" s="77"/>
      <c r="D94" s="84"/>
      <c r="E94" s="82">
        <f t="shared" si="5"/>
      </c>
    </row>
    <row r="95" spans="1:5" ht="12.75">
      <c r="A95" s="95"/>
      <c r="B95" s="82">
        <f t="shared" si="4"/>
      </c>
      <c r="C95" s="77"/>
      <c r="D95" s="84"/>
      <c r="E95" s="82">
        <f t="shared" si="5"/>
      </c>
    </row>
    <row r="96" spans="1:5" ht="12.75">
      <c r="A96" s="95"/>
      <c r="B96" s="82">
        <f t="shared" si="4"/>
      </c>
      <c r="C96" s="77"/>
      <c r="D96" s="84"/>
      <c r="E96" s="82">
        <f t="shared" si="5"/>
      </c>
    </row>
    <row r="97" spans="1:5" ht="12.75">
      <c r="A97" s="95"/>
      <c r="B97" s="82">
        <f t="shared" si="4"/>
      </c>
      <c r="C97" s="77"/>
      <c r="D97" s="84"/>
      <c r="E97" s="82">
        <f t="shared" si="5"/>
      </c>
    </row>
    <row r="98" spans="1:5" ht="12.75">
      <c r="A98" s="95"/>
      <c r="B98" s="82">
        <f>IF(A98&gt;0,A98,"")</f>
      </c>
      <c r="C98" s="77"/>
      <c r="D98" s="84"/>
      <c r="E98" s="82">
        <f>IF(D98&gt;0,D98,"")</f>
      </c>
    </row>
    <row r="99" spans="1:5" ht="12.75">
      <c r="A99" s="95"/>
      <c r="B99" s="82">
        <f>IF(A99&gt;0,A99,"")</f>
      </c>
      <c r="C99" s="77"/>
      <c r="D99" s="84"/>
      <c r="E99" s="82">
        <f>IF(D99&gt;0,D99,"")</f>
      </c>
    </row>
  </sheetData>
  <sheetProtection/>
  <autoFilter ref="A1:E44"/>
  <conditionalFormatting sqref="A2:A99">
    <cfRule type="cellIs" priority="1" dxfId="2" operator="notEqual" stopIfTrue="1">
      <formula>""</formula>
    </cfRule>
  </conditionalFormatting>
  <conditionalFormatting sqref="D2:D99">
    <cfRule type="cellIs" priority="2" dxfId="3" operator="notEqual" stopIfTrue="1">
      <formula>""</formula>
    </cfRule>
  </conditionalFormatting>
  <conditionalFormatting sqref="B2:B99">
    <cfRule type="expression" priority="3" dxfId="4" stopIfTrue="1">
      <formula>WEEKDAY(B2,2)&gt;5</formula>
    </cfRule>
  </conditionalFormatting>
  <hyperlinks>
    <hyperlink ref="F2" r:id="rId1" display="Календарный график проекта (диаграмма Ганта) версия 3.0"/>
    <hyperlink ref="F3" r:id="rId2" display="Производственный календарь"/>
    <hyperlink ref="F4" r:id="rId3" display="Производственный календарь"/>
  </hyperlinks>
  <printOptions/>
  <pageMargins left="0.75" right="0.75" top="1" bottom="1" header="0.5" footer="0.5"/>
  <pageSetup horizontalDpi="600" verticalDpi="600"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AStasenko</cp:lastModifiedBy>
  <dcterms:created xsi:type="dcterms:W3CDTF">2014-05-12T09:03:42Z</dcterms:created>
  <dcterms:modified xsi:type="dcterms:W3CDTF">2014-05-12T10:05:55Z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