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Артём\Desktop\"/>
    </mc:Choice>
  </mc:AlternateContent>
  <bookViews>
    <workbookView xWindow="0" yWindow="0" windowWidth="14475" windowHeight="10995" tabRatio="643"/>
  </bookViews>
  <sheets>
    <sheet name="Ландшафт" sheetId="8" r:id="rId1"/>
    <sheet name="Цена металла" sheetId="9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W461" i="8" l="1"/>
  <c r="W460" i="8"/>
  <c r="W459" i="8"/>
  <c r="W458" i="8"/>
  <c r="W457" i="8"/>
  <c r="W456" i="8"/>
  <c r="W455" i="8"/>
  <c r="W454" i="8"/>
  <c r="W453" i="8"/>
  <c r="W452" i="8"/>
  <c r="W451" i="8"/>
  <c r="W450" i="8"/>
  <c r="W449" i="8"/>
  <c r="W448" i="8"/>
  <c r="W447" i="8"/>
  <c r="W446" i="8"/>
  <c r="W445" i="8"/>
  <c r="W444" i="8"/>
  <c r="W443" i="8"/>
  <c r="W442" i="8"/>
  <c r="W462" i="8" s="1"/>
  <c r="W441" i="8"/>
  <c r="O442" i="8"/>
  <c r="O443" i="8"/>
  <c r="O444" i="8"/>
  <c r="O445" i="8"/>
  <c r="O446" i="8"/>
  <c r="O447" i="8"/>
  <c r="O448" i="8"/>
  <c r="O449" i="8"/>
  <c r="O450" i="8"/>
  <c r="O451" i="8"/>
  <c r="O452" i="8"/>
  <c r="O453" i="8"/>
  <c r="O454" i="8"/>
  <c r="O455" i="8"/>
  <c r="O456" i="8"/>
  <c r="O457" i="8"/>
  <c r="O458" i="8"/>
  <c r="O459" i="8"/>
  <c r="O460" i="8"/>
  <c r="O461" i="8"/>
  <c r="O441" i="8"/>
  <c r="D442" i="8"/>
  <c r="D443" i="8"/>
  <c r="D444" i="8"/>
  <c r="D445" i="8"/>
  <c r="D446" i="8"/>
  <c r="S441" i="8"/>
  <c r="D441" i="8" l="1"/>
  <c r="M461" i="8" l="1"/>
  <c r="I461" i="8"/>
  <c r="F461" i="8"/>
  <c r="M460" i="8"/>
  <c r="I460" i="8"/>
  <c r="F460" i="8"/>
  <c r="M459" i="8"/>
  <c r="I459" i="8"/>
  <c r="F459" i="8"/>
  <c r="M458" i="8"/>
  <c r="I458" i="8"/>
  <c r="F458" i="8"/>
  <c r="M457" i="8"/>
  <c r="I457" i="8"/>
  <c r="F457" i="8"/>
  <c r="M456" i="8"/>
  <c r="I456" i="8"/>
  <c r="F456" i="8"/>
  <c r="M455" i="8"/>
  <c r="I455" i="8"/>
  <c r="F455" i="8"/>
  <c r="U455" i="8"/>
  <c r="M454" i="8"/>
  <c r="I454" i="8"/>
  <c r="F454" i="8"/>
  <c r="M453" i="8"/>
  <c r="I453" i="8"/>
  <c r="F453" i="8"/>
  <c r="M452" i="8"/>
  <c r="I452" i="8"/>
  <c r="F452" i="8"/>
  <c r="M451" i="8"/>
  <c r="I451" i="8"/>
  <c r="F451" i="8"/>
  <c r="M450" i="8"/>
  <c r="I450" i="8"/>
  <c r="F450" i="8"/>
  <c r="M449" i="8"/>
  <c r="I449" i="8"/>
  <c r="F449" i="8"/>
  <c r="M448" i="8"/>
  <c r="I448" i="8"/>
  <c r="F448" i="8"/>
  <c r="M447" i="8"/>
  <c r="I447" i="8"/>
  <c r="F447" i="8"/>
  <c r="M446" i="8"/>
  <c r="I446" i="8"/>
  <c r="F446" i="8"/>
  <c r="M445" i="8"/>
  <c r="I445" i="8"/>
  <c r="F445" i="8"/>
  <c r="M444" i="8"/>
  <c r="I444" i="8"/>
  <c r="F444" i="8"/>
  <c r="M443" i="8"/>
  <c r="I443" i="8"/>
  <c r="F443" i="8"/>
  <c r="M442" i="8"/>
  <c r="I442" i="8"/>
  <c r="F442" i="8"/>
  <c r="M441" i="8"/>
  <c r="I441" i="8"/>
  <c r="F441" i="8"/>
  <c r="U441" i="8"/>
  <c r="Q442" i="8"/>
  <c r="S442" i="8" s="1"/>
  <c r="U442" i="8"/>
  <c r="Q444" i="8"/>
  <c r="S444" i="8"/>
  <c r="U444" i="8"/>
  <c r="Q448" i="8"/>
  <c r="S448" i="8" s="1"/>
  <c r="U448" i="8"/>
  <c r="Q450" i="8"/>
  <c r="S450" i="8"/>
  <c r="U450" i="8"/>
  <c r="Q452" i="8"/>
  <c r="S452" i="8" s="1"/>
  <c r="U452" i="8"/>
  <c r="Q454" i="8"/>
  <c r="S454" i="8"/>
  <c r="U454" i="8"/>
  <c r="Q456" i="8"/>
  <c r="S456" i="8" s="1"/>
  <c r="U456" i="8"/>
  <c r="Q458" i="8"/>
  <c r="S458" i="8"/>
  <c r="U458" i="8"/>
  <c r="Q460" i="8"/>
  <c r="S460" i="8" s="1"/>
  <c r="U460" i="8"/>
  <c r="Q441" i="8"/>
  <c r="Q443" i="8"/>
  <c r="S443" i="8"/>
  <c r="Q445" i="8"/>
  <c r="S445" i="8"/>
  <c r="Q449" i="8"/>
  <c r="S449" i="8"/>
  <c r="Q451" i="8"/>
  <c r="S451" i="8"/>
  <c r="Q453" i="8"/>
  <c r="S453" i="8"/>
  <c r="Q455" i="8"/>
  <c r="S455" i="8"/>
  <c r="Q457" i="8"/>
  <c r="S457" i="8"/>
  <c r="Q459" i="8"/>
  <c r="S459" i="8"/>
  <c r="Q461" i="8"/>
  <c r="S461" i="8"/>
  <c r="U443" i="8"/>
  <c r="U449" i="8"/>
  <c r="U453" i="8"/>
  <c r="U457" i="8"/>
  <c r="U461" i="8"/>
  <c r="Q447" i="8" l="1"/>
  <c r="S447" i="8" s="1"/>
  <c r="U447" i="8"/>
  <c r="U445" i="8"/>
  <c r="U446" i="8"/>
  <c r="Q446" i="8"/>
  <c r="S446" i="8" s="1"/>
  <c r="S462" i="8" s="1"/>
  <c r="U451" i="8"/>
  <c r="U459" i="8"/>
  <c r="O462" i="8" l="1"/>
  <c r="T436" i="8" s="1"/>
  <c r="U424" i="8" l="1"/>
  <c r="T427" i="8"/>
  <c r="T433" i="8"/>
  <c r="T430" i="8" l="1"/>
</calcChain>
</file>

<file path=xl/comments1.xml><?xml version="1.0" encoding="utf-8"?>
<comments xmlns="http://schemas.openxmlformats.org/spreadsheetml/2006/main">
  <authors>
    <author>Артём Мельников</author>
  </authors>
  <commentList>
    <comment ref="T3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T46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T88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T130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T172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T214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T256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T298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T340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T382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T424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</commentList>
</comments>
</file>

<file path=xl/sharedStrings.xml><?xml version="1.0" encoding="utf-8"?>
<sst xmlns="http://schemas.openxmlformats.org/spreadsheetml/2006/main" count="369" uniqueCount="153">
  <si>
    <t>Артикул</t>
  </si>
  <si>
    <t>Наименование</t>
  </si>
  <si>
    <t>Фото</t>
  </si>
  <si>
    <t>Описание</t>
  </si>
  <si>
    <t>Калькуляция</t>
  </si>
  <si>
    <t>Наименование материала</t>
  </si>
  <si>
    <t>Размер заготовки (мм)</t>
  </si>
  <si>
    <t>Стоимость (руб)</t>
  </si>
  <si>
    <t>Цена (руб/м.п.)</t>
  </si>
  <si>
    <t>Доставка материала</t>
  </si>
  <si>
    <t>Количество заготовок (шт)</t>
  </si>
  <si>
    <t>Количество материала (м.п.)</t>
  </si>
  <si>
    <t>Стоимость фактическая (руб)</t>
  </si>
  <si>
    <t>Количество материала факт(м.п.)</t>
  </si>
  <si>
    <t>Длина</t>
  </si>
  <si>
    <t>Ширина</t>
  </si>
  <si>
    <t>Площадь</t>
  </si>
  <si>
    <t>Расходный материал</t>
  </si>
  <si>
    <t>м.п.</t>
  </si>
  <si>
    <t>Уголок 25*3</t>
  </si>
  <si>
    <t>Уголок 25*4</t>
  </si>
  <si>
    <t>Уголок 32*4</t>
  </si>
  <si>
    <t>Уголок 40*4</t>
  </si>
  <si>
    <t>Уголок 45*4</t>
  </si>
  <si>
    <t>Уголок 50*5</t>
  </si>
  <si>
    <t>Уголок 63*5</t>
  </si>
  <si>
    <t>Ед.изм.</t>
  </si>
  <si>
    <t>Цена</t>
  </si>
  <si>
    <t>Ед. изм</t>
  </si>
  <si>
    <t>Квадрат 6*6</t>
  </si>
  <si>
    <t>Квадрат 8*8</t>
  </si>
  <si>
    <t>Квадрат 10*10</t>
  </si>
  <si>
    <t>Квадрат 12*12</t>
  </si>
  <si>
    <t>Квадрат 14*14</t>
  </si>
  <si>
    <t>Квадрат 16*16</t>
  </si>
  <si>
    <t>Квадрат 18*18</t>
  </si>
  <si>
    <t>Квадрат 20*20</t>
  </si>
  <si>
    <t>Квадрат 22*22</t>
  </si>
  <si>
    <t>Квадрат 25*25</t>
  </si>
  <si>
    <t>Швеллер 5</t>
  </si>
  <si>
    <t>Швеллер 8</t>
  </si>
  <si>
    <t>Швеллер 10</t>
  </si>
  <si>
    <t>Швеллер 12</t>
  </si>
  <si>
    <t>Швеллер 6,5</t>
  </si>
  <si>
    <t>Швеллер 14</t>
  </si>
  <si>
    <t>Швеллер 16</t>
  </si>
  <si>
    <t>Швеллер 18</t>
  </si>
  <si>
    <t>Швеллер 20</t>
  </si>
  <si>
    <t>Лист 0,5 х.к</t>
  </si>
  <si>
    <t>Лист 0,7 х.к</t>
  </si>
  <si>
    <t>Лист 1,0 х.к</t>
  </si>
  <si>
    <t>Лист 1,2 х.к</t>
  </si>
  <si>
    <t>Лист 1,5 х.к</t>
  </si>
  <si>
    <t>Лист 1,8 г.к</t>
  </si>
  <si>
    <t>Лист 2,0 г.к</t>
  </si>
  <si>
    <t>Лист 2,0 х.к</t>
  </si>
  <si>
    <t>Лист 3,0 г.к</t>
  </si>
  <si>
    <t>Лист 3,0 рифленый</t>
  </si>
  <si>
    <t>Полоса обжимная</t>
  </si>
  <si>
    <t>Полоса 20*4</t>
  </si>
  <si>
    <t>Полоса 20*5</t>
  </si>
  <si>
    <t>Полоса 25*4</t>
  </si>
  <si>
    <t>Полоса 40*4</t>
  </si>
  <si>
    <t>Полоса 40*5</t>
  </si>
  <si>
    <t>Полоса 50*5</t>
  </si>
  <si>
    <t>Труба 10*1,0</t>
  </si>
  <si>
    <t>Труба 12*1,0</t>
  </si>
  <si>
    <t>Труба 14*1,0</t>
  </si>
  <si>
    <t>Труба 16*1,0</t>
  </si>
  <si>
    <t>Труба 18*1,0</t>
  </si>
  <si>
    <t>Труба 20*1,0</t>
  </si>
  <si>
    <t>Труба 20*2,5</t>
  </si>
  <si>
    <t>Труба 25*2,8</t>
  </si>
  <si>
    <t>Труба 32*4,0</t>
  </si>
  <si>
    <t>Труба 40*4,0</t>
  </si>
  <si>
    <t>Труба 50*3,0</t>
  </si>
  <si>
    <t>Труба 57*3,5</t>
  </si>
  <si>
    <t>Труба 89*3,5</t>
  </si>
  <si>
    <t>м2</t>
  </si>
  <si>
    <t>Профильная  труба10*10*1,2</t>
  </si>
  <si>
    <t>Профильная  труба15*15*1,2</t>
  </si>
  <si>
    <t>Профильная  труба20*20*1,2</t>
  </si>
  <si>
    <t>Профильная  труба20*20*1,5</t>
  </si>
  <si>
    <t>Профильная  труба25*25*1,5</t>
  </si>
  <si>
    <t>Профильная  труба30*30*1,5</t>
  </si>
  <si>
    <t>Профильная  труба40*20*1,5</t>
  </si>
  <si>
    <t>Профильная  труба40*40*1,5</t>
  </si>
  <si>
    <t>Профильная  труба40*40*2,0</t>
  </si>
  <si>
    <t>Профильная  труба40*40*3,0</t>
  </si>
  <si>
    <t>Профильная  труба50*25*2,0</t>
  </si>
  <si>
    <t>Профильная  труба50*50*2,0</t>
  </si>
  <si>
    <t>Профильная  труба60*40*2,0</t>
  </si>
  <si>
    <t>Профильная  труба60*60*2,0</t>
  </si>
  <si>
    <t>Профильная  труба80*40*2,0</t>
  </si>
  <si>
    <t>Профильная  труба80*80*2,0</t>
  </si>
  <si>
    <t>Профильная  труба100*100*3,0</t>
  </si>
  <si>
    <t>Круг  8 мм</t>
  </si>
  <si>
    <t>Круг  10 мм</t>
  </si>
  <si>
    <t>Круг  12 мм</t>
  </si>
  <si>
    <t>Круг  14 мм</t>
  </si>
  <si>
    <t>Круг  16 мм</t>
  </si>
  <si>
    <t>Круг  18 мм</t>
  </si>
  <si>
    <t>Круг  20 мм</t>
  </si>
  <si>
    <t>Круг  22 мм</t>
  </si>
  <si>
    <t>Круг  26 мм</t>
  </si>
  <si>
    <t>Круг  30 мм</t>
  </si>
  <si>
    <t>ИТОГОВАЯ ЦЕНА</t>
  </si>
  <si>
    <t>Наценка на металл</t>
  </si>
  <si>
    <t>Ставка</t>
  </si>
  <si>
    <t>Литера</t>
  </si>
  <si>
    <t>А</t>
  </si>
  <si>
    <t>Б</t>
  </si>
  <si>
    <t>В</t>
  </si>
  <si>
    <t>Г</t>
  </si>
  <si>
    <t>Д</t>
  </si>
  <si>
    <t>Волюта</t>
  </si>
  <si>
    <t>б</t>
  </si>
  <si>
    <t>Покраска (грунт ГФ-021)</t>
  </si>
  <si>
    <t>Покраска (эмаль ПФ-115)</t>
  </si>
  <si>
    <t>Арматура 14 мм</t>
  </si>
  <si>
    <t>Арматура 16 мм</t>
  </si>
  <si>
    <t>Арматура 10 мм</t>
  </si>
  <si>
    <t>Вес (м.п.)</t>
  </si>
  <si>
    <t>Труба 76*3,5</t>
  </si>
  <si>
    <t>Труба 76*6,0</t>
  </si>
  <si>
    <t>Уголок 35*4</t>
  </si>
  <si>
    <t>Круг  6,5 мм</t>
  </si>
  <si>
    <t>Круг  25 мм</t>
  </si>
  <si>
    <t>Круг  36 мм</t>
  </si>
  <si>
    <t>Профильная  труба20*20*2,0</t>
  </si>
  <si>
    <t>Профильная  труба25*25*2,0</t>
  </si>
  <si>
    <t>Уголок 50*4</t>
  </si>
  <si>
    <t>Профильная  труба30*20*1,5</t>
  </si>
  <si>
    <t>Профильная  труба30*20*2,0</t>
  </si>
  <si>
    <t>Профильная  труба30*30*2,0</t>
  </si>
  <si>
    <t>Профильная  труба40*20*2,0</t>
  </si>
  <si>
    <t>Профильная  труба40*25*2</t>
  </si>
  <si>
    <t>Профильная  труба50*25*1,5</t>
  </si>
  <si>
    <t>Расходы на оплату труда</t>
  </si>
  <si>
    <t>ЧИСТАЯ ПРИБЫЛЬ</t>
  </si>
  <si>
    <t>Затраты (расходники+ электричество+ аренда)</t>
  </si>
  <si>
    <t>Брусок деревянный 30*50</t>
  </si>
  <si>
    <t>Газонное ограждение</t>
  </si>
  <si>
    <t>Высота ограждения</t>
  </si>
  <si>
    <t>Верхняя дуга</t>
  </si>
  <si>
    <t>Нижняя перемычка</t>
  </si>
  <si>
    <t>Червонка</t>
  </si>
  <si>
    <t>ЛандОгр002-3</t>
  </si>
  <si>
    <t xml:space="preserve">Размер: длинна 1200 мм, высота 500мм. Применяемый материал труба профильная 15*15 мм  и квадрат 10 мм. Окраска грунт ГФ-021. </t>
  </si>
  <si>
    <t>Статус</t>
  </si>
  <si>
    <t>Материал</t>
  </si>
  <si>
    <t>Работа</t>
  </si>
  <si>
    <t>Вес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</si>
</sst>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u/>
      <sz val="18"/>
      <color rgb="FFFF0000"/>
      <name val="Tahoma"/>
      <family val="2"/>
      <charset val="204"/>
    </font>
    <font>
      <b/>
      <sz val="26"/>
      <color theme="1"/>
      <name val="Calibri"/>
      <family val="2"/>
      <charset val="204"/>
      <scheme val="minor"/>
    </font>
    <font>
      <b/>
      <i/>
      <u val="singleAccounting"/>
      <sz val="12"/>
      <color rgb="FFFF0000"/>
      <name val="Calibri"/>
      <family val="2"/>
      <charset val="204"/>
      <scheme val="minor"/>
    </font>
    <font>
      <b/>
      <u/>
      <sz val="18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u/>
      <sz val="11"/>
      <color rgb="FFFF0000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0" fontId="1" fillId="0" borderId="0"/>
    <xf numFmtId="0" fontId="4" fillId="0" borderId="0">
      <alignment vertical="center"/>
    </xf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50">
    <xf numFmtId="0" fontId="0" fillId="0" borderId="0" xfId="0"/>
    <xf numFmtId="2" fontId="5" fillId="0" borderId="0" xfId="4" applyNumberFormat="1" applyFont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justify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8" xfId="0" applyBorder="1"/>
    <xf numFmtId="0" fontId="0" fillId="0" borderId="10" xfId="0" applyBorder="1"/>
    <xf numFmtId="0" fontId="0" fillId="0" borderId="0" xfId="0" applyNumberFormat="1" applyAlignment="1">
      <alignment horizontal="center" vertical="center"/>
    </xf>
    <xf numFmtId="0" fontId="5" fillId="0" borderId="0" xfId="1" applyNumberFormat="1" applyFont="1" applyAlignment="1"/>
    <xf numFmtId="9" fontId="5" fillId="0" borderId="0" xfId="4" applyFon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3" xfId="0" applyNumberFormat="1" applyBorder="1" applyAlignment="1">
      <alignment horizontal="left" vertical="center"/>
    </xf>
    <xf numFmtId="0" fontId="5" fillId="0" borderId="3" xfId="1" applyNumberFormat="1" applyFont="1" applyBorder="1" applyAlignment="1">
      <alignment horizontal="center" vertical="center"/>
    </xf>
    <xf numFmtId="2" fontId="0" fillId="0" borderId="3" xfId="0" applyNumberFormat="1" applyBorder="1"/>
    <xf numFmtId="0" fontId="0" fillId="0" borderId="3" xfId="0" applyNumberFormat="1" applyBorder="1"/>
    <xf numFmtId="0" fontId="0" fillId="0" borderId="3" xfId="0" applyNumberFormat="1" applyBorder="1" applyAlignment="1">
      <alignment horizontal="center" vertical="center"/>
    </xf>
    <xf numFmtId="9" fontId="5" fillId="0" borderId="3" xfId="4" applyFont="1" applyBorder="1"/>
    <xf numFmtId="0" fontId="0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/>
    </xf>
    <xf numFmtId="164" fontId="5" fillId="0" borderId="3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NumberFormat="1" applyFill="1" applyBorder="1"/>
    <xf numFmtId="0" fontId="0" fillId="0" borderId="3" xfId="0" applyNumberFormat="1" applyFill="1" applyBorder="1" applyAlignment="1">
      <alignment horizontal="center" vertical="center"/>
    </xf>
    <xf numFmtId="164" fontId="5" fillId="0" borderId="3" xfId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66" fontId="5" fillId="0" borderId="30" xfId="5" applyNumberFormat="1" applyFont="1" applyBorder="1" applyAlignment="1">
      <alignment horizontal="center" vertical="center"/>
    </xf>
    <xf numFmtId="166" fontId="5" fillId="0" borderId="31" xfId="5" applyNumberFormat="1" applyFont="1" applyBorder="1" applyAlignment="1">
      <alignment horizontal="center" vertical="center"/>
    </xf>
    <xf numFmtId="0" fontId="0" fillId="0" borderId="29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164" fontId="5" fillId="0" borderId="5" xfId="1" applyFont="1" applyBorder="1" applyAlignment="1">
      <alignment horizontal="center" vertical="center"/>
    </xf>
    <xf numFmtId="164" fontId="5" fillId="0" borderId="32" xfId="1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164" fontId="5" fillId="0" borderId="31" xfId="1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19" xfId="0" applyBorder="1" applyAlignment="1">
      <alignment horizontal="center"/>
    </xf>
    <xf numFmtId="164" fontId="8" fillId="0" borderId="13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33" xfId="1" applyFont="1" applyBorder="1" applyAlignment="1">
      <alignment horizontal="center" vertical="center"/>
    </xf>
    <xf numFmtId="164" fontId="5" fillId="0" borderId="34" xfId="1" applyFon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164" fontId="5" fillId="0" borderId="35" xfId="1" applyFont="1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5" fillId="0" borderId="27" xfId="1" applyFont="1" applyBorder="1" applyAlignment="1">
      <alignment horizontal="center" vertical="center"/>
    </xf>
    <xf numFmtId="164" fontId="5" fillId="0" borderId="12" xfId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7" fillId="0" borderId="15" xfId="1" applyFont="1" applyBorder="1" applyAlignment="1">
      <alignment horizontal="center" vertical="center"/>
    </xf>
    <xf numFmtId="164" fontId="7" fillId="0" borderId="21" xfId="1" applyFont="1" applyBorder="1" applyAlignment="1">
      <alignment horizontal="center" vertical="center"/>
    </xf>
    <xf numFmtId="164" fontId="7" fillId="0" borderId="16" xfId="1" applyFont="1" applyBorder="1" applyAlignment="1">
      <alignment horizontal="center" vertical="center"/>
    </xf>
    <xf numFmtId="164" fontId="7" fillId="0" borderId="22" xfId="1" applyFont="1" applyBorder="1" applyAlignment="1">
      <alignment horizontal="center" vertical="center"/>
    </xf>
    <xf numFmtId="164" fontId="7" fillId="0" borderId="0" xfId="1" applyFont="1" applyBorder="1" applyAlignment="1">
      <alignment horizontal="center" vertical="center"/>
    </xf>
    <xf numFmtId="164" fontId="7" fillId="0" borderId="23" xfId="1" applyFont="1" applyBorder="1" applyAlignment="1">
      <alignment horizontal="center" vertical="center"/>
    </xf>
    <xf numFmtId="164" fontId="7" fillId="0" borderId="17" xfId="1" applyFont="1" applyBorder="1" applyAlignment="1">
      <alignment horizontal="center" vertical="center"/>
    </xf>
    <xf numFmtId="164" fontId="7" fillId="0" borderId="8" xfId="1" applyFont="1" applyBorder="1" applyAlignment="1">
      <alignment horizontal="center" vertical="center"/>
    </xf>
    <xf numFmtId="164" fontId="7" fillId="0" borderId="10" xfId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5" fillId="0" borderId="2" xfId="5" applyNumberFormat="1" applyFont="1" applyBorder="1" applyAlignment="1">
      <alignment horizontal="center" vertical="center"/>
    </xf>
    <xf numFmtId="166" fontId="5" fillId="0" borderId="20" xfId="5" applyNumberFormat="1" applyFont="1" applyBorder="1" applyAlignment="1">
      <alignment horizontal="center" vertical="center"/>
    </xf>
    <xf numFmtId="0" fontId="0" fillId="0" borderId="2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4" fontId="5" fillId="0" borderId="20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distributed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64" fontId="7" fillId="0" borderId="0" xfId="1" applyFont="1" applyAlignment="1">
      <alignment horizontal="center" vertical="center"/>
    </xf>
    <xf numFmtId="164" fontId="7" fillId="0" borderId="0" xfId="1" applyFont="1" applyAlignment="1">
      <alignment horizontal="center" vertical="center" shrinkToFit="1"/>
    </xf>
    <xf numFmtId="164" fontId="7" fillId="0" borderId="8" xfId="1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66" fontId="0" fillId="0" borderId="36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37" xfId="0" applyBorder="1" applyAlignment="1">
      <alignment horizontal="left" vertical="justify" wrapText="1"/>
    </xf>
    <xf numFmtId="164" fontId="5" fillId="0" borderId="7" xfId="1" applyFont="1" applyBorder="1" applyAlignment="1">
      <alignment horizontal="center" vertical="center"/>
    </xf>
    <xf numFmtId="164" fontId="12" fillId="0" borderId="2" xfId="1" applyFont="1" applyBorder="1" applyAlignment="1">
      <alignment horizontal="right"/>
    </xf>
    <xf numFmtId="0" fontId="12" fillId="0" borderId="0" xfId="0" applyFont="1" applyAlignment="1"/>
    <xf numFmtId="0" fontId="0" fillId="0" borderId="38" xfId="0" applyBorder="1" applyAlignment="1">
      <alignment horizontal="center" vertical="center" wrapText="1"/>
    </xf>
    <xf numFmtId="166" fontId="0" fillId="0" borderId="39" xfId="5" applyNumberFormat="1" applyFont="1" applyBorder="1" applyAlignment="1">
      <alignment horizontal="center" vertical="center"/>
    </xf>
    <xf numFmtId="166" fontId="13" fillId="0" borderId="25" xfId="0" applyNumberFormat="1" applyFont="1" applyBorder="1" applyAlignment="1">
      <alignment horizontal="center" vertical="center"/>
    </xf>
  </cellXfs>
  <cellStyles count="6">
    <cellStyle name="Денежный" xfId="1" builtinId="4"/>
    <cellStyle name="Обычный" xfId="0" builtinId="0"/>
    <cellStyle name="Обычный 2" xfId="2"/>
    <cellStyle name="Обычный 3" xfId="3"/>
    <cellStyle name="Процентный" xfId="4" builtinId="5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0;&#1086;&#1074;&#1082;&#1072;\&#1050;&#1072;&#1083;&#1100;&#1082;&#1091;&#1083;&#1103;&#1094;&#1080;&#1103;%20&#1080;&#1079;&#1076;&#1077;&#1083;&#1080;&#1081;\&#1050;&#1072;&#1083;&#1100;&#1082;&#1091;&#1083;&#1103;&#1094;&#1080;&#1103;%20&#1080;&#1079;&#1076;&#1077;&#1083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нгалы"/>
      <sheetName val="Ворота и заборы"/>
      <sheetName val="Беседки"/>
      <sheetName val="Ограждения"/>
      <sheetName val="Лестницы и балконы"/>
      <sheetName val="Мебель"/>
      <sheetName val="Интерьер"/>
      <sheetName val="Козырьки"/>
      <sheetName val="Ландшафт"/>
      <sheetName val="Цена металла"/>
      <sheetName val="Расчетный"/>
      <sheetName val="Расчет констр"/>
      <sheetName val="Расчет офактуровка"/>
      <sheetName val="Цена офактуровка"/>
      <sheetName val="DDLSet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 t="str">
            <v>Арматура 10 мм</v>
          </cell>
          <cell r="C3" t="str">
            <v>м.п.</v>
          </cell>
          <cell r="D3">
            <v>19</v>
          </cell>
        </row>
        <row r="4">
          <cell r="B4" t="str">
            <v>Арматура 14 мм</v>
          </cell>
          <cell r="C4" t="str">
            <v>м.п.</v>
          </cell>
          <cell r="D4">
            <v>36</v>
          </cell>
        </row>
        <row r="5">
          <cell r="B5" t="str">
            <v>Арматура 16 мм</v>
          </cell>
          <cell r="C5" t="str">
            <v>м.п.</v>
          </cell>
          <cell r="D5">
            <v>46</v>
          </cell>
        </row>
        <row r="6">
          <cell r="B6" t="str">
            <v>Квадрат 6*6</v>
          </cell>
          <cell r="C6" t="str">
            <v>м.п.</v>
          </cell>
          <cell r="D6">
            <v>19</v>
          </cell>
          <cell r="E6">
            <v>0.28000000000000003</v>
          </cell>
        </row>
        <row r="7">
          <cell r="B7" t="str">
            <v>Квадрат 8*8</v>
          </cell>
          <cell r="C7" t="str">
            <v>м.п.</v>
          </cell>
          <cell r="D7">
            <v>34</v>
          </cell>
          <cell r="E7">
            <v>0.5</v>
          </cell>
        </row>
        <row r="8">
          <cell r="B8" t="str">
            <v>Квадрат 10*10</v>
          </cell>
          <cell r="C8" t="str">
            <v>м.п.</v>
          </cell>
          <cell r="D8">
            <v>30</v>
          </cell>
          <cell r="E8">
            <v>0.78</v>
          </cell>
        </row>
        <row r="9">
          <cell r="B9" t="str">
            <v>Квадрат 12*12</v>
          </cell>
          <cell r="C9" t="str">
            <v>м.п.</v>
          </cell>
          <cell r="D9">
            <v>43</v>
          </cell>
          <cell r="E9">
            <v>1.1299999999999999</v>
          </cell>
        </row>
        <row r="10">
          <cell r="B10" t="str">
            <v>Квадрат 14*14</v>
          </cell>
          <cell r="C10" t="str">
            <v>м.п.</v>
          </cell>
          <cell r="D10">
            <v>61</v>
          </cell>
          <cell r="E10">
            <v>1.54</v>
          </cell>
        </row>
        <row r="11">
          <cell r="B11" t="str">
            <v>Квадрат 16*16</v>
          </cell>
          <cell r="C11" t="str">
            <v>м.п.</v>
          </cell>
          <cell r="D11">
            <v>67</v>
          </cell>
          <cell r="E11">
            <v>2.0099999999999998</v>
          </cell>
        </row>
        <row r="12">
          <cell r="B12" t="str">
            <v>Квадрат 18*18</v>
          </cell>
          <cell r="C12" t="str">
            <v>м.п.</v>
          </cell>
          <cell r="E12">
            <v>2.54</v>
          </cell>
        </row>
        <row r="13">
          <cell r="B13" t="str">
            <v>Квадрат 20*20</v>
          </cell>
          <cell r="C13" t="str">
            <v>м.п.</v>
          </cell>
          <cell r="E13">
            <v>3.14</v>
          </cell>
        </row>
        <row r="14">
          <cell r="B14" t="str">
            <v>Квадрат 22*22</v>
          </cell>
          <cell r="C14" t="str">
            <v>м.п.</v>
          </cell>
        </row>
        <row r="15">
          <cell r="B15" t="str">
            <v>Квадрат 25*25</v>
          </cell>
          <cell r="C15" t="str">
            <v>м.п.</v>
          </cell>
        </row>
        <row r="16">
          <cell r="B16" t="str">
            <v>Круг  6,5 мм</v>
          </cell>
          <cell r="C16" t="str">
            <v>м.п.</v>
          </cell>
          <cell r="D16">
            <v>9.5</v>
          </cell>
          <cell r="E16">
            <v>0.26</v>
          </cell>
        </row>
        <row r="17">
          <cell r="B17" t="str">
            <v>Круг  8 мм</v>
          </cell>
          <cell r="C17" t="str">
            <v>м.п.</v>
          </cell>
          <cell r="D17">
            <v>15</v>
          </cell>
          <cell r="E17">
            <v>0.39</v>
          </cell>
        </row>
        <row r="18">
          <cell r="B18" t="str">
            <v>Круг  10 мм</v>
          </cell>
          <cell r="C18" t="str">
            <v>м.п.</v>
          </cell>
          <cell r="D18">
            <v>21</v>
          </cell>
          <cell r="E18">
            <v>0.62</v>
          </cell>
        </row>
        <row r="19">
          <cell r="B19" t="str">
            <v>Круг  12 мм</v>
          </cell>
          <cell r="C19" t="str">
            <v>м.п.</v>
          </cell>
          <cell r="D19">
            <v>28</v>
          </cell>
          <cell r="E19">
            <v>0.89</v>
          </cell>
        </row>
        <row r="20">
          <cell r="B20" t="str">
            <v>Круг  14 мм</v>
          </cell>
          <cell r="C20" t="str">
            <v>м.п.</v>
          </cell>
          <cell r="D20">
            <v>43</v>
          </cell>
          <cell r="E20">
            <v>1.21</v>
          </cell>
        </row>
        <row r="21">
          <cell r="B21" t="str">
            <v>Круг  16 мм</v>
          </cell>
          <cell r="C21" t="str">
            <v>м.п.</v>
          </cell>
          <cell r="D21">
            <v>55</v>
          </cell>
          <cell r="E21">
            <v>1.58</v>
          </cell>
        </row>
        <row r="22">
          <cell r="B22" t="str">
            <v>Круг  18 мм</v>
          </cell>
          <cell r="C22" t="str">
            <v>м.п.</v>
          </cell>
          <cell r="E22">
            <v>2</v>
          </cell>
        </row>
        <row r="23">
          <cell r="B23" t="str">
            <v>Круг  20 мм</v>
          </cell>
          <cell r="C23" t="str">
            <v>м.п.</v>
          </cell>
          <cell r="D23">
            <v>90</v>
          </cell>
          <cell r="E23">
            <v>2.46</v>
          </cell>
        </row>
        <row r="24">
          <cell r="B24" t="str">
            <v>Круг  22 мм</v>
          </cell>
          <cell r="C24" t="str">
            <v>м.п.</v>
          </cell>
        </row>
        <row r="25">
          <cell r="B25" t="str">
            <v>Круг  25 мм</v>
          </cell>
          <cell r="C25" t="str">
            <v>м.п.</v>
          </cell>
          <cell r="D25">
            <v>120</v>
          </cell>
          <cell r="E25">
            <v>3.83</v>
          </cell>
        </row>
        <row r="26">
          <cell r="B26" t="str">
            <v>Круг  26 мм</v>
          </cell>
          <cell r="C26" t="str">
            <v>м.п.</v>
          </cell>
        </row>
        <row r="27">
          <cell r="B27" t="str">
            <v>Круг  30 мм</v>
          </cell>
          <cell r="C27" t="str">
            <v>м.п.</v>
          </cell>
          <cell r="D27">
            <v>191</v>
          </cell>
          <cell r="E27">
            <v>5.51</v>
          </cell>
        </row>
        <row r="28">
          <cell r="B28" t="str">
            <v>Круг  36 мм</v>
          </cell>
          <cell r="C28" t="str">
            <v>м.п.</v>
          </cell>
          <cell r="D28">
            <v>273</v>
          </cell>
          <cell r="E28">
            <v>7.94</v>
          </cell>
        </row>
        <row r="29">
          <cell r="B29" t="str">
            <v>Лист 0,5 х.к</v>
          </cell>
          <cell r="C29" t="str">
            <v>м2</v>
          </cell>
        </row>
        <row r="30">
          <cell r="B30" t="str">
            <v>Лист 0,7 х.к</v>
          </cell>
          <cell r="C30" t="str">
            <v>м2</v>
          </cell>
        </row>
        <row r="31">
          <cell r="B31" t="str">
            <v>Лист 1,0 х.к</v>
          </cell>
          <cell r="C31" t="str">
            <v>м2</v>
          </cell>
          <cell r="E31">
            <v>7.85</v>
          </cell>
        </row>
        <row r="32">
          <cell r="B32" t="str">
            <v>Лист 1,2 х.к</v>
          </cell>
          <cell r="C32" t="str">
            <v>м2</v>
          </cell>
        </row>
        <row r="33">
          <cell r="B33" t="str">
            <v>Лист 1,5 х.к</v>
          </cell>
          <cell r="C33" t="str">
            <v>м2</v>
          </cell>
          <cell r="D33">
            <v>512</v>
          </cell>
          <cell r="E33">
            <v>11.77</v>
          </cell>
        </row>
        <row r="34">
          <cell r="B34" t="str">
            <v>Лист 1,8 г.к</v>
          </cell>
          <cell r="C34" t="str">
            <v>м2</v>
          </cell>
        </row>
        <row r="35">
          <cell r="B35" t="str">
            <v>Лист 2,0 г.к</v>
          </cell>
          <cell r="C35" t="str">
            <v>м2</v>
          </cell>
          <cell r="D35">
            <v>448</v>
          </cell>
          <cell r="E35">
            <v>15.7</v>
          </cell>
        </row>
        <row r="36">
          <cell r="B36" t="str">
            <v>Лист 2,0 х.к</v>
          </cell>
          <cell r="C36" t="str">
            <v>м2</v>
          </cell>
        </row>
        <row r="37">
          <cell r="B37" t="str">
            <v>Лист 3,0 г.к</v>
          </cell>
          <cell r="C37" t="str">
            <v>м2</v>
          </cell>
          <cell r="D37">
            <v>816</v>
          </cell>
          <cell r="E37">
            <v>23.55</v>
          </cell>
        </row>
        <row r="38">
          <cell r="B38" t="str">
            <v>Лист 3,0 рифленый</v>
          </cell>
          <cell r="C38" t="str">
            <v>м2</v>
          </cell>
        </row>
        <row r="39">
          <cell r="B39" t="str">
            <v>Полоса обжимная</v>
          </cell>
          <cell r="C39" t="str">
            <v>м.п.</v>
          </cell>
          <cell r="D39">
            <v>60</v>
          </cell>
        </row>
        <row r="40">
          <cell r="B40" t="str">
            <v>Полоса 20*4</v>
          </cell>
          <cell r="C40" t="str">
            <v>м.п.</v>
          </cell>
        </row>
        <row r="41">
          <cell r="B41" t="str">
            <v>Полоса 20*5</v>
          </cell>
          <cell r="C41" t="str">
            <v>м.п.</v>
          </cell>
        </row>
        <row r="42">
          <cell r="B42" t="str">
            <v>Полоса 25*4</v>
          </cell>
          <cell r="C42" t="str">
            <v>м.п.</v>
          </cell>
          <cell r="D42">
            <v>34</v>
          </cell>
          <cell r="E42">
            <v>0.79</v>
          </cell>
        </row>
        <row r="43">
          <cell r="B43" t="str">
            <v>Полоса 40*4</v>
          </cell>
          <cell r="C43" t="str">
            <v>м.п.</v>
          </cell>
          <cell r="D43">
            <v>54</v>
          </cell>
          <cell r="E43">
            <v>1.26</v>
          </cell>
        </row>
        <row r="44">
          <cell r="B44" t="str">
            <v>Полоса 40*5</v>
          </cell>
          <cell r="C44" t="str">
            <v>м.п.</v>
          </cell>
        </row>
        <row r="45">
          <cell r="B45" t="str">
            <v>Полоса 50*5</v>
          </cell>
          <cell r="C45" t="str">
            <v>м.п.</v>
          </cell>
          <cell r="D45">
            <v>68</v>
          </cell>
          <cell r="E45">
            <v>1.95</v>
          </cell>
        </row>
        <row r="46">
          <cell r="B46" t="str">
            <v>Профильная  труба10*10*1,2</v>
          </cell>
          <cell r="C46" t="str">
            <v>м.п.</v>
          </cell>
        </row>
        <row r="47">
          <cell r="B47" t="str">
            <v>Профильная  труба15*15*1,2</v>
          </cell>
          <cell r="C47" t="str">
            <v>м.п.</v>
          </cell>
          <cell r="D47">
            <v>32</v>
          </cell>
          <cell r="E47">
            <v>0.64</v>
          </cell>
        </row>
        <row r="48">
          <cell r="B48" t="str">
            <v>Профильная  труба20*20*1,2</v>
          </cell>
          <cell r="C48" t="str">
            <v>м.п.</v>
          </cell>
        </row>
        <row r="49">
          <cell r="B49" t="str">
            <v>Профильная  труба20*20*1,5</v>
          </cell>
          <cell r="C49" t="str">
            <v>м.п.</v>
          </cell>
          <cell r="D49">
            <v>37</v>
          </cell>
          <cell r="E49">
            <v>0.87</v>
          </cell>
        </row>
        <row r="50">
          <cell r="B50" t="str">
            <v>Профильная  труба20*20*2,0</v>
          </cell>
          <cell r="C50" t="str">
            <v>м.п.</v>
          </cell>
          <cell r="D50">
            <v>42</v>
          </cell>
          <cell r="E50">
            <v>1.1200000000000001</v>
          </cell>
        </row>
        <row r="51">
          <cell r="B51" t="str">
            <v>Профильная  труба25*25*1,5</v>
          </cell>
          <cell r="C51" t="str">
            <v>м.п.</v>
          </cell>
          <cell r="D51">
            <v>43</v>
          </cell>
          <cell r="E51">
            <v>1.1000000000000001</v>
          </cell>
        </row>
        <row r="52">
          <cell r="B52" t="str">
            <v>Профильная  труба25*25*2,0</v>
          </cell>
          <cell r="C52" t="str">
            <v>м.п.</v>
          </cell>
          <cell r="D52">
            <v>50</v>
          </cell>
          <cell r="E52">
            <v>1.44</v>
          </cell>
        </row>
        <row r="53">
          <cell r="B53" t="str">
            <v>Профильная  труба30*20*1,5</v>
          </cell>
          <cell r="C53" t="str">
            <v>м.п.</v>
          </cell>
          <cell r="D53">
            <v>47</v>
          </cell>
          <cell r="E53">
            <v>1.1000000000000001</v>
          </cell>
        </row>
        <row r="54">
          <cell r="B54" t="str">
            <v>Профильная  труба30*20*2,0</v>
          </cell>
          <cell r="C54" t="str">
            <v>м.п.</v>
          </cell>
          <cell r="D54">
            <v>54</v>
          </cell>
          <cell r="E54">
            <v>1.44</v>
          </cell>
        </row>
        <row r="55">
          <cell r="B55" t="str">
            <v>Профильная  труба30*30*1,5</v>
          </cell>
          <cell r="C55" t="str">
            <v>м.п.</v>
          </cell>
          <cell r="D55">
            <v>54</v>
          </cell>
          <cell r="E55">
            <v>1.33</v>
          </cell>
        </row>
        <row r="56">
          <cell r="B56" t="str">
            <v>Профильная  труба30*30*2,0</v>
          </cell>
          <cell r="C56" t="str">
            <v>м.п.</v>
          </cell>
          <cell r="D56">
            <v>59.5</v>
          </cell>
          <cell r="E56">
            <v>1.75</v>
          </cell>
        </row>
        <row r="57">
          <cell r="B57" t="str">
            <v>Профильная  труба40*20*1,5</v>
          </cell>
          <cell r="C57" t="str">
            <v>м.п.</v>
          </cell>
          <cell r="D57">
            <v>54</v>
          </cell>
          <cell r="E57">
            <v>1.34</v>
          </cell>
        </row>
        <row r="58">
          <cell r="B58" t="str">
            <v>Профильная  труба40*20*2,0</v>
          </cell>
          <cell r="C58" t="str">
            <v>м.п.</v>
          </cell>
          <cell r="D58">
            <v>61</v>
          </cell>
          <cell r="E58">
            <v>1.75</v>
          </cell>
        </row>
        <row r="59">
          <cell r="B59" t="str">
            <v>Профильная  труба40*25*2</v>
          </cell>
          <cell r="C59" t="str">
            <v>м.п.</v>
          </cell>
          <cell r="D59">
            <v>61</v>
          </cell>
          <cell r="E59">
            <v>1.9</v>
          </cell>
        </row>
        <row r="60">
          <cell r="B60" t="str">
            <v>Профильная  труба40*40*1,5</v>
          </cell>
          <cell r="C60" t="str">
            <v>м.п.</v>
          </cell>
          <cell r="D60">
            <v>78</v>
          </cell>
          <cell r="E60">
            <v>1.8</v>
          </cell>
        </row>
        <row r="61">
          <cell r="B61" t="str">
            <v>Профильная  труба40*40*2,0</v>
          </cell>
          <cell r="C61" t="str">
            <v>м.п.</v>
          </cell>
          <cell r="D61">
            <v>84</v>
          </cell>
          <cell r="E61">
            <v>2.39</v>
          </cell>
        </row>
        <row r="62">
          <cell r="B62" t="str">
            <v>Профильная  труба40*40*3,0</v>
          </cell>
          <cell r="C62" t="str">
            <v>м.п.</v>
          </cell>
          <cell r="D62">
            <v>117</v>
          </cell>
          <cell r="E62">
            <v>3.49</v>
          </cell>
        </row>
        <row r="63">
          <cell r="B63" t="str">
            <v>Профильная  труба50*25*1,5</v>
          </cell>
          <cell r="C63" t="str">
            <v>м.п.</v>
          </cell>
          <cell r="D63">
            <v>71</v>
          </cell>
          <cell r="E63">
            <v>1.68</v>
          </cell>
        </row>
        <row r="64">
          <cell r="B64" t="str">
            <v>Профильная  труба50*25*2,0</v>
          </cell>
          <cell r="C64" t="str">
            <v>м.п.</v>
          </cell>
          <cell r="D64">
            <v>71</v>
          </cell>
          <cell r="E64">
            <v>2.2200000000000002</v>
          </cell>
        </row>
        <row r="65">
          <cell r="B65" t="str">
            <v>Профильная  труба50*50*2,0</v>
          </cell>
          <cell r="C65" t="str">
            <v>м.п.</v>
          </cell>
        </row>
        <row r="66">
          <cell r="B66" t="str">
            <v>Профильная  труба60*40*2,0</v>
          </cell>
          <cell r="C66" t="str">
            <v>м.п.</v>
          </cell>
        </row>
        <row r="67">
          <cell r="B67" t="str">
            <v>Профильная  труба60*60*2,0</v>
          </cell>
          <cell r="C67" t="str">
            <v>м.п.</v>
          </cell>
        </row>
        <row r="68">
          <cell r="B68" t="str">
            <v>Профильная  труба80*40*2,0</v>
          </cell>
          <cell r="C68" t="str">
            <v>м.п.</v>
          </cell>
        </row>
        <row r="69">
          <cell r="B69" t="str">
            <v>Профильная  труба80*80*2,0</v>
          </cell>
          <cell r="C69" t="str">
            <v>м.п.</v>
          </cell>
        </row>
        <row r="70">
          <cell r="B70" t="str">
            <v>Профильная  труба100*100*3,0</v>
          </cell>
          <cell r="C70" t="str">
            <v>м.п.</v>
          </cell>
        </row>
        <row r="71">
          <cell r="B71" t="str">
            <v>Труба 10*1,0</v>
          </cell>
          <cell r="C71" t="str">
            <v>м.п.</v>
          </cell>
        </row>
        <row r="72">
          <cell r="B72" t="str">
            <v>Труба 12*1,0</v>
          </cell>
          <cell r="C72" t="str">
            <v>м.п.</v>
          </cell>
        </row>
        <row r="73">
          <cell r="B73" t="str">
            <v>Труба 14*1,0</v>
          </cell>
          <cell r="C73" t="str">
            <v>м.п.</v>
          </cell>
        </row>
        <row r="74">
          <cell r="B74" t="str">
            <v>Труба 14*1,0</v>
          </cell>
          <cell r="C74" t="str">
            <v>м.п.</v>
          </cell>
        </row>
        <row r="75">
          <cell r="B75" t="str">
            <v>Труба 16*1,0</v>
          </cell>
          <cell r="C75" t="str">
            <v>м.п.</v>
          </cell>
        </row>
        <row r="76">
          <cell r="B76" t="str">
            <v>Труба 18*1,0</v>
          </cell>
          <cell r="C76" t="str">
            <v>м.п.</v>
          </cell>
        </row>
        <row r="77">
          <cell r="B77" t="str">
            <v>Труба 20*1,0</v>
          </cell>
          <cell r="C77" t="str">
            <v>м.п.</v>
          </cell>
        </row>
        <row r="78">
          <cell r="B78" t="str">
            <v>Труба 20*2,5</v>
          </cell>
          <cell r="C78" t="str">
            <v>м.п.</v>
          </cell>
          <cell r="D78">
            <v>65</v>
          </cell>
          <cell r="E78">
            <v>1.08</v>
          </cell>
        </row>
        <row r="79">
          <cell r="B79" t="str">
            <v>Труба 25*2,8</v>
          </cell>
          <cell r="C79" t="str">
            <v>м.п.</v>
          </cell>
          <cell r="D79">
            <v>100</v>
          </cell>
          <cell r="E79">
            <v>1.53</v>
          </cell>
        </row>
        <row r="80">
          <cell r="B80" t="str">
            <v>Труба 32*4,0</v>
          </cell>
          <cell r="C80" t="str">
            <v>м.п.</v>
          </cell>
          <cell r="D80">
            <v>153</v>
          </cell>
          <cell r="E80">
            <v>2.76</v>
          </cell>
        </row>
        <row r="81">
          <cell r="B81" t="str">
            <v>Труба 40*4,0</v>
          </cell>
          <cell r="C81" t="str">
            <v>м.п.</v>
          </cell>
          <cell r="D81">
            <v>176</v>
          </cell>
          <cell r="E81">
            <v>3.55</v>
          </cell>
        </row>
        <row r="82">
          <cell r="B82" t="str">
            <v>Труба 50*3,0</v>
          </cell>
          <cell r="C82" t="str">
            <v>м.п.</v>
          </cell>
        </row>
        <row r="83">
          <cell r="B83" t="str">
            <v>Труба 57*3,5</v>
          </cell>
          <cell r="C83" t="str">
            <v>м.п.</v>
          </cell>
          <cell r="D83">
            <v>158</v>
          </cell>
          <cell r="E83">
            <v>4.62</v>
          </cell>
        </row>
        <row r="84">
          <cell r="B84" t="str">
            <v>Труба 76*3,5</v>
          </cell>
          <cell r="C84" t="str">
            <v>м.п.</v>
          </cell>
          <cell r="D84">
            <v>265</v>
          </cell>
          <cell r="E84">
            <v>6.26</v>
          </cell>
        </row>
        <row r="85">
          <cell r="B85" t="str">
            <v>Труба 76*6,0</v>
          </cell>
          <cell r="C85" t="str">
            <v>м.п.</v>
          </cell>
          <cell r="D85">
            <v>590</v>
          </cell>
          <cell r="E85">
            <v>10.36</v>
          </cell>
        </row>
        <row r="86">
          <cell r="B86" t="str">
            <v>Труба 89*3,5</v>
          </cell>
          <cell r="C86" t="str">
            <v>м.п.</v>
          </cell>
          <cell r="D86">
            <v>300</v>
          </cell>
          <cell r="E86">
            <v>7.38</v>
          </cell>
        </row>
        <row r="87">
          <cell r="B87" t="str">
            <v>Уголок 25*3</v>
          </cell>
          <cell r="C87" t="str">
            <v>м.п.</v>
          </cell>
          <cell r="D87">
            <v>42</v>
          </cell>
          <cell r="E87">
            <v>1.1100000000000001</v>
          </cell>
        </row>
        <row r="88">
          <cell r="B88" t="str">
            <v>Уголок 25*4</v>
          </cell>
          <cell r="C88" t="str">
            <v>м.п.</v>
          </cell>
          <cell r="D88">
            <v>57</v>
          </cell>
          <cell r="E88">
            <v>1.44</v>
          </cell>
        </row>
        <row r="89">
          <cell r="B89" t="str">
            <v>Уголок 32*4</v>
          </cell>
          <cell r="C89" t="str">
            <v>м.п.</v>
          </cell>
          <cell r="D89">
            <v>65</v>
          </cell>
          <cell r="E89">
            <v>1.88</v>
          </cell>
        </row>
        <row r="90">
          <cell r="B90" t="str">
            <v>Уголок 35*4</v>
          </cell>
          <cell r="C90" t="str">
            <v>м.п.</v>
          </cell>
          <cell r="D90">
            <v>63</v>
          </cell>
          <cell r="E90">
            <v>2.06</v>
          </cell>
        </row>
        <row r="91">
          <cell r="B91" t="str">
            <v>Уголок 40*4</v>
          </cell>
          <cell r="C91" t="str">
            <v>м.п.</v>
          </cell>
          <cell r="D91">
            <v>67</v>
          </cell>
          <cell r="E91">
            <v>2.37</v>
          </cell>
        </row>
        <row r="92">
          <cell r="B92" t="str">
            <v>Уголок 45*4</v>
          </cell>
          <cell r="C92" t="str">
            <v>м.п.</v>
          </cell>
          <cell r="D92">
            <v>90</v>
          </cell>
          <cell r="E92">
            <v>2.7</v>
          </cell>
        </row>
        <row r="93">
          <cell r="B93" t="str">
            <v>Уголок 50*4</v>
          </cell>
          <cell r="C93" t="str">
            <v>м.п.</v>
          </cell>
          <cell r="D93">
            <v>92</v>
          </cell>
          <cell r="E93">
            <v>3</v>
          </cell>
        </row>
        <row r="94">
          <cell r="B94" t="str">
            <v>Уголок 50*5</v>
          </cell>
          <cell r="C94" t="str">
            <v>м.п.</v>
          </cell>
          <cell r="D94">
            <v>110</v>
          </cell>
          <cell r="E94">
            <v>3.73</v>
          </cell>
        </row>
        <row r="95">
          <cell r="B95" t="str">
            <v>Уголок 63*5</v>
          </cell>
          <cell r="C95" t="str">
            <v>м.п.</v>
          </cell>
          <cell r="D95">
            <v>153</v>
          </cell>
          <cell r="E95">
            <v>4.75</v>
          </cell>
        </row>
        <row r="96">
          <cell r="B96" t="str">
            <v>Швеллер 5</v>
          </cell>
          <cell r="C96" t="str">
            <v>м.п.</v>
          </cell>
          <cell r="D96">
            <v>188</v>
          </cell>
        </row>
        <row r="97">
          <cell r="B97" t="str">
            <v>Швеллер 6,5</v>
          </cell>
          <cell r="C97" t="str">
            <v>м.п.</v>
          </cell>
          <cell r="D97">
            <v>220</v>
          </cell>
        </row>
        <row r="98">
          <cell r="B98" t="str">
            <v>Швеллер 8</v>
          </cell>
          <cell r="C98" t="str">
            <v>м.п.</v>
          </cell>
          <cell r="D98">
            <v>220</v>
          </cell>
        </row>
        <row r="99">
          <cell r="B99" t="str">
            <v>Швеллер 10</v>
          </cell>
          <cell r="C99" t="str">
            <v>м.п.</v>
          </cell>
          <cell r="D99">
            <v>250</v>
          </cell>
        </row>
        <row r="100">
          <cell r="B100" t="str">
            <v>Швеллер 12</v>
          </cell>
          <cell r="C100" t="str">
            <v>м.п.</v>
          </cell>
          <cell r="D100">
            <v>310</v>
          </cell>
        </row>
        <row r="101">
          <cell r="B101" t="str">
            <v>Швеллер 14</v>
          </cell>
          <cell r="C101" t="str">
            <v>м.п.</v>
          </cell>
          <cell r="D101">
            <v>400</v>
          </cell>
        </row>
        <row r="102">
          <cell r="B102" t="str">
            <v>Швеллер 16</v>
          </cell>
          <cell r="C102" t="str">
            <v>м.п.</v>
          </cell>
          <cell r="D102">
            <v>445</v>
          </cell>
        </row>
        <row r="103">
          <cell r="B103" t="str">
            <v>Швеллер 18</v>
          </cell>
          <cell r="C103" t="str">
            <v>м.п.</v>
          </cell>
          <cell r="D103">
            <v>490</v>
          </cell>
        </row>
        <row r="104">
          <cell r="B104" t="str">
            <v>Швеллер 20</v>
          </cell>
          <cell r="C104" t="str">
            <v>м.п.</v>
          </cell>
          <cell r="D104">
            <v>570</v>
          </cell>
        </row>
        <row r="105">
          <cell r="B105" t="str">
            <v>Покраска (грунт ГФ-021)</v>
          </cell>
          <cell r="C105" t="str">
            <v>м2</v>
          </cell>
          <cell r="D105">
            <v>100</v>
          </cell>
        </row>
        <row r="106">
          <cell r="B106" t="str">
            <v>Покраска (эмаль ПФ-115)</v>
          </cell>
          <cell r="C106" t="str">
            <v>м2</v>
          </cell>
          <cell r="D106">
            <v>200</v>
          </cell>
        </row>
        <row r="107">
          <cell r="B107" t="str">
            <v>Брусок деревянный 30*50</v>
          </cell>
          <cell r="C107" t="str">
            <v>м.п.</v>
          </cell>
          <cell r="D107">
            <v>12.5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/>
  <dimension ref="A1:X462"/>
  <sheetViews>
    <sheetView tabSelected="1" topLeftCell="K420" zoomScale="80" zoomScaleNormal="80" workbookViewId="0">
      <selection activeCell="W439" sqref="W439:W462"/>
    </sheetView>
  </sheetViews>
  <sheetFormatPr defaultRowHeight="15" x14ac:dyDescent="0.25"/>
  <cols>
    <col min="1" max="4" width="10.7109375" customWidth="1"/>
    <col min="5" max="5" width="21.28515625" bestFit="1" customWidth="1"/>
    <col min="6" max="6" width="8" bestFit="1" customWidth="1"/>
    <col min="9" max="9" width="10" bestFit="1" customWidth="1"/>
    <col min="10" max="10" width="17.7109375" customWidth="1"/>
  </cols>
  <sheetData>
    <row r="1" spans="1:22" x14ac:dyDescent="0.25">
      <c r="A1" s="117"/>
      <c r="B1" s="117"/>
      <c r="C1" s="117"/>
      <c r="D1" s="44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22" ht="15.75" thickBot="1" x14ac:dyDescent="0.3">
      <c r="A2" s="117"/>
      <c r="B2" s="117"/>
      <c r="C2" s="117"/>
      <c r="D2" s="44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22" ht="15.75" thickBot="1" x14ac:dyDescent="0.3">
      <c r="A3" s="99"/>
      <c r="B3" s="99"/>
      <c r="C3" s="99"/>
      <c r="D3" s="99"/>
      <c r="E3" s="99"/>
      <c r="F3" s="99"/>
      <c r="G3" s="99"/>
      <c r="H3" s="22"/>
      <c r="I3" s="99"/>
      <c r="J3" s="99"/>
      <c r="K3" s="99"/>
      <c r="L3" s="99"/>
      <c r="M3" s="99"/>
      <c r="N3" s="99"/>
      <c r="O3" s="99"/>
      <c r="P3" s="99"/>
      <c r="Q3" s="98"/>
      <c r="R3" s="98"/>
      <c r="S3" s="1"/>
      <c r="T3" s="13"/>
      <c r="U3" s="20"/>
    </row>
    <row r="4" spans="1:22" x14ac:dyDescent="0.25">
      <c r="A4" s="99"/>
      <c r="B4" s="99"/>
      <c r="C4" s="99"/>
      <c r="D4" s="99"/>
      <c r="E4" s="99"/>
      <c r="F4" s="99"/>
      <c r="G4" s="99"/>
      <c r="H4" s="99"/>
      <c r="I4" s="100"/>
      <c r="J4" s="100"/>
      <c r="K4" s="100"/>
      <c r="L4" s="100"/>
      <c r="M4" s="100"/>
      <c r="N4" s="100"/>
      <c r="O4" s="100"/>
      <c r="P4" s="100"/>
    </row>
    <row r="5" spans="1:22" x14ac:dyDescent="0.25">
      <c r="A5" s="99"/>
      <c r="B5" s="99"/>
      <c r="C5" s="99"/>
      <c r="D5" s="99"/>
      <c r="E5" s="99"/>
      <c r="F5" s="99"/>
      <c r="G5" s="99"/>
      <c r="H5" s="99"/>
      <c r="I5" s="100"/>
      <c r="J5" s="100"/>
      <c r="K5" s="100"/>
      <c r="L5" s="100"/>
      <c r="M5" s="100"/>
      <c r="N5" s="100"/>
      <c r="O5" s="100"/>
      <c r="P5" s="100"/>
    </row>
    <row r="6" spans="1:22" x14ac:dyDescent="0.25">
      <c r="A6" s="99"/>
      <c r="B6" s="99"/>
      <c r="C6" s="99"/>
      <c r="D6" s="99"/>
      <c r="E6" s="99"/>
      <c r="F6" s="99"/>
      <c r="G6" s="99"/>
      <c r="H6" s="99"/>
      <c r="I6" s="100"/>
      <c r="J6" s="100"/>
      <c r="K6" s="100"/>
      <c r="L6" s="100"/>
      <c r="M6" s="100"/>
      <c r="N6" s="100"/>
      <c r="O6" s="100"/>
      <c r="P6" s="100"/>
    </row>
    <row r="7" spans="1:22" x14ac:dyDescent="0.25">
      <c r="A7" s="99"/>
      <c r="B7" s="99"/>
      <c r="C7" s="99"/>
      <c r="D7" s="99"/>
      <c r="E7" s="99"/>
      <c r="F7" s="99"/>
      <c r="G7" s="99"/>
      <c r="H7" s="99"/>
      <c r="I7" s="100"/>
      <c r="J7" s="100"/>
      <c r="K7" s="100"/>
      <c r="L7" s="100"/>
      <c r="M7" s="100"/>
      <c r="N7" s="100"/>
      <c r="O7" s="100"/>
      <c r="P7" s="100"/>
    </row>
    <row r="8" spans="1:22" x14ac:dyDescent="0.25">
      <c r="A8" s="99"/>
      <c r="B8" s="99"/>
      <c r="C8" s="99"/>
      <c r="D8" s="99"/>
      <c r="E8" s="99"/>
      <c r="F8" s="99"/>
      <c r="G8" s="99"/>
      <c r="H8" s="99"/>
      <c r="I8" s="100"/>
      <c r="J8" s="100"/>
      <c r="K8" s="100"/>
      <c r="L8" s="100"/>
      <c r="M8" s="100"/>
      <c r="N8" s="100"/>
      <c r="O8" s="100"/>
      <c r="P8" s="100"/>
    </row>
    <row r="9" spans="1:22" x14ac:dyDescent="0.25">
      <c r="A9" s="99"/>
      <c r="B9" s="99"/>
      <c r="C9" s="99"/>
      <c r="D9" s="99"/>
      <c r="E9" s="99"/>
      <c r="F9" s="99"/>
      <c r="G9" s="99"/>
      <c r="H9" s="99"/>
      <c r="I9" s="100"/>
      <c r="J9" s="100"/>
      <c r="K9" s="100"/>
      <c r="L9" s="100"/>
      <c r="M9" s="100"/>
      <c r="N9" s="100"/>
      <c r="O9" s="100"/>
      <c r="P9" s="100"/>
    </row>
    <row r="10" spans="1:22" x14ac:dyDescent="0.25">
      <c r="A10" s="99"/>
      <c r="B10" s="99"/>
      <c r="C10" s="99"/>
      <c r="D10" s="99"/>
      <c r="E10" s="99"/>
      <c r="F10" s="99"/>
      <c r="G10" s="99"/>
      <c r="H10" s="99"/>
      <c r="I10" s="100"/>
      <c r="J10" s="100"/>
      <c r="K10" s="100"/>
      <c r="L10" s="100"/>
      <c r="M10" s="100"/>
      <c r="N10" s="100"/>
      <c r="O10" s="100"/>
      <c r="P10" s="100"/>
    </row>
    <row r="11" spans="1:22" x14ac:dyDescent="0.25">
      <c r="A11" s="99"/>
      <c r="B11" s="99"/>
      <c r="C11" s="99"/>
      <c r="D11" s="99"/>
      <c r="E11" s="99"/>
      <c r="F11" s="99"/>
      <c r="G11" s="99"/>
      <c r="H11" s="99"/>
      <c r="I11" s="100"/>
      <c r="J11" s="100"/>
      <c r="K11" s="100"/>
      <c r="L11" s="100"/>
      <c r="M11" s="100"/>
      <c r="N11" s="100"/>
      <c r="O11" s="100"/>
      <c r="P11" s="100"/>
    </row>
    <row r="12" spans="1:22" x14ac:dyDescent="0.25">
      <c r="A12" s="99"/>
      <c r="B12" s="99"/>
      <c r="C12" s="99"/>
      <c r="D12" s="99"/>
      <c r="E12" s="99"/>
      <c r="F12" s="99"/>
      <c r="G12" s="99"/>
      <c r="H12" s="99"/>
      <c r="I12" s="100"/>
      <c r="J12" s="100"/>
      <c r="K12" s="100"/>
      <c r="L12" s="100"/>
      <c r="M12" s="100"/>
      <c r="N12" s="100"/>
      <c r="O12" s="100"/>
      <c r="P12" s="100"/>
    </row>
    <row r="13" spans="1:22" x14ac:dyDescent="0.25">
      <c r="A13" s="99"/>
      <c r="B13" s="99"/>
      <c r="C13" s="99"/>
      <c r="D13" s="99"/>
      <c r="E13" s="99"/>
      <c r="F13" s="99"/>
      <c r="G13" s="99"/>
      <c r="H13" s="99"/>
      <c r="I13" s="100"/>
      <c r="J13" s="100"/>
      <c r="K13" s="100"/>
      <c r="L13" s="100"/>
      <c r="M13" s="100"/>
      <c r="N13" s="100"/>
      <c r="O13" s="100"/>
      <c r="P13" s="100"/>
    </row>
    <row r="14" spans="1:22" x14ac:dyDescent="0.25">
      <c r="A14" s="99"/>
      <c r="B14" s="99"/>
      <c r="C14" s="99"/>
      <c r="D14" s="99"/>
      <c r="E14" s="99"/>
      <c r="F14" s="99"/>
      <c r="G14" s="99"/>
      <c r="H14" s="99"/>
      <c r="I14" s="100"/>
      <c r="J14" s="100"/>
      <c r="K14" s="100"/>
      <c r="L14" s="100"/>
      <c r="M14" s="100"/>
      <c r="N14" s="100"/>
      <c r="O14" s="100"/>
      <c r="P14" s="100"/>
    </row>
    <row r="15" spans="1:22" x14ac:dyDescent="0.25">
      <c r="A15" s="99"/>
      <c r="B15" s="99"/>
      <c r="C15" s="99"/>
      <c r="D15" s="99"/>
      <c r="E15" s="99"/>
      <c r="F15" s="99"/>
      <c r="G15" s="99"/>
      <c r="H15" s="99"/>
      <c r="I15" s="100"/>
      <c r="J15" s="100"/>
      <c r="K15" s="100"/>
      <c r="L15" s="100"/>
      <c r="M15" s="100"/>
      <c r="N15" s="100"/>
      <c r="O15" s="100"/>
      <c r="P15" s="100"/>
      <c r="Q15" s="128"/>
      <c r="R15" s="128"/>
      <c r="S15" s="128"/>
      <c r="T15" s="130"/>
      <c r="U15" s="130"/>
      <c r="V15" s="130"/>
    </row>
    <row r="16" spans="1:22" x14ac:dyDescent="0.25">
      <c r="A16" s="99"/>
      <c r="B16" s="99"/>
      <c r="C16" s="99"/>
      <c r="D16" s="99"/>
      <c r="E16" s="99"/>
      <c r="F16" s="99"/>
      <c r="G16" s="99"/>
      <c r="H16" s="99"/>
      <c r="I16" s="100"/>
      <c r="J16" s="100"/>
      <c r="K16" s="100"/>
      <c r="L16" s="100"/>
      <c r="M16" s="100"/>
      <c r="N16" s="100"/>
      <c r="O16" s="100"/>
      <c r="P16" s="100"/>
      <c r="Q16" s="128"/>
      <c r="R16" s="128"/>
      <c r="S16" s="128"/>
      <c r="T16" s="130"/>
      <c r="U16" s="130"/>
      <c r="V16" s="130"/>
    </row>
    <row r="17" spans="1:22" ht="15.75" thickBot="1" x14ac:dyDescent="0.3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29"/>
      <c r="R17" s="129"/>
      <c r="S17" s="129"/>
      <c r="T17" s="83"/>
      <c r="U17" s="83"/>
      <c r="V17" s="83"/>
    </row>
    <row r="18" spans="1:22" ht="30" customHeight="1" thickBot="1" x14ac:dyDescent="0.3">
      <c r="A18" s="114"/>
      <c r="B18" s="115"/>
      <c r="C18" s="115"/>
      <c r="D18" s="115"/>
      <c r="E18" s="115"/>
      <c r="F18" s="118"/>
      <c r="G18" s="120"/>
      <c r="H18" s="121"/>
      <c r="I18" s="122"/>
      <c r="J18" s="123"/>
      <c r="K18" s="110"/>
      <c r="L18" s="111"/>
      <c r="M18" s="110"/>
      <c r="N18" s="111"/>
      <c r="O18" s="110"/>
      <c r="P18" s="111"/>
      <c r="Q18" s="110"/>
      <c r="R18" s="111"/>
      <c r="S18" s="110"/>
      <c r="T18" s="111"/>
      <c r="U18" s="110"/>
      <c r="V18" s="111"/>
    </row>
    <row r="19" spans="1:22" ht="15.75" thickBot="1" x14ac:dyDescent="0.3">
      <c r="A19" s="114"/>
      <c r="B19" s="115"/>
      <c r="C19" s="116"/>
      <c r="D19" s="39"/>
      <c r="E19" s="14"/>
      <c r="F19" s="119"/>
      <c r="G19" s="2"/>
      <c r="H19" s="2"/>
      <c r="I19" s="2"/>
      <c r="J19" s="124"/>
      <c r="K19" s="112"/>
      <c r="L19" s="113"/>
      <c r="M19" s="112"/>
      <c r="N19" s="113"/>
      <c r="O19" s="112"/>
      <c r="P19" s="113"/>
      <c r="Q19" s="112"/>
      <c r="R19" s="113"/>
      <c r="S19" s="112"/>
      <c r="T19" s="113"/>
      <c r="U19" s="112"/>
      <c r="V19" s="113"/>
    </row>
    <row r="20" spans="1:22" x14ac:dyDescent="0.25">
      <c r="A20" s="93"/>
      <c r="B20" s="94"/>
      <c r="C20" s="94"/>
      <c r="D20" s="139"/>
      <c r="E20" s="9"/>
      <c r="F20" s="11"/>
      <c r="G20" s="3"/>
      <c r="H20" s="3"/>
      <c r="I20" s="7"/>
      <c r="J20" s="21"/>
      <c r="K20" s="95"/>
      <c r="L20" s="95"/>
      <c r="M20" s="50"/>
      <c r="N20" s="50"/>
      <c r="O20" s="50"/>
      <c r="P20" s="50"/>
      <c r="Q20" s="96"/>
      <c r="R20" s="96"/>
      <c r="S20" s="50"/>
      <c r="T20" s="97"/>
      <c r="U20" s="91"/>
      <c r="V20" s="92"/>
    </row>
    <row r="21" spans="1:22" x14ac:dyDescent="0.25">
      <c r="A21" s="47"/>
      <c r="B21" s="48"/>
      <c r="C21" s="48"/>
      <c r="D21" s="8"/>
      <c r="E21" s="8"/>
      <c r="F21" s="11"/>
      <c r="G21" s="4"/>
      <c r="H21" s="4"/>
      <c r="I21" s="7"/>
      <c r="J21" s="21"/>
      <c r="K21" s="49"/>
      <c r="L21" s="49"/>
      <c r="M21" s="50"/>
      <c r="N21" s="50"/>
      <c r="O21" s="50"/>
      <c r="P21" s="50"/>
      <c r="Q21" s="96"/>
      <c r="R21" s="96"/>
      <c r="S21" s="50"/>
      <c r="T21" s="97"/>
      <c r="U21" s="91"/>
      <c r="V21" s="92"/>
    </row>
    <row r="22" spans="1:22" x14ac:dyDescent="0.25">
      <c r="A22" s="47"/>
      <c r="B22" s="48"/>
      <c r="C22" s="48"/>
      <c r="D22" s="8"/>
      <c r="E22" s="8"/>
      <c r="F22" s="11"/>
      <c r="G22" s="4"/>
      <c r="H22" s="4"/>
      <c r="I22" s="7"/>
      <c r="J22" s="21"/>
      <c r="K22" s="49"/>
      <c r="L22" s="49"/>
      <c r="M22" s="50"/>
      <c r="N22" s="50"/>
      <c r="O22" s="50"/>
      <c r="P22" s="50"/>
      <c r="Q22" s="96"/>
      <c r="R22" s="96"/>
      <c r="S22" s="50"/>
      <c r="T22" s="97"/>
      <c r="U22" s="91"/>
      <c r="V22" s="92"/>
    </row>
    <row r="23" spans="1:22" x14ac:dyDescent="0.25">
      <c r="A23" s="47"/>
      <c r="B23" s="48"/>
      <c r="C23" s="48"/>
      <c r="D23" s="8"/>
      <c r="E23" s="8"/>
      <c r="F23" s="11"/>
      <c r="G23" s="4"/>
      <c r="H23" s="4"/>
      <c r="I23" s="7"/>
      <c r="J23" s="21"/>
      <c r="K23" s="49"/>
      <c r="L23" s="49"/>
      <c r="M23" s="50"/>
      <c r="N23" s="50"/>
      <c r="O23" s="50"/>
      <c r="P23" s="50"/>
      <c r="Q23" s="96"/>
      <c r="R23" s="96"/>
      <c r="S23" s="50"/>
      <c r="T23" s="97"/>
      <c r="U23" s="91"/>
      <c r="V23" s="92"/>
    </row>
    <row r="24" spans="1:22" x14ac:dyDescent="0.25">
      <c r="A24" s="47"/>
      <c r="B24" s="48"/>
      <c r="C24" s="48"/>
      <c r="D24" s="8"/>
      <c r="E24" s="8"/>
      <c r="F24" s="11"/>
      <c r="G24" s="4"/>
      <c r="H24" s="4"/>
      <c r="I24" s="7"/>
      <c r="J24" s="21"/>
      <c r="K24" s="49"/>
      <c r="L24" s="49"/>
      <c r="M24" s="50"/>
      <c r="N24" s="50"/>
      <c r="O24" s="50"/>
      <c r="P24" s="50"/>
      <c r="Q24" s="96"/>
      <c r="R24" s="96"/>
      <c r="S24" s="50"/>
      <c r="T24" s="97"/>
      <c r="U24" s="91"/>
      <c r="V24" s="92"/>
    </row>
    <row r="25" spans="1:22" x14ac:dyDescent="0.25">
      <c r="A25" s="47"/>
      <c r="B25" s="48"/>
      <c r="C25" s="48"/>
      <c r="D25" s="8"/>
      <c r="E25" s="8"/>
      <c r="F25" s="11"/>
      <c r="G25" s="5"/>
      <c r="H25" s="5"/>
      <c r="I25" s="7"/>
      <c r="J25" s="21"/>
      <c r="K25" s="75"/>
      <c r="L25" s="75"/>
      <c r="M25" s="50"/>
      <c r="N25" s="50"/>
      <c r="O25" s="50"/>
      <c r="P25" s="50"/>
      <c r="Q25" s="96"/>
      <c r="R25" s="96"/>
      <c r="S25" s="50"/>
      <c r="T25" s="97"/>
      <c r="U25" s="91"/>
      <c r="V25" s="92"/>
    </row>
    <row r="26" spans="1:22" x14ac:dyDescent="0.25">
      <c r="A26" s="47"/>
      <c r="B26" s="48"/>
      <c r="C26" s="48"/>
      <c r="D26" s="8"/>
      <c r="E26" s="10"/>
      <c r="F26" s="11"/>
      <c r="G26" s="5"/>
      <c r="H26" s="5"/>
      <c r="I26" s="7"/>
      <c r="J26" s="21"/>
      <c r="K26" s="49"/>
      <c r="L26" s="49"/>
      <c r="M26" s="50"/>
      <c r="N26" s="50"/>
      <c r="O26" s="50"/>
      <c r="P26" s="50"/>
      <c r="Q26" s="96"/>
      <c r="R26" s="96"/>
      <c r="S26" s="50"/>
      <c r="T26" s="97"/>
      <c r="U26" s="91"/>
      <c r="V26" s="92"/>
    </row>
    <row r="27" spans="1:22" x14ac:dyDescent="0.25">
      <c r="A27" s="47"/>
      <c r="B27" s="48"/>
      <c r="C27" s="48"/>
      <c r="D27" s="8"/>
      <c r="E27" s="8"/>
      <c r="F27" s="11"/>
      <c r="G27" s="4"/>
      <c r="H27" s="4"/>
      <c r="I27" s="7"/>
      <c r="J27" s="21"/>
      <c r="K27" s="49"/>
      <c r="L27" s="49"/>
      <c r="M27" s="50"/>
      <c r="N27" s="50"/>
      <c r="O27" s="50"/>
      <c r="P27" s="50"/>
      <c r="Q27" s="96"/>
      <c r="R27" s="96"/>
      <c r="S27" s="50"/>
      <c r="T27" s="97"/>
      <c r="U27" s="91"/>
      <c r="V27" s="92"/>
    </row>
    <row r="28" spans="1:22" x14ac:dyDescent="0.25">
      <c r="A28" s="47"/>
      <c r="B28" s="48"/>
      <c r="C28" s="48"/>
      <c r="D28" s="8"/>
      <c r="E28" s="8"/>
      <c r="F28" s="11"/>
      <c r="G28" s="4"/>
      <c r="H28" s="4"/>
      <c r="I28" s="7"/>
      <c r="J28" s="21"/>
      <c r="K28" s="49"/>
      <c r="L28" s="49"/>
      <c r="M28" s="50"/>
      <c r="N28" s="50"/>
      <c r="O28" s="50"/>
      <c r="P28" s="50"/>
      <c r="Q28" s="96"/>
      <c r="R28" s="96"/>
      <c r="S28" s="50"/>
      <c r="T28" s="97"/>
      <c r="U28" s="91"/>
      <c r="V28" s="92"/>
    </row>
    <row r="29" spans="1:22" x14ac:dyDescent="0.25">
      <c r="A29" s="47"/>
      <c r="B29" s="48"/>
      <c r="C29" s="48"/>
      <c r="D29" s="8"/>
      <c r="E29" s="8"/>
      <c r="F29" s="11"/>
      <c r="G29" s="4"/>
      <c r="H29" s="4"/>
      <c r="I29" s="7"/>
      <c r="J29" s="21"/>
      <c r="K29" s="49"/>
      <c r="L29" s="49"/>
      <c r="M29" s="50"/>
      <c r="N29" s="50"/>
      <c r="O29" s="50"/>
      <c r="P29" s="50"/>
      <c r="Q29" s="96"/>
      <c r="R29" s="96"/>
      <c r="S29" s="50"/>
      <c r="T29" s="97"/>
      <c r="U29" s="91"/>
      <c r="V29" s="92"/>
    </row>
    <row r="30" spans="1:22" x14ac:dyDescent="0.25">
      <c r="A30" s="47"/>
      <c r="B30" s="48"/>
      <c r="C30" s="48"/>
      <c r="D30" s="8"/>
      <c r="E30" s="8"/>
      <c r="F30" s="11"/>
      <c r="G30" s="4"/>
      <c r="H30" s="4"/>
      <c r="I30" s="7"/>
      <c r="J30" s="21"/>
      <c r="K30" s="49"/>
      <c r="L30" s="49"/>
      <c r="M30" s="50"/>
      <c r="N30" s="50"/>
      <c r="O30" s="50"/>
      <c r="P30" s="50"/>
      <c r="Q30" s="96"/>
      <c r="R30" s="96"/>
      <c r="S30" s="50"/>
      <c r="T30" s="97"/>
      <c r="U30" s="91"/>
      <c r="V30" s="92"/>
    </row>
    <row r="31" spans="1:22" x14ac:dyDescent="0.25">
      <c r="A31" s="47"/>
      <c r="B31" s="48"/>
      <c r="C31" s="48"/>
      <c r="D31" s="8"/>
      <c r="E31" s="8"/>
      <c r="F31" s="11"/>
      <c r="G31" s="4"/>
      <c r="H31" s="4"/>
      <c r="I31" s="7"/>
      <c r="J31" s="21"/>
      <c r="K31" s="49"/>
      <c r="L31" s="49"/>
      <c r="M31" s="50"/>
      <c r="N31" s="50"/>
      <c r="O31" s="50"/>
      <c r="P31" s="50"/>
      <c r="Q31" s="96"/>
      <c r="R31" s="96"/>
      <c r="S31" s="50"/>
      <c r="T31" s="97"/>
      <c r="U31" s="91"/>
      <c r="V31" s="92"/>
    </row>
    <row r="32" spans="1:22" x14ac:dyDescent="0.25">
      <c r="A32" s="47"/>
      <c r="B32" s="48"/>
      <c r="C32" s="48"/>
      <c r="D32" s="8"/>
      <c r="E32" s="8"/>
      <c r="F32" s="11"/>
      <c r="G32" s="4"/>
      <c r="H32" s="4"/>
      <c r="I32" s="7"/>
      <c r="J32" s="21"/>
      <c r="K32" s="49"/>
      <c r="L32" s="49"/>
      <c r="M32" s="50"/>
      <c r="N32" s="50"/>
      <c r="O32" s="50"/>
      <c r="P32" s="50"/>
      <c r="Q32" s="96"/>
      <c r="R32" s="96"/>
      <c r="S32" s="50"/>
      <c r="T32" s="97"/>
      <c r="U32" s="91"/>
      <c r="V32" s="92"/>
    </row>
    <row r="33" spans="1:22" x14ac:dyDescent="0.25">
      <c r="A33" s="47"/>
      <c r="B33" s="48"/>
      <c r="C33" s="48"/>
      <c r="D33" s="8"/>
      <c r="E33" s="8"/>
      <c r="F33" s="11"/>
      <c r="G33" s="4"/>
      <c r="H33" s="4"/>
      <c r="I33" s="7"/>
      <c r="J33" s="21"/>
      <c r="K33" s="49"/>
      <c r="L33" s="49"/>
      <c r="M33" s="50"/>
      <c r="N33" s="50"/>
      <c r="O33" s="50"/>
      <c r="P33" s="50"/>
      <c r="Q33" s="96"/>
      <c r="R33" s="96"/>
      <c r="S33" s="50"/>
      <c r="T33" s="97"/>
      <c r="U33" s="91"/>
      <c r="V33" s="92"/>
    </row>
    <row r="34" spans="1:22" x14ac:dyDescent="0.25">
      <c r="A34" s="47"/>
      <c r="B34" s="48"/>
      <c r="C34" s="48"/>
      <c r="D34" s="8"/>
      <c r="E34" s="8"/>
      <c r="F34" s="11"/>
      <c r="G34" s="4"/>
      <c r="H34" s="4"/>
      <c r="I34" s="7"/>
      <c r="J34" s="21"/>
      <c r="K34" s="49"/>
      <c r="L34" s="49"/>
      <c r="M34" s="50"/>
      <c r="N34" s="50"/>
      <c r="O34" s="50"/>
      <c r="P34" s="50"/>
      <c r="Q34" s="96"/>
      <c r="R34" s="96"/>
      <c r="S34" s="50"/>
      <c r="T34" s="97"/>
      <c r="U34" s="91"/>
      <c r="V34" s="92"/>
    </row>
    <row r="35" spans="1:22" x14ac:dyDescent="0.25">
      <c r="A35" s="47"/>
      <c r="B35" s="48"/>
      <c r="C35" s="48"/>
      <c r="D35" s="8"/>
      <c r="E35" s="8"/>
      <c r="F35" s="11"/>
      <c r="G35" s="4"/>
      <c r="H35" s="4"/>
      <c r="I35" s="7"/>
      <c r="J35" s="21"/>
      <c r="K35" s="49"/>
      <c r="L35" s="49"/>
      <c r="M35" s="50"/>
      <c r="N35" s="50"/>
      <c r="O35" s="50"/>
      <c r="P35" s="50"/>
      <c r="Q35" s="96"/>
      <c r="R35" s="96"/>
      <c r="S35" s="50"/>
      <c r="T35" s="97"/>
      <c r="U35" s="91"/>
      <c r="V35" s="92"/>
    </row>
    <row r="36" spans="1:22" x14ac:dyDescent="0.25">
      <c r="A36" s="47"/>
      <c r="B36" s="48"/>
      <c r="C36" s="48"/>
      <c r="D36" s="8"/>
      <c r="E36" s="8"/>
      <c r="F36" s="11"/>
      <c r="G36" s="4"/>
      <c r="H36" s="4"/>
      <c r="I36" s="7"/>
      <c r="J36" s="21"/>
      <c r="K36" s="49"/>
      <c r="L36" s="49"/>
      <c r="M36" s="50"/>
      <c r="N36" s="50"/>
      <c r="O36" s="50"/>
      <c r="P36" s="50"/>
      <c r="Q36" s="96"/>
      <c r="R36" s="96"/>
      <c r="S36" s="50"/>
      <c r="T36" s="97"/>
      <c r="U36" s="91"/>
      <c r="V36" s="92"/>
    </row>
    <row r="37" spans="1:22" x14ac:dyDescent="0.25">
      <c r="A37" s="47"/>
      <c r="B37" s="48"/>
      <c r="C37" s="48"/>
      <c r="D37" s="8"/>
      <c r="E37" s="8"/>
      <c r="F37" s="11"/>
      <c r="G37" s="4"/>
      <c r="H37" s="4"/>
      <c r="I37" s="7"/>
      <c r="J37" s="21"/>
      <c r="K37" s="49"/>
      <c r="L37" s="49"/>
      <c r="M37" s="50"/>
      <c r="N37" s="50"/>
      <c r="O37" s="50"/>
      <c r="P37" s="50"/>
      <c r="Q37" s="96"/>
      <c r="R37" s="96"/>
      <c r="S37" s="50"/>
      <c r="T37" s="97"/>
      <c r="U37" s="91"/>
      <c r="V37" s="92"/>
    </row>
    <row r="38" spans="1:22" x14ac:dyDescent="0.25">
      <c r="A38" s="47"/>
      <c r="B38" s="48"/>
      <c r="C38" s="48"/>
      <c r="D38" s="8"/>
      <c r="E38" s="8"/>
      <c r="F38" s="11"/>
      <c r="G38" s="4"/>
      <c r="H38" s="4"/>
      <c r="I38" s="7"/>
      <c r="J38" s="21"/>
      <c r="K38" s="49"/>
      <c r="L38" s="49"/>
      <c r="M38" s="50"/>
      <c r="N38" s="50"/>
      <c r="O38" s="50"/>
      <c r="P38" s="50"/>
      <c r="Q38" s="96"/>
      <c r="R38" s="96"/>
      <c r="S38" s="50"/>
      <c r="T38" s="97"/>
      <c r="U38" s="91"/>
      <c r="V38" s="92"/>
    </row>
    <row r="39" spans="1:22" x14ac:dyDescent="0.25">
      <c r="A39" s="47"/>
      <c r="B39" s="48"/>
      <c r="C39" s="48"/>
      <c r="D39" s="8"/>
      <c r="E39" s="8"/>
      <c r="F39" s="11"/>
      <c r="G39" s="4"/>
      <c r="H39" s="4"/>
      <c r="I39" s="7"/>
      <c r="J39" s="21"/>
      <c r="K39" s="49"/>
      <c r="L39" s="49"/>
      <c r="M39" s="50"/>
      <c r="N39" s="50"/>
      <c r="O39" s="50"/>
      <c r="P39" s="50"/>
      <c r="Q39" s="96"/>
      <c r="R39" s="96"/>
      <c r="S39" s="50"/>
      <c r="T39" s="97"/>
      <c r="U39" s="91"/>
      <c r="V39" s="92"/>
    </row>
    <row r="40" spans="1:22" ht="15.75" thickBot="1" x14ac:dyDescent="0.3">
      <c r="A40" s="47"/>
      <c r="B40" s="48"/>
      <c r="C40" s="48"/>
      <c r="D40" s="15"/>
      <c r="E40" s="15"/>
      <c r="F40" s="11"/>
      <c r="G40" s="6"/>
      <c r="H40" s="6"/>
      <c r="I40" s="7"/>
      <c r="J40" s="21"/>
      <c r="K40" s="60"/>
      <c r="L40" s="60"/>
      <c r="M40" s="50"/>
      <c r="N40" s="50"/>
      <c r="O40" s="50"/>
      <c r="P40" s="50"/>
      <c r="Q40" s="96"/>
      <c r="R40" s="96"/>
      <c r="S40" s="50"/>
      <c r="T40" s="97"/>
      <c r="U40" s="91"/>
      <c r="V40" s="92"/>
    </row>
    <row r="41" spans="1:22" ht="18.75" thickBot="1" x14ac:dyDescent="0.3">
      <c r="A41" s="66"/>
      <c r="B41" s="67"/>
      <c r="C41" s="67"/>
      <c r="D41" s="140"/>
      <c r="E41" s="68"/>
      <c r="F41" s="12"/>
      <c r="G41" s="69"/>
      <c r="H41" s="70"/>
      <c r="I41" s="71"/>
      <c r="J41" s="13"/>
      <c r="K41" s="69"/>
      <c r="L41" s="71"/>
      <c r="M41" s="72"/>
      <c r="N41" s="73"/>
      <c r="O41" s="58"/>
      <c r="P41" s="74"/>
      <c r="Q41" s="56"/>
      <c r="R41" s="57"/>
      <c r="S41" s="58"/>
      <c r="T41" s="59"/>
      <c r="U41" s="16"/>
      <c r="V41" s="17"/>
    </row>
    <row r="44" spans="1:22" x14ac:dyDescent="0.25">
      <c r="A44" s="117"/>
      <c r="B44" s="117"/>
      <c r="C44" s="117"/>
      <c r="D44" s="44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</row>
    <row r="45" spans="1:22" ht="15.75" thickBot="1" x14ac:dyDescent="0.3">
      <c r="A45" s="117"/>
      <c r="B45" s="117"/>
      <c r="C45" s="117"/>
      <c r="D45" s="44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</row>
    <row r="46" spans="1:22" ht="15.75" thickBot="1" x14ac:dyDescent="0.3">
      <c r="A46" s="99"/>
      <c r="B46" s="99"/>
      <c r="C46" s="99"/>
      <c r="D46" s="99"/>
      <c r="E46" s="99"/>
      <c r="F46" s="99"/>
      <c r="G46" s="99"/>
      <c r="H46" s="24"/>
      <c r="I46" s="99"/>
      <c r="J46" s="99"/>
      <c r="K46" s="99"/>
      <c r="L46" s="99"/>
      <c r="M46" s="99"/>
      <c r="N46" s="99"/>
      <c r="O46" s="99"/>
      <c r="P46" s="99"/>
      <c r="Q46" s="98"/>
      <c r="R46" s="98"/>
      <c r="S46" s="1"/>
      <c r="T46" s="13"/>
      <c r="U46" s="20"/>
    </row>
    <row r="47" spans="1:22" x14ac:dyDescent="0.25">
      <c r="A47" s="99"/>
      <c r="B47" s="99"/>
      <c r="C47" s="99"/>
      <c r="D47" s="99"/>
      <c r="E47" s="99"/>
      <c r="F47" s="99"/>
      <c r="G47" s="99"/>
      <c r="H47" s="99"/>
      <c r="I47" s="100"/>
      <c r="J47" s="100"/>
      <c r="K47" s="100"/>
      <c r="L47" s="100"/>
      <c r="M47" s="100"/>
      <c r="N47" s="100"/>
      <c r="O47" s="100"/>
      <c r="P47" s="100"/>
    </row>
    <row r="48" spans="1:22" x14ac:dyDescent="0.25">
      <c r="A48" s="99"/>
      <c r="B48" s="99"/>
      <c r="C48" s="99"/>
      <c r="D48" s="99"/>
      <c r="E48" s="99"/>
      <c r="F48" s="99"/>
      <c r="G48" s="99"/>
      <c r="H48" s="99"/>
      <c r="I48" s="100"/>
      <c r="J48" s="100"/>
      <c r="K48" s="100"/>
      <c r="L48" s="100"/>
      <c r="M48" s="100"/>
      <c r="N48" s="100"/>
      <c r="O48" s="100"/>
      <c r="P48" s="100"/>
    </row>
    <row r="49" spans="1:22" x14ac:dyDescent="0.25">
      <c r="A49" s="99"/>
      <c r="B49" s="99"/>
      <c r="C49" s="99"/>
      <c r="D49" s="99"/>
      <c r="E49" s="99"/>
      <c r="F49" s="99"/>
      <c r="G49" s="99"/>
      <c r="H49" s="99"/>
      <c r="I49" s="100"/>
      <c r="J49" s="100"/>
      <c r="K49" s="100"/>
      <c r="L49" s="100"/>
      <c r="M49" s="100"/>
      <c r="N49" s="100"/>
      <c r="O49" s="100"/>
      <c r="P49" s="100"/>
    </row>
    <row r="50" spans="1:22" x14ac:dyDescent="0.25">
      <c r="A50" s="99"/>
      <c r="B50" s="99"/>
      <c r="C50" s="99"/>
      <c r="D50" s="99"/>
      <c r="E50" s="99"/>
      <c r="F50" s="99"/>
      <c r="G50" s="99"/>
      <c r="H50" s="99"/>
      <c r="I50" s="100"/>
      <c r="J50" s="100"/>
      <c r="K50" s="100"/>
      <c r="L50" s="100"/>
      <c r="M50" s="100"/>
      <c r="N50" s="100"/>
      <c r="O50" s="100"/>
      <c r="P50" s="100"/>
    </row>
    <row r="51" spans="1:22" x14ac:dyDescent="0.25">
      <c r="A51" s="99"/>
      <c r="B51" s="99"/>
      <c r="C51" s="99"/>
      <c r="D51" s="99"/>
      <c r="E51" s="99"/>
      <c r="F51" s="99"/>
      <c r="G51" s="99"/>
      <c r="H51" s="99"/>
      <c r="I51" s="100"/>
      <c r="J51" s="100"/>
      <c r="K51" s="100"/>
      <c r="L51" s="100"/>
      <c r="M51" s="100"/>
      <c r="N51" s="100"/>
      <c r="O51" s="100"/>
      <c r="P51" s="100"/>
    </row>
    <row r="52" spans="1:22" x14ac:dyDescent="0.25">
      <c r="A52" s="99"/>
      <c r="B52" s="99"/>
      <c r="C52" s="99"/>
      <c r="D52" s="99"/>
      <c r="E52" s="99"/>
      <c r="F52" s="99"/>
      <c r="G52" s="99"/>
      <c r="H52" s="99"/>
      <c r="I52" s="100"/>
      <c r="J52" s="100"/>
      <c r="K52" s="100"/>
      <c r="L52" s="100"/>
      <c r="M52" s="100"/>
      <c r="N52" s="100"/>
      <c r="O52" s="100"/>
      <c r="P52" s="100"/>
    </row>
    <row r="53" spans="1:22" x14ac:dyDescent="0.25">
      <c r="A53" s="99"/>
      <c r="B53" s="99"/>
      <c r="C53" s="99"/>
      <c r="D53" s="99"/>
      <c r="E53" s="99"/>
      <c r="F53" s="99"/>
      <c r="G53" s="99"/>
      <c r="H53" s="99"/>
      <c r="I53" s="100"/>
      <c r="J53" s="100"/>
      <c r="K53" s="100"/>
      <c r="L53" s="100"/>
      <c r="M53" s="100"/>
      <c r="N53" s="100"/>
      <c r="O53" s="100"/>
      <c r="P53" s="100"/>
    </row>
    <row r="54" spans="1:22" x14ac:dyDescent="0.25">
      <c r="A54" s="99"/>
      <c r="B54" s="99"/>
      <c r="C54" s="99"/>
      <c r="D54" s="99"/>
      <c r="E54" s="99"/>
      <c r="F54" s="99"/>
      <c r="G54" s="99"/>
      <c r="H54" s="99"/>
      <c r="I54" s="100"/>
      <c r="J54" s="100"/>
      <c r="K54" s="100"/>
      <c r="L54" s="100"/>
      <c r="M54" s="100"/>
      <c r="N54" s="100"/>
      <c r="O54" s="100"/>
      <c r="P54" s="100"/>
    </row>
    <row r="55" spans="1:22" x14ac:dyDescent="0.25">
      <c r="A55" s="99"/>
      <c r="B55" s="99"/>
      <c r="C55" s="99"/>
      <c r="D55" s="99"/>
      <c r="E55" s="99"/>
      <c r="F55" s="99"/>
      <c r="G55" s="99"/>
      <c r="H55" s="99"/>
      <c r="I55" s="100"/>
      <c r="J55" s="100"/>
      <c r="K55" s="100"/>
      <c r="L55" s="100"/>
      <c r="M55" s="100"/>
      <c r="N55" s="100"/>
      <c r="O55" s="100"/>
      <c r="P55" s="100"/>
    </row>
    <row r="56" spans="1:22" x14ac:dyDescent="0.25">
      <c r="A56" s="99"/>
      <c r="B56" s="99"/>
      <c r="C56" s="99"/>
      <c r="D56" s="99"/>
      <c r="E56" s="99"/>
      <c r="F56" s="99"/>
      <c r="G56" s="99"/>
      <c r="H56" s="99"/>
      <c r="I56" s="100"/>
      <c r="J56" s="100"/>
      <c r="K56" s="100"/>
      <c r="L56" s="100"/>
      <c r="M56" s="100"/>
      <c r="N56" s="100"/>
      <c r="O56" s="100"/>
      <c r="P56" s="100"/>
    </row>
    <row r="57" spans="1:22" x14ac:dyDescent="0.25">
      <c r="A57" s="99"/>
      <c r="B57" s="99"/>
      <c r="C57" s="99"/>
      <c r="D57" s="99"/>
      <c r="E57" s="99"/>
      <c r="F57" s="99"/>
      <c r="G57" s="99"/>
      <c r="H57" s="99"/>
      <c r="I57" s="100"/>
      <c r="J57" s="100"/>
      <c r="K57" s="100"/>
      <c r="L57" s="100"/>
      <c r="M57" s="100"/>
      <c r="N57" s="100"/>
      <c r="O57" s="100"/>
      <c r="P57" s="100"/>
    </row>
    <row r="58" spans="1:22" x14ac:dyDescent="0.25">
      <c r="A58" s="99"/>
      <c r="B58" s="99"/>
      <c r="C58" s="99"/>
      <c r="D58" s="99"/>
      <c r="E58" s="99"/>
      <c r="F58" s="99"/>
      <c r="G58" s="99"/>
      <c r="H58" s="99"/>
      <c r="I58" s="100"/>
      <c r="J58" s="100"/>
      <c r="K58" s="100"/>
      <c r="L58" s="100"/>
      <c r="M58" s="100"/>
      <c r="N58" s="100"/>
      <c r="O58" s="100"/>
      <c r="P58" s="100"/>
      <c r="Q58" s="128"/>
      <c r="R58" s="128"/>
      <c r="S58" s="128"/>
      <c r="T58" s="130"/>
      <c r="U58" s="130"/>
      <c r="V58" s="130"/>
    </row>
    <row r="59" spans="1:22" x14ac:dyDescent="0.25">
      <c r="A59" s="99"/>
      <c r="B59" s="99"/>
      <c r="C59" s="99"/>
      <c r="D59" s="99"/>
      <c r="E59" s="99"/>
      <c r="F59" s="99"/>
      <c r="G59" s="99"/>
      <c r="H59" s="99"/>
      <c r="I59" s="100"/>
      <c r="J59" s="100"/>
      <c r="K59" s="100"/>
      <c r="L59" s="100"/>
      <c r="M59" s="100"/>
      <c r="N59" s="100"/>
      <c r="O59" s="100"/>
      <c r="P59" s="100"/>
      <c r="Q59" s="128"/>
      <c r="R59" s="128"/>
      <c r="S59" s="128"/>
      <c r="T59" s="130"/>
      <c r="U59" s="130"/>
      <c r="V59" s="130"/>
    </row>
    <row r="60" spans="1:22" ht="15.75" thickBo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29"/>
      <c r="R60" s="129"/>
      <c r="S60" s="129"/>
      <c r="T60" s="83"/>
      <c r="U60" s="83"/>
      <c r="V60" s="83"/>
    </row>
    <row r="61" spans="1:22" ht="30" customHeight="1" thickBot="1" x14ac:dyDescent="0.3">
      <c r="A61" s="114"/>
      <c r="B61" s="115"/>
      <c r="C61" s="115"/>
      <c r="D61" s="115"/>
      <c r="E61" s="115"/>
      <c r="F61" s="118"/>
      <c r="G61" s="120"/>
      <c r="H61" s="121"/>
      <c r="I61" s="122"/>
      <c r="J61" s="123"/>
      <c r="K61" s="110"/>
      <c r="L61" s="111"/>
      <c r="M61" s="110"/>
      <c r="N61" s="111"/>
      <c r="O61" s="110"/>
      <c r="P61" s="111"/>
      <c r="Q61" s="110"/>
      <c r="R61" s="111"/>
      <c r="S61" s="110"/>
      <c r="T61" s="111"/>
      <c r="U61" s="110"/>
      <c r="V61" s="111"/>
    </row>
    <row r="62" spans="1:22" ht="15.75" thickBot="1" x14ac:dyDescent="0.3">
      <c r="A62" s="114"/>
      <c r="B62" s="115"/>
      <c r="C62" s="116"/>
      <c r="D62" s="39"/>
      <c r="E62" s="14"/>
      <c r="F62" s="119"/>
      <c r="G62" s="2"/>
      <c r="H62" s="2"/>
      <c r="I62" s="2"/>
      <c r="J62" s="124"/>
      <c r="K62" s="112"/>
      <c r="L62" s="113"/>
      <c r="M62" s="112"/>
      <c r="N62" s="113"/>
      <c r="O62" s="112"/>
      <c r="P62" s="113"/>
      <c r="Q62" s="112"/>
      <c r="R62" s="113"/>
      <c r="S62" s="112"/>
      <c r="T62" s="113"/>
      <c r="U62" s="112"/>
      <c r="V62" s="113"/>
    </row>
    <row r="63" spans="1:22" x14ac:dyDescent="0.25">
      <c r="A63" s="93"/>
      <c r="B63" s="94"/>
      <c r="C63" s="94"/>
      <c r="D63" s="139"/>
      <c r="E63" s="9"/>
      <c r="F63" s="11"/>
      <c r="G63" s="3"/>
      <c r="H63" s="3"/>
      <c r="I63" s="7"/>
      <c r="J63" s="23"/>
      <c r="K63" s="95"/>
      <c r="L63" s="95"/>
      <c r="M63" s="50"/>
      <c r="N63" s="50"/>
      <c r="O63" s="50"/>
      <c r="P63" s="50"/>
      <c r="Q63" s="96"/>
      <c r="R63" s="96"/>
      <c r="S63" s="50"/>
      <c r="T63" s="97"/>
      <c r="U63" s="91"/>
      <c r="V63" s="92"/>
    </row>
    <row r="64" spans="1:22" x14ac:dyDescent="0.25">
      <c r="A64" s="47"/>
      <c r="B64" s="48"/>
      <c r="C64" s="48"/>
      <c r="D64" s="8"/>
      <c r="E64" s="8"/>
      <c r="F64" s="11"/>
      <c r="G64" s="4"/>
      <c r="H64" s="4"/>
      <c r="I64" s="7"/>
      <c r="J64" s="23"/>
      <c r="K64" s="49"/>
      <c r="L64" s="49"/>
      <c r="M64" s="50"/>
      <c r="N64" s="50"/>
      <c r="O64" s="50"/>
      <c r="P64" s="50"/>
      <c r="Q64" s="96"/>
      <c r="R64" s="96"/>
      <c r="S64" s="50"/>
      <c r="T64" s="97"/>
      <c r="U64" s="91"/>
      <c r="V64" s="92"/>
    </row>
    <row r="65" spans="1:22" x14ac:dyDescent="0.25">
      <c r="A65" s="47"/>
      <c r="B65" s="48"/>
      <c r="C65" s="48"/>
      <c r="D65" s="8"/>
      <c r="E65" s="8"/>
      <c r="F65" s="11"/>
      <c r="G65" s="4"/>
      <c r="H65" s="4"/>
      <c r="I65" s="7"/>
      <c r="J65" s="23"/>
      <c r="K65" s="49"/>
      <c r="L65" s="49"/>
      <c r="M65" s="50"/>
      <c r="N65" s="50"/>
      <c r="O65" s="50"/>
      <c r="P65" s="50"/>
      <c r="Q65" s="96"/>
      <c r="R65" s="96"/>
      <c r="S65" s="50"/>
      <c r="T65" s="97"/>
      <c r="U65" s="91"/>
      <c r="V65" s="92"/>
    </row>
    <row r="66" spans="1:22" x14ac:dyDescent="0.25">
      <c r="A66" s="47"/>
      <c r="B66" s="48"/>
      <c r="C66" s="48"/>
      <c r="D66" s="8"/>
      <c r="E66" s="8"/>
      <c r="F66" s="11"/>
      <c r="G66" s="4"/>
      <c r="H66" s="4"/>
      <c r="I66" s="7"/>
      <c r="J66" s="23"/>
      <c r="K66" s="49"/>
      <c r="L66" s="49"/>
      <c r="M66" s="50"/>
      <c r="N66" s="50"/>
      <c r="O66" s="50"/>
      <c r="P66" s="50"/>
      <c r="Q66" s="96"/>
      <c r="R66" s="96"/>
      <c r="S66" s="50"/>
      <c r="T66" s="97"/>
      <c r="U66" s="91"/>
      <c r="V66" s="92"/>
    </row>
    <row r="67" spans="1:22" x14ac:dyDescent="0.25">
      <c r="A67" s="47"/>
      <c r="B67" s="48"/>
      <c r="C67" s="48"/>
      <c r="D67" s="8"/>
      <c r="E67" s="8"/>
      <c r="F67" s="11"/>
      <c r="G67" s="4"/>
      <c r="H67" s="4"/>
      <c r="I67" s="7"/>
      <c r="J67" s="23"/>
      <c r="K67" s="49"/>
      <c r="L67" s="49"/>
      <c r="M67" s="50"/>
      <c r="N67" s="50"/>
      <c r="O67" s="50"/>
      <c r="P67" s="50"/>
      <c r="Q67" s="96"/>
      <c r="R67" s="96"/>
      <c r="S67" s="50"/>
      <c r="T67" s="97"/>
      <c r="U67" s="91"/>
      <c r="V67" s="92"/>
    </row>
    <row r="68" spans="1:22" x14ac:dyDescent="0.25">
      <c r="A68" s="47"/>
      <c r="B68" s="48"/>
      <c r="C68" s="48"/>
      <c r="D68" s="8"/>
      <c r="E68" s="8"/>
      <c r="F68" s="11"/>
      <c r="G68" s="5"/>
      <c r="H68" s="5"/>
      <c r="I68" s="7"/>
      <c r="J68" s="23"/>
      <c r="K68" s="75"/>
      <c r="L68" s="75"/>
      <c r="M68" s="50"/>
      <c r="N68" s="50"/>
      <c r="O68" s="50"/>
      <c r="P68" s="50"/>
      <c r="Q68" s="96"/>
      <c r="R68" s="96"/>
      <c r="S68" s="50"/>
      <c r="T68" s="97"/>
      <c r="U68" s="91"/>
      <c r="V68" s="92"/>
    </row>
    <row r="69" spans="1:22" x14ac:dyDescent="0.25">
      <c r="A69" s="47"/>
      <c r="B69" s="48"/>
      <c r="C69" s="48"/>
      <c r="D69" s="8"/>
      <c r="E69" s="8"/>
      <c r="F69" s="11"/>
      <c r="G69" s="5"/>
      <c r="H69" s="5"/>
      <c r="I69" s="7"/>
      <c r="J69" s="23"/>
      <c r="K69" s="49"/>
      <c r="L69" s="49"/>
      <c r="M69" s="50"/>
      <c r="N69" s="50"/>
      <c r="O69" s="50"/>
      <c r="P69" s="50"/>
      <c r="Q69" s="96"/>
      <c r="R69" s="96"/>
      <c r="S69" s="50"/>
      <c r="T69" s="97"/>
      <c r="U69" s="91"/>
      <c r="V69" s="92"/>
    </row>
    <row r="70" spans="1:22" x14ac:dyDescent="0.25">
      <c r="A70" s="47"/>
      <c r="B70" s="48"/>
      <c r="C70" s="48"/>
      <c r="D70" s="8"/>
      <c r="E70" s="8"/>
      <c r="F70" s="11"/>
      <c r="G70" s="4"/>
      <c r="H70" s="4"/>
      <c r="I70" s="7"/>
      <c r="J70" s="23"/>
      <c r="K70" s="49"/>
      <c r="L70" s="49"/>
      <c r="M70" s="50"/>
      <c r="N70" s="50"/>
      <c r="O70" s="50"/>
      <c r="P70" s="50"/>
      <c r="Q70" s="96"/>
      <c r="R70" s="96"/>
      <c r="S70" s="50"/>
      <c r="T70" s="97"/>
      <c r="U70" s="91"/>
      <c r="V70" s="92"/>
    </row>
    <row r="71" spans="1:22" x14ac:dyDescent="0.25">
      <c r="A71" s="47"/>
      <c r="B71" s="48"/>
      <c r="C71" s="48"/>
      <c r="D71" s="8"/>
      <c r="E71" s="8"/>
      <c r="F71" s="11"/>
      <c r="G71" s="4"/>
      <c r="H71" s="4"/>
      <c r="I71" s="7"/>
      <c r="J71" s="23"/>
      <c r="K71" s="49"/>
      <c r="L71" s="49"/>
      <c r="M71" s="50"/>
      <c r="N71" s="50"/>
      <c r="O71" s="50"/>
      <c r="P71" s="50"/>
      <c r="Q71" s="96"/>
      <c r="R71" s="96"/>
      <c r="S71" s="50"/>
      <c r="T71" s="97"/>
      <c r="U71" s="91"/>
      <c r="V71" s="92"/>
    </row>
    <row r="72" spans="1:22" x14ac:dyDescent="0.25">
      <c r="A72" s="47"/>
      <c r="B72" s="48"/>
      <c r="C72" s="48"/>
      <c r="D72" s="8"/>
      <c r="E72" s="8"/>
      <c r="F72" s="11"/>
      <c r="G72" s="4"/>
      <c r="H72" s="4"/>
      <c r="I72" s="7"/>
      <c r="J72" s="23"/>
      <c r="K72" s="49"/>
      <c r="L72" s="49"/>
      <c r="M72" s="50"/>
      <c r="N72" s="50"/>
      <c r="O72" s="50"/>
      <c r="P72" s="50"/>
      <c r="Q72" s="96"/>
      <c r="R72" s="96"/>
      <c r="S72" s="50"/>
      <c r="T72" s="97"/>
      <c r="U72" s="91"/>
      <c r="V72" s="92"/>
    </row>
    <row r="73" spans="1:22" x14ac:dyDescent="0.25">
      <c r="A73" s="47"/>
      <c r="B73" s="48"/>
      <c r="C73" s="48"/>
      <c r="D73" s="8"/>
      <c r="E73" s="8"/>
      <c r="F73" s="11"/>
      <c r="G73" s="4"/>
      <c r="H73" s="4"/>
      <c r="I73" s="7"/>
      <c r="J73" s="23"/>
      <c r="K73" s="49"/>
      <c r="L73" s="49"/>
      <c r="M73" s="50"/>
      <c r="N73" s="50"/>
      <c r="O73" s="50"/>
      <c r="P73" s="50"/>
      <c r="Q73" s="96"/>
      <c r="R73" s="96"/>
      <c r="S73" s="50"/>
      <c r="T73" s="97"/>
      <c r="U73" s="91"/>
      <c r="V73" s="92"/>
    </row>
    <row r="74" spans="1:22" x14ac:dyDescent="0.25">
      <c r="A74" s="47"/>
      <c r="B74" s="48"/>
      <c r="C74" s="48"/>
      <c r="D74" s="8"/>
      <c r="E74" s="8"/>
      <c r="F74" s="11"/>
      <c r="G74" s="4"/>
      <c r="H74" s="4"/>
      <c r="I74" s="7"/>
      <c r="J74" s="23"/>
      <c r="K74" s="49"/>
      <c r="L74" s="49"/>
      <c r="M74" s="50"/>
      <c r="N74" s="50"/>
      <c r="O74" s="50"/>
      <c r="P74" s="50"/>
      <c r="Q74" s="96"/>
      <c r="R74" s="96"/>
      <c r="S74" s="50"/>
      <c r="T74" s="97"/>
      <c r="U74" s="91"/>
      <c r="V74" s="92"/>
    </row>
    <row r="75" spans="1:22" x14ac:dyDescent="0.25">
      <c r="A75" s="47"/>
      <c r="B75" s="48"/>
      <c r="C75" s="48"/>
      <c r="D75" s="8"/>
      <c r="E75" s="8"/>
      <c r="F75" s="11"/>
      <c r="G75" s="4"/>
      <c r="H75" s="4"/>
      <c r="I75" s="7"/>
      <c r="J75" s="23"/>
      <c r="K75" s="49"/>
      <c r="L75" s="49"/>
      <c r="M75" s="50"/>
      <c r="N75" s="50"/>
      <c r="O75" s="50"/>
      <c r="P75" s="50"/>
      <c r="Q75" s="96"/>
      <c r="R75" s="96"/>
      <c r="S75" s="50"/>
      <c r="T75" s="97"/>
      <c r="U75" s="91"/>
      <c r="V75" s="92"/>
    </row>
    <row r="76" spans="1:22" x14ac:dyDescent="0.25">
      <c r="A76" s="47"/>
      <c r="B76" s="48"/>
      <c r="C76" s="48"/>
      <c r="D76" s="8"/>
      <c r="E76" s="8"/>
      <c r="F76" s="11"/>
      <c r="G76" s="4"/>
      <c r="H76" s="4"/>
      <c r="I76" s="7"/>
      <c r="J76" s="23"/>
      <c r="K76" s="49"/>
      <c r="L76" s="49"/>
      <c r="M76" s="50"/>
      <c r="N76" s="50"/>
      <c r="O76" s="50"/>
      <c r="P76" s="50"/>
      <c r="Q76" s="96"/>
      <c r="R76" s="96"/>
      <c r="S76" s="50"/>
      <c r="T76" s="97"/>
      <c r="U76" s="91"/>
      <c r="V76" s="92"/>
    </row>
    <row r="77" spans="1:22" x14ac:dyDescent="0.25">
      <c r="A77" s="47"/>
      <c r="B77" s="48"/>
      <c r="C77" s="48"/>
      <c r="D77" s="8"/>
      <c r="E77" s="8"/>
      <c r="F77" s="11"/>
      <c r="G77" s="4"/>
      <c r="H77" s="4"/>
      <c r="I77" s="7"/>
      <c r="J77" s="23"/>
      <c r="K77" s="49"/>
      <c r="L77" s="49"/>
      <c r="M77" s="50"/>
      <c r="N77" s="50"/>
      <c r="O77" s="50"/>
      <c r="P77" s="50"/>
      <c r="Q77" s="96"/>
      <c r="R77" s="96"/>
      <c r="S77" s="50"/>
      <c r="T77" s="97"/>
      <c r="U77" s="91"/>
      <c r="V77" s="92"/>
    </row>
    <row r="78" spans="1:22" x14ac:dyDescent="0.25">
      <c r="A78" s="47"/>
      <c r="B78" s="48"/>
      <c r="C78" s="48"/>
      <c r="D78" s="8"/>
      <c r="E78" s="8"/>
      <c r="F78" s="11"/>
      <c r="G78" s="4"/>
      <c r="H78" s="4"/>
      <c r="I78" s="7"/>
      <c r="J78" s="23"/>
      <c r="K78" s="49"/>
      <c r="L78" s="49"/>
      <c r="M78" s="50"/>
      <c r="N78" s="50"/>
      <c r="O78" s="50"/>
      <c r="P78" s="50"/>
      <c r="Q78" s="96"/>
      <c r="R78" s="96"/>
      <c r="S78" s="50"/>
      <c r="T78" s="97"/>
      <c r="U78" s="91"/>
      <c r="V78" s="92"/>
    </row>
    <row r="79" spans="1:22" x14ac:dyDescent="0.25">
      <c r="A79" s="47"/>
      <c r="B79" s="48"/>
      <c r="C79" s="48"/>
      <c r="D79" s="8"/>
      <c r="E79" s="8"/>
      <c r="F79" s="11"/>
      <c r="G79" s="4"/>
      <c r="H79" s="4"/>
      <c r="I79" s="7"/>
      <c r="J79" s="23"/>
      <c r="K79" s="49"/>
      <c r="L79" s="49"/>
      <c r="M79" s="50"/>
      <c r="N79" s="50"/>
      <c r="O79" s="50"/>
      <c r="P79" s="50"/>
      <c r="Q79" s="96"/>
      <c r="R79" s="96"/>
      <c r="S79" s="50"/>
      <c r="T79" s="97"/>
      <c r="U79" s="91"/>
      <c r="V79" s="92"/>
    </row>
    <row r="80" spans="1:22" x14ac:dyDescent="0.25">
      <c r="A80" s="47"/>
      <c r="B80" s="48"/>
      <c r="C80" s="48"/>
      <c r="D80" s="8"/>
      <c r="E80" s="8"/>
      <c r="F80" s="11"/>
      <c r="G80" s="4"/>
      <c r="H80" s="4"/>
      <c r="I80" s="7"/>
      <c r="J80" s="23"/>
      <c r="K80" s="49"/>
      <c r="L80" s="49"/>
      <c r="M80" s="50"/>
      <c r="N80" s="50"/>
      <c r="O80" s="50"/>
      <c r="P80" s="50"/>
      <c r="Q80" s="96"/>
      <c r="R80" s="96"/>
      <c r="S80" s="50"/>
      <c r="T80" s="97"/>
      <c r="U80" s="91"/>
      <c r="V80" s="92"/>
    </row>
    <row r="81" spans="1:22" x14ac:dyDescent="0.25">
      <c r="A81" s="47"/>
      <c r="B81" s="48"/>
      <c r="C81" s="48"/>
      <c r="D81" s="8"/>
      <c r="E81" s="8"/>
      <c r="F81" s="11"/>
      <c r="G81" s="4"/>
      <c r="H81" s="4"/>
      <c r="I81" s="7"/>
      <c r="J81" s="23"/>
      <c r="K81" s="49"/>
      <c r="L81" s="49"/>
      <c r="M81" s="50"/>
      <c r="N81" s="50"/>
      <c r="O81" s="50"/>
      <c r="P81" s="50"/>
      <c r="Q81" s="96"/>
      <c r="R81" s="96"/>
      <c r="S81" s="50"/>
      <c r="T81" s="97"/>
      <c r="U81" s="91"/>
      <c r="V81" s="92"/>
    </row>
    <row r="82" spans="1:22" x14ac:dyDescent="0.25">
      <c r="A82" s="47"/>
      <c r="B82" s="48"/>
      <c r="C82" s="48"/>
      <c r="D82" s="8"/>
      <c r="E82" s="8"/>
      <c r="F82" s="11"/>
      <c r="G82" s="4"/>
      <c r="H82" s="4"/>
      <c r="I82" s="7"/>
      <c r="J82" s="23"/>
      <c r="K82" s="49"/>
      <c r="L82" s="49"/>
      <c r="M82" s="50"/>
      <c r="N82" s="50"/>
      <c r="O82" s="50"/>
      <c r="P82" s="50"/>
      <c r="Q82" s="96"/>
      <c r="R82" s="96"/>
      <c r="S82" s="50"/>
      <c r="T82" s="97"/>
      <c r="U82" s="91"/>
      <c r="V82" s="92"/>
    </row>
    <row r="83" spans="1:22" ht="15.75" thickBot="1" x14ac:dyDescent="0.3">
      <c r="A83" s="47"/>
      <c r="B83" s="48"/>
      <c r="C83" s="48"/>
      <c r="D83" s="15"/>
      <c r="E83" s="15"/>
      <c r="F83" s="11"/>
      <c r="G83" s="6"/>
      <c r="H83" s="6"/>
      <c r="I83" s="7"/>
      <c r="J83" s="23"/>
      <c r="K83" s="60"/>
      <c r="L83" s="60"/>
      <c r="M83" s="50"/>
      <c r="N83" s="50"/>
      <c r="O83" s="50"/>
      <c r="P83" s="50"/>
      <c r="Q83" s="96"/>
      <c r="R83" s="96"/>
      <c r="S83" s="50"/>
      <c r="T83" s="97"/>
      <c r="U83" s="91"/>
      <c r="V83" s="92"/>
    </row>
    <row r="84" spans="1:22" ht="18.75" thickBot="1" x14ac:dyDescent="0.3">
      <c r="A84" s="66"/>
      <c r="B84" s="67"/>
      <c r="C84" s="67"/>
      <c r="D84" s="140"/>
      <c r="E84" s="68"/>
      <c r="F84" s="12"/>
      <c r="G84" s="69"/>
      <c r="H84" s="70"/>
      <c r="I84" s="71"/>
      <c r="J84" s="13"/>
      <c r="K84" s="69"/>
      <c r="L84" s="71"/>
      <c r="M84" s="72"/>
      <c r="N84" s="73"/>
      <c r="O84" s="58"/>
      <c r="P84" s="74"/>
      <c r="Q84" s="56"/>
      <c r="R84" s="57"/>
      <c r="S84" s="58"/>
      <c r="T84" s="59"/>
      <c r="U84" s="16"/>
      <c r="V84" s="17"/>
    </row>
    <row r="86" spans="1:22" x14ac:dyDescent="0.25">
      <c r="A86" s="117"/>
      <c r="B86" s="117"/>
      <c r="C86" s="117"/>
      <c r="D86" s="44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</row>
    <row r="87" spans="1:22" ht="15.75" thickBot="1" x14ac:dyDescent="0.3">
      <c r="A87" s="117"/>
      <c r="B87" s="117"/>
      <c r="C87" s="117"/>
      <c r="D87" s="44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</row>
    <row r="88" spans="1:22" ht="15.75" thickBot="1" x14ac:dyDescent="0.3">
      <c r="A88" s="99"/>
      <c r="B88" s="99"/>
      <c r="C88" s="99"/>
      <c r="D88" s="99"/>
      <c r="E88" s="99"/>
      <c r="F88" s="99"/>
      <c r="G88" s="99"/>
      <c r="H88" s="34"/>
      <c r="I88" s="99"/>
      <c r="J88" s="99"/>
      <c r="K88" s="99"/>
      <c r="L88" s="99"/>
      <c r="M88" s="99"/>
      <c r="N88" s="99"/>
      <c r="O88" s="99"/>
      <c r="P88" s="99"/>
      <c r="Q88" s="98"/>
      <c r="R88" s="98"/>
      <c r="S88" s="1"/>
      <c r="T88" s="13"/>
      <c r="U88" s="20"/>
    </row>
    <row r="89" spans="1:22" x14ac:dyDescent="0.25">
      <c r="A89" s="99"/>
      <c r="B89" s="99"/>
      <c r="C89" s="99"/>
      <c r="D89" s="99"/>
      <c r="E89" s="99"/>
      <c r="F89" s="99"/>
      <c r="G89" s="99"/>
      <c r="H89" s="99"/>
      <c r="I89" s="100"/>
      <c r="J89" s="100"/>
      <c r="K89" s="100"/>
      <c r="L89" s="100"/>
      <c r="M89" s="100"/>
      <c r="N89" s="100"/>
      <c r="O89" s="100"/>
      <c r="P89" s="100"/>
    </row>
    <row r="90" spans="1:22" x14ac:dyDescent="0.25">
      <c r="A90" s="99"/>
      <c r="B90" s="99"/>
      <c r="C90" s="99"/>
      <c r="D90" s="99"/>
      <c r="E90" s="99"/>
      <c r="F90" s="99"/>
      <c r="G90" s="99"/>
      <c r="H90" s="99"/>
      <c r="I90" s="100"/>
      <c r="J90" s="100"/>
      <c r="K90" s="100"/>
      <c r="L90" s="100"/>
      <c r="M90" s="100"/>
      <c r="N90" s="100"/>
      <c r="O90" s="100"/>
      <c r="P90" s="100"/>
    </row>
    <row r="91" spans="1:22" x14ac:dyDescent="0.25">
      <c r="A91" s="99"/>
      <c r="B91" s="99"/>
      <c r="C91" s="99"/>
      <c r="D91" s="99"/>
      <c r="E91" s="99"/>
      <c r="F91" s="99"/>
      <c r="G91" s="99"/>
      <c r="H91" s="99"/>
      <c r="I91" s="100"/>
      <c r="J91" s="100"/>
      <c r="K91" s="100"/>
      <c r="L91" s="100"/>
      <c r="M91" s="100"/>
      <c r="N91" s="100"/>
      <c r="O91" s="100"/>
      <c r="P91" s="100"/>
    </row>
    <row r="92" spans="1:22" x14ac:dyDescent="0.25">
      <c r="A92" s="99"/>
      <c r="B92" s="99"/>
      <c r="C92" s="99"/>
      <c r="D92" s="99"/>
      <c r="E92" s="99"/>
      <c r="F92" s="99"/>
      <c r="G92" s="99"/>
      <c r="H92" s="99"/>
      <c r="I92" s="100"/>
      <c r="J92" s="100"/>
      <c r="K92" s="100"/>
      <c r="L92" s="100"/>
      <c r="M92" s="100"/>
      <c r="N92" s="100"/>
      <c r="O92" s="100"/>
      <c r="P92" s="100"/>
    </row>
    <row r="93" spans="1:22" x14ac:dyDescent="0.25">
      <c r="A93" s="99"/>
      <c r="B93" s="99"/>
      <c r="C93" s="99"/>
      <c r="D93" s="99"/>
      <c r="E93" s="99"/>
      <c r="F93" s="99"/>
      <c r="G93" s="99"/>
      <c r="H93" s="99"/>
      <c r="I93" s="100"/>
      <c r="J93" s="100"/>
      <c r="K93" s="100"/>
      <c r="L93" s="100"/>
      <c r="M93" s="100"/>
      <c r="N93" s="100"/>
      <c r="O93" s="100"/>
      <c r="P93" s="100"/>
    </row>
    <row r="94" spans="1:22" x14ac:dyDescent="0.25">
      <c r="A94" s="99"/>
      <c r="B94" s="99"/>
      <c r="C94" s="99"/>
      <c r="D94" s="99"/>
      <c r="E94" s="99"/>
      <c r="F94" s="99"/>
      <c r="G94" s="99"/>
      <c r="H94" s="99"/>
      <c r="I94" s="100"/>
      <c r="J94" s="100"/>
      <c r="K94" s="100"/>
      <c r="L94" s="100"/>
      <c r="M94" s="100"/>
      <c r="N94" s="100"/>
      <c r="O94" s="100"/>
      <c r="P94" s="100"/>
    </row>
    <row r="95" spans="1:22" x14ac:dyDescent="0.25">
      <c r="A95" s="99"/>
      <c r="B95" s="99"/>
      <c r="C95" s="99"/>
      <c r="D95" s="99"/>
      <c r="E95" s="99"/>
      <c r="F95" s="99"/>
      <c r="G95" s="99"/>
      <c r="H95" s="99"/>
      <c r="I95" s="100"/>
      <c r="J95" s="100"/>
      <c r="K95" s="100"/>
      <c r="L95" s="100"/>
      <c r="M95" s="100"/>
      <c r="N95" s="100"/>
      <c r="O95" s="100"/>
      <c r="P95" s="100"/>
    </row>
    <row r="96" spans="1:22" x14ac:dyDescent="0.25">
      <c r="A96" s="99"/>
      <c r="B96" s="99"/>
      <c r="C96" s="99"/>
      <c r="D96" s="99"/>
      <c r="E96" s="99"/>
      <c r="F96" s="99"/>
      <c r="G96" s="99"/>
      <c r="H96" s="99"/>
      <c r="I96" s="100"/>
      <c r="J96" s="100"/>
      <c r="K96" s="100"/>
      <c r="L96" s="100"/>
      <c r="M96" s="100"/>
      <c r="N96" s="100"/>
      <c r="O96" s="100"/>
      <c r="P96" s="100"/>
    </row>
    <row r="97" spans="1:22" x14ac:dyDescent="0.25">
      <c r="A97" s="99"/>
      <c r="B97" s="99"/>
      <c r="C97" s="99"/>
      <c r="D97" s="99"/>
      <c r="E97" s="99"/>
      <c r="F97" s="99"/>
      <c r="G97" s="99"/>
      <c r="H97" s="99"/>
      <c r="I97" s="100"/>
      <c r="J97" s="100"/>
      <c r="K97" s="100"/>
      <c r="L97" s="100"/>
      <c r="M97" s="100"/>
      <c r="N97" s="100"/>
      <c r="O97" s="100"/>
      <c r="P97" s="100"/>
    </row>
    <row r="98" spans="1:22" x14ac:dyDescent="0.25">
      <c r="A98" s="99"/>
      <c r="B98" s="99"/>
      <c r="C98" s="99"/>
      <c r="D98" s="99"/>
      <c r="E98" s="99"/>
      <c r="F98" s="99"/>
      <c r="G98" s="99"/>
      <c r="H98" s="99"/>
      <c r="I98" s="100"/>
      <c r="J98" s="100"/>
      <c r="K98" s="100"/>
      <c r="L98" s="100"/>
      <c r="M98" s="100"/>
      <c r="N98" s="100"/>
      <c r="O98" s="100"/>
      <c r="P98" s="100"/>
    </row>
    <row r="99" spans="1:22" x14ac:dyDescent="0.25">
      <c r="A99" s="99"/>
      <c r="B99" s="99"/>
      <c r="C99" s="99"/>
      <c r="D99" s="99"/>
      <c r="E99" s="99"/>
      <c r="F99" s="99"/>
      <c r="G99" s="99"/>
      <c r="H99" s="99"/>
      <c r="I99" s="100"/>
      <c r="J99" s="100"/>
      <c r="K99" s="100"/>
      <c r="L99" s="100"/>
      <c r="M99" s="100"/>
      <c r="N99" s="100"/>
      <c r="O99" s="100"/>
      <c r="P99" s="100"/>
    </row>
    <row r="100" spans="1:22" x14ac:dyDescent="0.25">
      <c r="A100" s="99"/>
      <c r="B100" s="99"/>
      <c r="C100" s="99"/>
      <c r="D100" s="99"/>
      <c r="E100" s="99"/>
      <c r="F100" s="99"/>
      <c r="G100" s="99"/>
      <c r="H100" s="99"/>
      <c r="I100" s="100"/>
      <c r="J100" s="100"/>
      <c r="K100" s="100"/>
      <c r="L100" s="100"/>
      <c r="M100" s="100"/>
      <c r="N100" s="100"/>
      <c r="O100" s="100"/>
      <c r="P100" s="100"/>
      <c r="Q100" s="128"/>
      <c r="R100" s="128"/>
      <c r="S100" s="128"/>
      <c r="T100" s="131"/>
      <c r="U100" s="131"/>
      <c r="V100" s="131"/>
    </row>
    <row r="101" spans="1:22" x14ac:dyDescent="0.25">
      <c r="A101" s="99"/>
      <c r="B101" s="99"/>
      <c r="C101" s="99"/>
      <c r="D101" s="99"/>
      <c r="E101" s="99"/>
      <c r="F101" s="99"/>
      <c r="G101" s="99"/>
      <c r="H101" s="99"/>
      <c r="I101" s="100"/>
      <c r="J101" s="100"/>
      <c r="K101" s="100"/>
      <c r="L101" s="100"/>
      <c r="M101" s="100"/>
      <c r="N101" s="100"/>
      <c r="O101" s="100"/>
      <c r="P101" s="100"/>
      <c r="Q101" s="128"/>
      <c r="R101" s="128"/>
      <c r="S101" s="128"/>
      <c r="T101" s="131"/>
      <c r="U101" s="131"/>
      <c r="V101" s="131"/>
    </row>
    <row r="102" spans="1:22" ht="15.75" thickBot="1" x14ac:dyDescent="0.3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29"/>
      <c r="R102" s="129"/>
      <c r="S102" s="129"/>
      <c r="T102" s="132"/>
      <c r="U102" s="132"/>
      <c r="V102" s="132"/>
    </row>
    <row r="103" spans="1:22" ht="15.75" thickBot="1" x14ac:dyDescent="0.3">
      <c r="A103" s="114"/>
      <c r="B103" s="115"/>
      <c r="C103" s="115"/>
      <c r="D103" s="115"/>
      <c r="E103" s="115"/>
      <c r="F103" s="118"/>
      <c r="G103" s="120"/>
      <c r="H103" s="121"/>
      <c r="I103" s="122"/>
      <c r="J103" s="123"/>
      <c r="K103" s="110"/>
      <c r="L103" s="111"/>
      <c r="M103" s="110"/>
      <c r="N103" s="111"/>
      <c r="O103" s="110"/>
      <c r="P103" s="111"/>
      <c r="Q103" s="133"/>
      <c r="R103" s="134"/>
      <c r="S103" s="110"/>
      <c r="T103" s="111"/>
      <c r="U103" s="110"/>
      <c r="V103" s="111"/>
    </row>
    <row r="104" spans="1:22" ht="15.75" thickBot="1" x14ac:dyDescent="0.3">
      <c r="A104" s="114"/>
      <c r="B104" s="115"/>
      <c r="C104" s="116"/>
      <c r="D104" s="39"/>
      <c r="E104" s="35"/>
      <c r="F104" s="119"/>
      <c r="G104" s="2"/>
      <c r="H104" s="2"/>
      <c r="I104" s="2"/>
      <c r="J104" s="124"/>
      <c r="K104" s="112"/>
      <c r="L104" s="113"/>
      <c r="M104" s="112"/>
      <c r="N104" s="113"/>
      <c r="O104" s="112"/>
      <c r="P104" s="113"/>
      <c r="Q104" s="135"/>
      <c r="R104" s="136"/>
      <c r="S104" s="112"/>
      <c r="T104" s="113"/>
      <c r="U104" s="112"/>
      <c r="V104" s="113"/>
    </row>
    <row r="105" spans="1:22" x14ac:dyDescent="0.25">
      <c r="A105" s="93"/>
      <c r="B105" s="94"/>
      <c r="C105" s="94"/>
      <c r="D105" s="139"/>
      <c r="E105" s="9"/>
      <c r="F105" s="11"/>
      <c r="G105" s="3"/>
      <c r="H105" s="3"/>
      <c r="I105" s="7"/>
      <c r="J105" s="33"/>
      <c r="K105" s="95"/>
      <c r="L105" s="95"/>
      <c r="M105" s="50"/>
      <c r="N105" s="50"/>
      <c r="O105" s="50"/>
      <c r="P105" s="50"/>
      <c r="Q105" s="96"/>
      <c r="R105" s="96"/>
      <c r="S105" s="50"/>
      <c r="T105" s="97"/>
      <c r="U105" s="91"/>
      <c r="V105" s="92"/>
    </row>
    <row r="106" spans="1:22" x14ac:dyDescent="0.25">
      <c r="A106" s="47"/>
      <c r="B106" s="48"/>
      <c r="C106" s="48"/>
      <c r="D106" s="8"/>
      <c r="E106" s="8"/>
      <c r="F106" s="11"/>
      <c r="G106" s="4"/>
      <c r="H106" s="4"/>
      <c r="I106" s="7"/>
      <c r="J106" s="33"/>
      <c r="K106" s="49"/>
      <c r="L106" s="49"/>
      <c r="M106" s="50"/>
      <c r="N106" s="50"/>
      <c r="O106" s="50"/>
      <c r="P106" s="50"/>
      <c r="Q106" s="96"/>
      <c r="R106" s="96"/>
      <c r="S106" s="50"/>
      <c r="T106" s="97"/>
      <c r="U106" s="91"/>
      <c r="V106" s="92"/>
    </row>
    <row r="107" spans="1:22" x14ac:dyDescent="0.25">
      <c r="A107" s="47"/>
      <c r="B107" s="48"/>
      <c r="C107" s="48"/>
      <c r="D107" s="8"/>
      <c r="E107" s="8"/>
      <c r="F107" s="11"/>
      <c r="G107" s="4"/>
      <c r="H107" s="4"/>
      <c r="I107" s="7"/>
      <c r="J107" s="33"/>
      <c r="K107" s="49"/>
      <c r="L107" s="49"/>
      <c r="M107" s="50"/>
      <c r="N107" s="50"/>
      <c r="O107" s="50"/>
      <c r="P107" s="50"/>
      <c r="Q107" s="96"/>
      <c r="R107" s="96"/>
      <c r="S107" s="50"/>
      <c r="T107" s="97"/>
      <c r="U107" s="91"/>
      <c r="V107" s="92"/>
    </row>
    <row r="108" spans="1:22" x14ac:dyDescent="0.25">
      <c r="A108" s="47"/>
      <c r="B108" s="48"/>
      <c r="C108" s="48"/>
      <c r="D108" s="8"/>
      <c r="E108" s="8"/>
      <c r="F108" s="11"/>
      <c r="G108" s="4"/>
      <c r="H108" s="4"/>
      <c r="I108" s="7"/>
      <c r="J108" s="33"/>
      <c r="K108" s="49"/>
      <c r="L108" s="49"/>
      <c r="M108" s="50"/>
      <c r="N108" s="50"/>
      <c r="O108" s="50"/>
      <c r="P108" s="50"/>
      <c r="Q108" s="96"/>
      <c r="R108" s="96"/>
      <c r="S108" s="50"/>
      <c r="T108" s="97"/>
      <c r="U108" s="91"/>
      <c r="V108" s="92"/>
    </row>
    <row r="109" spans="1:22" x14ac:dyDescent="0.25">
      <c r="A109" s="47"/>
      <c r="B109" s="48"/>
      <c r="C109" s="48"/>
      <c r="D109" s="8"/>
      <c r="E109" s="8"/>
      <c r="F109" s="11"/>
      <c r="G109" s="4"/>
      <c r="H109" s="4"/>
      <c r="I109" s="7"/>
      <c r="J109" s="33"/>
      <c r="K109" s="49"/>
      <c r="L109" s="49"/>
      <c r="M109" s="50"/>
      <c r="N109" s="50"/>
      <c r="O109" s="50"/>
      <c r="P109" s="50"/>
      <c r="Q109" s="96"/>
      <c r="R109" s="96"/>
      <c r="S109" s="50"/>
      <c r="T109" s="97"/>
      <c r="U109" s="91"/>
      <c r="V109" s="92"/>
    </row>
    <row r="110" spans="1:22" x14ac:dyDescent="0.25">
      <c r="A110" s="47"/>
      <c r="B110" s="48"/>
      <c r="C110" s="48"/>
      <c r="D110" s="8"/>
      <c r="E110" s="8"/>
      <c r="F110" s="11"/>
      <c r="G110" s="5"/>
      <c r="H110" s="5"/>
      <c r="I110" s="7"/>
      <c r="J110" s="33"/>
      <c r="K110" s="75"/>
      <c r="L110" s="75"/>
      <c r="M110" s="50"/>
      <c r="N110" s="50"/>
      <c r="O110" s="50"/>
      <c r="P110" s="50"/>
      <c r="Q110" s="96"/>
      <c r="R110" s="96"/>
      <c r="S110" s="50"/>
      <c r="T110" s="97"/>
      <c r="U110" s="91"/>
      <c r="V110" s="92"/>
    </row>
    <row r="111" spans="1:22" x14ac:dyDescent="0.25">
      <c r="A111" s="47"/>
      <c r="B111" s="48"/>
      <c r="C111" s="48"/>
      <c r="D111" s="8"/>
      <c r="E111" s="8"/>
      <c r="F111" s="11"/>
      <c r="G111" s="5"/>
      <c r="H111" s="5"/>
      <c r="I111" s="7"/>
      <c r="J111" s="33"/>
      <c r="K111" s="49"/>
      <c r="L111" s="49"/>
      <c r="M111" s="50"/>
      <c r="N111" s="50"/>
      <c r="O111" s="50"/>
      <c r="P111" s="50"/>
      <c r="Q111" s="96"/>
      <c r="R111" s="96"/>
      <c r="S111" s="50"/>
      <c r="T111" s="97"/>
      <c r="U111" s="91"/>
      <c r="V111" s="92"/>
    </row>
    <row r="112" spans="1:22" x14ac:dyDescent="0.25">
      <c r="A112" s="47"/>
      <c r="B112" s="48"/>
      <c r="C112" s="48"/>
      <c r="D112" s="8"/>
      <c r="E112" s="8"/>
      <c r="F112" s="11"/>
      <c r="G112" s="4"/>
      <c r="H112" s="4"/>
      <c r="I112" s="7"/>
      <c r="J112" s="33"/>
      <c r="K112" s="49"/>
      <c r="L112" s="49"/>
      <c r="M112" s="50"/>
      <c r="N112" s="50"/>
      <c r="O112" s="50"/>
      <c r="P112" s="50"/>
      <c r="Q112" s="96"/>
      <c r="R112" s="96"/>
      <c r="S112" s="50"/>
      <c r="T112" s="97"/>
      <c r="U112" s="91"/>
      <c r="V112" s="92"/>
    </row>
    <row r="113" spans="1:22" x14ac:dyDescent="0.25">
      <c r="A113" s="47"/>
      <c r="B113" s="48"/>
      <c r="C113" s="48"/>
      <c r="D113" s="8"/>
      <c r="E113" s="8"/>
      <c r="F113" s="11"/>
      <c r="G113" s="4"/>
      <c r="H113" s="4"/>
      <c r="I113" s="7"/>
      <c r="J113" s="33"/>
      <c r="K113" s="49"/>
      <c r="L113" s="49"/>
      <c r="M113" s="50"/>
      <c r="N113" s="50"/>
      <c r="O113" s="50"/>
      <c r="P113" s="50"/>
      <c r="Q113" s="96"/>
      <c r="R113" s="96"/>
      <c r="S113" s="50"/>
      <c r="T113" s="97"/>
      <c r="U113" s="91"/>
      <c r="V113" s="92"/>
    </row>
    <row r="114" spans="1:22" x14ac:dyDescent="0.25">
      <c r="A114" s="47"/>
      <c r="B114" s="48"/>
      <c r="C114" s="48"/>
      <c r="D114" s="8"/>
      <c r="E114" s="8"/>
      <c r="F114" s="11"/>
      <c r="G114" s="4"/>
      <c r="H114" s="4"/>
      <c r="I114" s="7"/>
      <c r="J114" s="33"/>
      <c r="K114" s="49"/>
      <c r="L114" s="49"/>
      <c r="M114" s="50"/>
      <c r="N114" s="50"/>
      <c r="O114" s="50"/>
      <c r="P114" s="50"/>
      <c r="Q114" s="96"/>
      <c r="R114" s="96"/>
      <c r="S114" s="50"/>
      <c r="T114" s="97"/>
      <c r="U114" s="91"/>
      <c r="V114" s="92"/>
    </row>
    <row r="115" spans="1:22" x14ac:dyDescent="0.25">
      <c r="A115" s="47"/>
      <c r="B115" s="48"/>
      <c r="C115" s="48"/>
      <c r="D115" s="8"/>
      <c r="E115" s="8"/>
      <c r="F115" s="11"/>
      <c r="G115" s="4"/>
      <c r="H115" s="4"/>
      <c r="I115" s="7"/>
      <c r="J115" s="33"/>
      <c r="K115" s="49"/>
      <c r="L115" s="49"/>
      <c r="M115" s="50"/>
      <c r="N115" s="50"/>
      <c r="O115" s="50"/>
      <c r="P115" s="50"/>
      <c r="Q115" s="96"/>
      <c r="R115" s="96"/>
      <c r="S115" s="50"/>
      <c r="T115" s="97"/>
      <c r="U115" s="91"/>
      <c r="V115" s="92"/>
    </row>
    <row r="116" spans="1:22" x14ac:dyDescent="0.25">
      <c r="A116" s="47"/>
      <c r="B116" s="48"/>
      <c r="C116" s="48"/>
      <c r="D116" s="8"/>
      <c r="E116" s="8"/>
      <c r="F116" s="11"/>
      <c r="G116" s="4"/>
      <c r="H116" s="4"/>
      <c r="I116" s="7"/>
      <c r="J116" s="33"/>
      <c r="K116" s="49"/>
      <c r="L116" s="49"/>
      <c r="M116" s="50"/>
      <c r="N116" s="50"/>
      <c r="O116" s="50"/>
      <c r="P116" s="50"/>
      <c r="Q116" s="96"/>
      <c r="R116" s="96"/>
      <c r="S116" s="50"/>
      <c r="T116" s="97"/>
      <c r="U116" s="91"/>
      <c r="V116" s="92"/>
    </row>
    <row r="117" spans="1:22" x14ac:dyDescent="0.25">
      <c r="A117" s="47"/>
      <c r="B117" s="48"/>
      <c r="C117" s="48"/>
      <c r="D117" s="8"/>
      <c r="E117" s="8"/>
      <c r="F117" s="11"/>
      <c r="G117" s="4"/>
      <c r="H117" s="4"/>
      <c r="I117" s="7"/>
      <c r="J117" s="33"/>
      <c r="K117" s="49"/>
      <c r="L117" s="49"/>
      <c r="M117" s="50"/>
      <c r="N117" s="50"/>
      <c r="O117" s="50"/>
      <c r="P117" s="50"/>
      <c r="Q117" s="96"/>
      <c r="R117" s="96"/>
      <c r="S117" s="50"/>
      <c r="T117" s="97"/>
      <c r="U117" s="91"/>
      <c r="V117" s="92"/>
    </row>
    <row r="118" spans="1:22" x14ac:dyDescent="0.25">
      <c r="A118" s="47"/>
      <c r="B118" s="48"/>
      <c r="C118" s="48"/>
      <c r="D118" s="8"/>
      <c r="E118" s="8"/>
      <c r="F118" s="11"/>
      <c r="G118" s="4"/>
      <c r="H118" s="4"/>
      <c r="I118" s="7"/>
      <c r="J118" s="33"/>
      <c r="K118" s="49"/>
      <c r="L118" s="49"/>
      <c r="M118" s="50"/>
      <c r="N118" s="50"/>
      <c r="O118" s="50"/>
      <c r="P118" s="50"/>
      <c r="Q118" s="96"/>
      <c r="R118" s="96"/>
      <c r="S118" s="50"/>
      <c r="T118" s="97"/>
      <c r="U118" s="91"/>
      <c r="V118" s="92"/>
    </row>
    <row r="119" spans="1:22" x14ac:dyDescent="0.25">
      <c r="A119" s="47"/>
      <c r="B119" s="48"/>
      <c r="C119" s="48"/>
      <c r="D119" s="8"/>
      <c r="E119" s="8"/>
      <c r="F119" s="11"/>
      <c r="G119" s="4"/>
      <c r="H119" s="4"/>
      <c r="I119" s="7"/>
      <c r="J119" s="33"/>
      <c r="K119" s="49"/>
      <c r="L119" s="49"/>
      <c r="M119" s="50"/>
      <c r="N119" s="50"/>
      <c r="O119" s="50"/>
      <c r="P119" s="50"/>
      <c r="Q119" s="96"/>
      <c r="R119" s="96"/>
      <c r="S119" s="50"/>
      <c r="T119" s="97"/>
      <c r="U119" s="91"/>
      <c r="V119" s="92"/>
    </row>
    <row r="120" spans="1:22" x14ac:dyDescent="0.25">
      <c r="A120" s="47"/>
      <c r="B120" s="48"/>
      <c r="C120" s="48"/>
      <c r="D120" s="8"/>
      <c r="E120" s="8"/>
      <c r="F120" s="11"/>
      <c r="G120" s="4"/>
      <c r="H120" s="4"/>
      <c r="I120" s="7"/>
      <c r="J120" s="33"/>
      <c r="K120" s="49"/>
      <c r="L120" s="49"/>
      <c r="M120" s="50"/>
      <c r="N120" s="50"/>
      <c r="O120" s="50"/>
      <c r="P120" s="50"/>
      <c r="Q120" s="96"/>
      <c r="R120" s="96"/>
      <c r="S120" s="50"/>
      <c r="T120" s="97"/>
      <c r="U120" s="91"/>
      <c r="V120" s="92"/>
    </row>
    <row r="121" spans="1:22" x14ac:dyDescent="0.25">
      <c r="A121" s="47"/>
      <c r="B121" s="48"/>
      <c r="C121" s="48"/>
      <c r="D121" s="8"/>
      <c r="E121" s="8"/>
      <c r="F121" s="11"/>
      <c r="G121" s="4"/>
      <c r="H121" s="4"/>
      <c r="I121" s="7"/>
      <c r="J121" s="33"/>
      <c r="K121" s="49"/>
      <c r="L121" s="49"/>
      <c r="M121" s="50"/>
      <c r="N121" s="50"/>
      <c r="O121" s="50"/>
      <c r="P121" s="50"/>
      <c r="Q121" s="96"/>
      <c r="R121" s="96"/>
      <c r="S121" s="50"/>
      <c r="T121" s="97"/>
      <c r="U121" s="91"/>
      <c r="V121" s="92"/>
    </row>
    <row r="122" spans="1:22" x14ac:dyDescent="0.25">
      <c r="A122" s="47"/>
      <c r="B122" s="48"/>
      <c r="C122" s="48"/>
      <c r="D122" s="8"/>
      <c r="E122" s="8"/>
      <c r="F122" s="11"/>
      <c r="G122" s="4"/>
      <c r="H122" s="4"/>
      <c r="I122" s="7"/>
      <c r="J122" s="33"/>
      <c r="K122" s="49"/>
      <c r="L122" s="49"/>
      <c r="M122" s="50"/>
      <c r="N122" s="50"/>
      <c r="O122" s="50"/>
      <c r="P122" s="50"/>
      <c r="Q122" s="96"/>
      <c r="R122" s="96"/>
      <c r="S122" s="50"/>
      <c r="T122" s="97"/>
      <c r="U122" s="91"/>
      <c r="V122" s="92"/>
    </row>
    <row r="123" spans="1:22" x14ac:dyDescent="0.25">
      <c r="A123" s="47"/>
      <c r="B123" s="48"/>
      <c r="C123" s="48"/>
      <c r="D123" s="8"/>
      <c r="E123" s="8"/>
      <c r="F123" s="11"/>
      <c r="G123" s="4"/>
      <c r="H123" s="4"/>
      <c r="I123" s="7"/>
      <c r="J123" s="33"/>
      <c r="K123" s="49"/>
      <c r="L123" s="49"/>
      <c r="M123" s="50"/>
      <c r="N123" s="50"/>
      <c r="O123" s="50"/>
      <c r="P123" s="50"/>
      <c r="Q123" s="96"/>
      <c r="R123" s="96"/>
      <c r="S123" s="50"/>
      <c r="T123" s="97"/>
      <c r="U123" s="91"/>
      <c r="V123" s="92"/>
    </row>
    <row r="124" spans="1:22" x14ac:dyDescent="0.25">
      <c r="A124" s="47"/>
      <c r="B124" s="48"/>
      <c r="C124" s="48"/>
      <c r="D124" s="8"/>
      <c r="E124" s="8"/>
      <c r="F124" s="11"/>
      <c r="G124" s="4"/>
      <c r="H124" s="4"/>
      <c r="I124" s="7"/>
      <c r="J124" s="33"/>
      <c r="K124" s="49"/>
      <c r="L124" s="49"/>
      <c r="M124" s="50"/>
      <c r="N124" s="50"/>
      <c r="O124" s="50"/>
      <c r="P124" s="50"/>
      <c r="Q124" s="96"/>
      <c r="R124" s="96"/>
      <c r="S124" s="50"/>
      <c r="T124" s="97"/>
      <c r="U124" s="91"/>
      <c r="V124" s="92"/>
    </row>
    <row r="125" spans="1:22" ht="15.75" thickBot="1" x14ac:dyDescent="0.3">
      <c r="A125" s="47"/>
      <c r="B125" s="48"/>
      <c r="C125" s="48"/>
      <c r="D125" s="15"/>
      <c r="E125" s="15"/>
      <c r="F125" s="11"/>
      <c r="G125" s="6"/>
      <c r="H125" s="6"/>
      <c r="I125" s="7"/>
      <c r="J125" s="33"/>
      <c r="K125" s="60"/>
      <c r="L125" s="60"/>
      <c r="M125" s="50"/>
      <c r="N125" s="50"/>
      <c r="O125" s="50"/>
      <c r="P125" s="50"/>
      <c r="Q125" s="96"/>
      <c r="R125" s="96"/>
      <c r="S125" s="50"/>
      <c r="T125" s="97"/>
      <c r="U125" s="91"/>
      <c r="V125" s="92"/>
    </row>
    <row r="126" spans="1:22" ht="18.75" thickBot="1" x14ac:dyDescent="0.3">
      <c r="A126" s="66"/>
      <c r="B126" s="67"/>
      <c r="C126" s="67"/>
      <c r="D126" s="140"/>
      <c r="E126" s="68"/>
      <c r="F126" s="12"/>
      <c r="G126" s="69"/>
      <c r="H126" s="70"/>
      <c r="I126" s="71"/>
      <c r="J126" s="13"/>
      <c r="K126" s="69"/>
      <c r="L126" s="71"/>
      <c r="M126" s="72"/>
      <c r="N126" s="73"/>
      <c r="O126" s="58"/>
      <c r="P126" s="74"/>
      <c r="Q126" s="56"/>
      <c r="R126" s="57"/>
      <c r="S126" s="58"/>
      <c r="T126" s="59"/>
      <c r="U126" s="137"/>
      <c r="V126" s="138"/>
    </row>
    <row r="128" spans="1:22" x14ac:dyDescent="0.25">
      <c r="A128" s="117"/>
      <c r="B128" s="117"/>
      <c r="C128" s="117"/>
      <c r="D128" s="44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</row>
    <row r="129" spans="1:22" ht="15.75" thickBot="1" x14ac:dyDescent="0.3">
      <c r="A129" s="117"/>
      <c r="B129" s="117"/>
      <c r="C129" s="117"/>
      <c r="D129" s="44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</row>
    <row r="130" spans="1:22" ht="15.75" thickBot="1" x14ac:dyDescent="0.3">
      <c r="A130" s="99"/>
      <c r="B130" s="99"/>
      <c r="C130" s="99"/>
      <c r="D130" s="99"/>
      <c r="E130" s="99"/>
      <c r="F130" s="99"/>
      <c r="G130" s="99"/>
      <c r="H130" s="37"/>
      <c r="I130" s="99"/>
      <c r="J130" s="99"/>
      <c r="K130" s="99"/>
      <c r="L130" s="99"/>
      <c r="M130" s="99"/>
      <c r="N130" s="99"/>
      <c r="O130" s="99"/>
      <c r="P130" s="99"/>
      <c r="Q130" s="98"/>
      <c r="R130" s="98"/>
      <c r="S130" s="1"/>
      <c r="T130" s="13"/>
      <c r="U130" s="20"/>
    </row>
    <row r="131" spans="1:22" x14ac:dyDescent="0.25">
      <c r="A131" s="99"/>
      <c r="B131" s="99"/>
      <c r="C131" s="99"/>
      <c r="D131" s="99"/>
      <c r="E131" s="99"/>
      <c r="F131" s="99"/>
      <c r="G131" s="99"/>
      <c r="H131" s="99"/>
      <c r="I131" s="100"/>
      <c r="J131" s="100"/>
      <c r="K131" s="100"/>
      <c r="L131" s="100"/>
      <c r="M131" s="100"/>
      <c r="N131" s="100"/>
      <c r="O131" s="100"/>
      <c r="P131" s="100"/>
    </row>
    <row r="132" spans="1:22" ht="15.75" thickBot="1" x14ac:dyDescent="0.3">
      <c r="A132" s="99"/>
      <c r="B132" s="99"/>
      <c r="C132" s="99"/>
      <c r="D132" s="99"/>
      <c r="E132" s="99"/>
      <c r="F132" s="99"/>
      <c r="G132" s="99"/>
      <c r="H132" s="99"/>
      <c r="I132" s="100"/>
      <c r="J132" s="100"/>
      <c r="K132" s="100"/>
      <c r="L132" s="100"/>
      <c r="M132" s="100"/>
      <c r="N132" s="100"/>
      <c r="O132" s="100"/>
      <c r="P132" s="100"/>
    </row>
    <row r="133" spans="1:22" x14ac:dyDescent="0.25">
      <c r="A133" s="99"/>
      <c r="B133" s="99"/>
      <c r="C133" s="99"/>
      <c r="D133" s="99"/>
      <c r="E133" s="99"/>
      <c r="F133" s="99"/>
      <c r="G133" s="99"/>
      <c r="H133" s="99"/>
      <c r="I133" s="100"/>
      <c r="J133" s="100"/>
      <c r="K133" s="100"/>
      <c r="L133" s="100"/>
      <c r="M133" s="100"/>
      <c r="N133" s="100"/>
      <c r="O133" s="100"/>
      <c r="P133" s="100"/>
      <c r="Q133" s="101"/>
      <c r="R133" s="102"/>
      <c r="S133" s="103"/>
      <c r="T133" s="77"/>
      <c r="U133" s="77"/>
      <c r="V133" s="78"/>
    </row>
    <row r="134" spans="1:22" x14ac:dyDescent="0.25">
      <c r="A134" s="99"/>
      <c r="B134" s="99"/>
      <c r="C134" s="99"/>
      <c r="D134" s="99"/>
      <c r="E134" s="99"/>
      <c r="F134" s="99"/>
      <c r="G134" s="99"/>
      <c r="H134" s="99"/>
      <c r="I134" s="100"/>
      <c r="J134" s="100"/>
      <c r="K134" s="100"/>
      <c r="L134" s="100"/>
      <c r="M134" s="100"/>
      <c r="N134" s="100"/>
      <c r="O134" s="100"/>
      <c r="P134" s="100"/>
      <c r="Q134" s="104"/>
      <c r="R134" s="105"/>
      <c r="S134" s="106"/>
      <c r="T134" s="80"/>
      <c r="U134" s="80"/>
      <c r="V134" s="81"/>
    </row>
    <row r="135" spans="1:22" ht="15.75" thickBot="1" x14ac:dyDescent="0.3">
      <c r="A135" s="99"/>
      <c r="B135" s="99"/>
      <c r="C135" s="99"/>
      <c r="D135" s="99"/>
      <c r="E135" s="99"/>
      <c r="F135" s="99"/>
      <c r="G135" s="99"/>
      <c r="H135" s="99"/>
      <c r="I135" s="100"/>
      <c r="J135" s="100"/>
      <c r="K135" s="100"/>
      <c r="L135" s="100"/>
      <c r="M135" s="100"/>
      <c r="N135" s="100"/>
      <c r="O135" s="100"/>
      <c r="P135" s="100"/>
      <c r="Q135" s="107"/>
      <c r="R135" s="108"/>
      <c r="S135" s="109"/>
      <c r="T135" s="83"/>
      <c r="U135" s="83"/>
      <c r="V135" s="84"/>
    </row>
    <row r="136" spans="1:22" x14ac:dyDescent="0.25">
      <c r="A136" s="99"/>
      <c r="B136" s="99"/>
      <c r="C136" s="99"/>
      <c r="D136" s="99"/>
      <c r="E136" s="99"/>
      <c r="F136" s="99"/>
      <c r="G136" s="99"/>
      <c r="H136" s="99"/>
      <c r="I136" s="100"/>
      <c r="J136" s="100"/>
      <c r="K136" s="100"/>
      <c r="L136" s="100"/>
      <c r="M136" s="100"/>
      <c r="N136" s="100"/>
      <c r="O136" s="100"/>
      <c r="P136" s="100"/>
      <c r="Q136" s="125"/>
      <c r="R136" s="126"/>
      <c r="S136" s="127"/>
      <c r="T136" s="77"/>
      <c r="U136" s="77"/>
      <c r="V136" s="78"/>
    </row>
    <row r="137" spans="1:22" x14ac:dyDescent="0.25">
      <c r="A137" s="99"/>
      <c r="B137" s="99"/>
      <c r="C137" s="99"/>
      <c r="D137" s="99"/>
      <c r="E137" s="99"/>
      <c r="F137" s="99"/>
      <c r="G137" s="99"/>
      <c r="H137" s="99"/>
      <c r="I137" s="100"/>
      <c r="J137" s="100"/>
      <c r="K137" s="100"/>
      <c r="L137" s="100"/>
      <c r="M137" s="100"/>
      <c r="N137" s="100"/>
      <c r="O137" s="100"/>
      <c r="P137" s="100"/>
      <c r="Q137" s="85"/>
      <c r="R137" s="86"/>
      <c r="S137" s="87"/>
      <c r="T137" s="80"/>
      <c r="U137" s="80"/>
      <c r="V137" s="81"/>
    </row>
    <row r="138" spans="1:22" ht="15.75" thickBot="1" x14ac:dyDescent="0.3">
      <c r="A138" s="99"/>
      <c r="B138" s="99"/>
      <c r="C138" s="99"/>
      <c r="D138" s="99"/>
      <c r="E138" s="99"/>
      <c r="F138" s="99"/>
      <c r="G138" s="99"/>
      <c r="H138" s="99"/>
      <c r="I138" s="100"/>
      <c r="J138" s="100"/>
      <c r="K138" s="100"/>
      <c r="L138" s="100"/>
      <c r="M138" s="100"/>
      <c r="N138" s="100"/>
      <c r="O138" s="100"/>
      <c r="P138" s="100"/>
      <c r="Q138" s="88"/>
      <c r="R138" s="89"/>
      <c r="S138" s="90"/>
      <c r="T138" s="83"/>
      <c r="U138" s="83"/>
      <c r="V138" s="84"/>
    </row>
    <row r="139" spans="1:22" x14ac:dyDescent="0.25">
      <c r="A139" s="99"/>
      <c r="B139" s="99"/>
      <c r="C139" s="99"/>
      <c r="D139" s="99"/>
      <c r="E139" s="99"/>
      <c r="F139" s="99"/>
      <c r="G139" s="99"/>
      <c r="H139" s="99"/>
      <c r="I139" s="100"/>
      <c r="J139" s="100"/>
      <c r="K139" s="100"/>
      <c r="L139" s="100"/>
      <c r="M139" s="100"/>
      <c r="N139" s="100"/>
      <c r="O139" s="100"/>
      <c r="P139" s="100"/>
      <c r="Q139" s="85"/>
      <c r="R139" s="86"/>
      <c r="S139" s="87"/>
      <c r="T139" s="76"/>
      <c r="U139" s="77"/>
      <c r="V139" s="78"/>
    </row>
    <row r="140" spans="1:22" x14ac:dyDescent="0.25">
      <c r="A140" s="99"/>
      <c r="B140" s="99"/>
      <c r="C140" s="99"/>
      <c r="D140" s="99"/>
      <c r="E140" s="99"/>
      <c r="F140" s="99"/>
      <c r="G140" s="99"/>
      <c r="H140" s="99"/>
      <c r="I140" s="100"/>
      <c r="J140" s="100"/>
      <c r="K140" s="100"/>
      <c r="L140" s="100"/>
      <c r="M140" s="100"/>
      <c r="N140" s="100"/>
      <c r="O140" s="100"/>
      <c r="P140" s="100"/>
      <c r="Q140" s="85"/>
      <c r="R140" s="86"/>
      <c r="S140" s="87"/>
      <c r="T140" s="79"/>
      <c r="U140" s="80"/>
      <c r="V140" s="81"/>
    </row>
    <row r="141" spans="1:22" ht="15.75" thickBot="1" x14ac:dyDescent="0.3">
      <c r="A141" s="99"/>
      <c r="B141" s="99"/>
      <c r="C141" s="99"/>
      <c r="D141" s="99"/>
      <c r="E141" s="99"/>
      <c r="F141" s="99"/>
      <c r="G141" s="99"/>
      <c r="H141" s="99"/>
      <c r="I141" s="100"/>
      <c r="J141" s="100"/>
      <c r="K141" s="100"/>
      <c r="L141" s="100"/>
      <c r="M141" s="100"/>
      <c r="N141" s="100"/>
      <c r="O141" s="100"/>
      <c r="P141" s="100"/>
      <c r="Q141" s="88"/>
      <c r="R141" s="89"/>
      <c r="S141" s="90"/>
      <c r="T141" s="82"/>
      <c r="U141" s="83"/>
      <c r="V141" s="84"/>
    </row>
    <row r="142" spans="1:22" x14ac:dyDescent="0.25">
      <c r="A142" s="99"/>
      <c r="B142" s="99"/>
      <c r="C142" s="99"/>
      <c r="D142" s="99"/>
      <c r="E142" s="99"/>
      <c r="F142" s="99"/>
      <c r="G142" s="99"/>
      <c r="H142" s="99"/>
      <c r="I142" s="100"/>
      <c r="J142" s="100"/>
      <c r="K142" s="100"/>
      <c r="L142" s="100"/>
      <c r="M142" s="100"/>
      <c r="N142" s="100"/>
      <c r="O142" s="100"/>
      <c r="P142" s="100"/>
      <c r="Q142" s="85"/>
      <c r="R142" s="86"/>
      <c r="S142" s="87"/>
      <c r="T142" s="80"/>
      <c r="U142" s="80"/>
      <c r="V142" s="81"/>
    </row>
    <row r="143" spans="1:22" x14ac:dyDescent="0.25">
      <c r="A143" s="99"/>
      <c r="B143" s="99"/>
      <c r="C143" s="99"/>
      <c r="D143" s="99"/>
      <c r="E143" s="99"/>
      <c r="F143" s="99"/>
      <c r="G143" s="99"/>
      <c r="H143" s="99"/>
      <c r="I143" s="100"/>
      <c r="J143" s="100"/>
      <c r="K143" s="100"/>
      <c r="L143" s="100"/>
      <c r="M143" s="100"/>
      <c r="N143" s="100"/>
      <c r="O143" s="100"/>
      <c r="P143" s="100"/>
      <c r="Q143" s="85"/>
      <c r="R143" s="86"/>
      <c r="S143" s="87"/>
      <c r="T143" s="80"/>
      <c r="U143" s="80"/>
      <c r="V143" s="81"/>
    </row>
    <row r="144" spans="1:22" ht="15.75" thickBot="1" x14ac:dyDescent="0.3">
      <c r="A144" s="117"/>
      <c r="B144" s="117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88"/>
      <c r="R144" s="89"/>
      <c r="S144" s="90"/>
      <c r="T144" s="83"/>
      <c r="U144" s="83"/>
      <c r="V144" s="84"/>
    </row>
    <row r="145" spans="1:22" ht="21.95" customHeight="1" thickBot="1" x14ac:dyDescent="0.3">
      <c r="A145" s="114"/>
      <c r="B145" s="115"/>
      <c r="C145" s="115"/>
      <c r="D145" s="115"/>
      <c r="E145" s="115"/>
      <c r="F145" s="118"/>
      <c r="G145" s="120"/>
      <c r="H145" s="121"/>
      <c r="I145" s="122"/>
      <c r="J145" s="123"/>
      <c r="K145" s="110"/>
      <c r="L145" s="111"/>
      <c r="M145" s="110"/>
      <c r="N145" s="111"/>
      <c r="O145" s="110"/>
      <c r="P145" s="111"/>
      <c r="Q145" s="110"/>
      <c r="R145" s="111"/>
      <c r="S145" s="110"/>
      <c r="T145" s="111"/>
      <c r="U145" s="110"/>
      <c r="V145" s="111"/>
    </row>
    <row r="146" spans="1:22" ht="21.95" customHeight="1" thickBot="1" x14ac:dyDescent="0.3">
      <c r="A146" s="114"/>
      <c r="B146" s="115"/>
      <c r="C146" s="116"/>
      <c r="D146" s="39"/>
      <c r="E146" s="39"/>
      <c r="F146" s="119"/>
      <c r="G146" s="2"/>
      <c r="H146" s="2"/>
      <c r="I146" s="2"/>
      <c r="J146" s="124"/>
      <c r="K146" s="112"/>
      <c r="L146" s="113"/>
      <c r="M146" s="112"/>
      <c r="N146" s="113"/>
      <c r="O146" s="112"/>
      <c r="P146" s="113"/>
      <c r="Q146" s="112"/>
      <c r="R146" s="113"/>
      <c r="S146" s="112"/>
      <c r="T146" s="113"/>
      <c r="U146" s="112"/>
      <c r="V146" s="113"/>
    </row>
    <row r="147" spans="1:22" x14ac:dyDescent="0.25">
      <c r="A147" s="93"/>
      <c r="B147" s="94"/>
      <c r="C147" s="94"/>
      <c r="D147" s="139"/>
      <c r="E147" s="9"/>
      <c r="F147" s="11"/>
      <c r="G147" s="3"/>
      <c r="H147" s="3"/>
      <c r="I147" s="7"/>
      <c r="J147" s="38"/>
      <c r="K147" s="95"/>
      <c r="L147" s="95"/>
      <c r="M147" s="50"/>
      <c r="N147" s="50"/>
      <c r="O147" s="50"/>
      <c r="P147" s="50"/>
      <c r="Q147" s="96"/>
      <c r="R147" s="96"/>
      <c r="S147" s="50"/>
      <c r="T147" s="97"/>
      <c r="U147" s="91"/>
      <c r="V147" s="92"/>
    </row>
    <row r="148" spans="1:22" x14ac:dyDescent="0.25">
      <c r="A148" s="47"/>
      <c r="B148" s="48"/>
      <c r="C148" s="48"/>
      <c r="D148" s="8"/>
      <c r="E148" s="8"/>
      <c r="F148" s="11"/>
      <c r="G148" s="4"/>
      <c r="H148" s="4"/>
      <c r="I148" s="7"/>
      <c r="J148" s="38"/>
      <c r="K148" s="49"/>
      <c r="L148" s="49"/>
      <c r="M148" s="50"/>
      <c r="N148" s="50"/>
      <c r="O148" s="51"/>
      <c r="P148" s="52"/>
      <c r="Q148" s="53"/>
      <c r="R148" s="54"/>
      <c r="S148" s="51"/>
      <c r="T148" s="55"/>
      <c r="U148" s="45"/>
      <c r="V148" s="46"/>
    </row>
    <row r="149" spans="1:22" x14ac:dyDescent="0.25">
      <c r="A149" s="47"/>
      <c r="B149" s="48"/>
      <c r="C149" s="48"/>
      <c r="D149" s="8"/>
      <c r="E149" s="8"/>
      <c r="F149" s="11"/>
      <c r="G149" s="4"/>
      <c r="H149" s="4"/>
      <c r="I149" s="7"/>
      <c r="J149" s="38"/>
      <c r="K149" s="49"/>
      <c r="L149" s="49"/>
      <c r="M149" s="50"/>
      <c r="N149" s="50"/>
      <c r="O149" s="51"/>
      <c r="P149" s="52"/>
      <c r="Q149" s="53"/>
      <c r="R149" s="54"/>
      <c r="S149" s="51"/>
      <c r="T149" s="55"/>
      <c r="U149" s="45"/>
      <c r="V149" s="46"/>
    </row>
    <row r="150" spans="1:22" x14ac:dyDescent="0.25">
      <c r="A150" s="47"/>
      <c r="B150" s="48"/>
      <c r="C150" s="48"/>
      <c r="D150" s="8"/>
      <c r="E150" s="8"/>
      <c r="F150" s="11"/>
      <c r="G150" s="4"/>
      <c r="H150" s="4"/>
      <c r="I150" s="7"/>
      <c r="J150" s="38"/>
      <c r="K150" s="49"/>
      <c r="L150" s="49"/>
      <c r="M150" s="50"/>
      <c r="N150" s="50"/>
      <c r="O150" s="51"/>
      <c r="P150" s="52"/>
      <c r="Q150" s="53"/>
      <c r="R150" s="54"/>
      <c r="S150" s="51"/>
      <c r="T150" s="55"/>
      <c r="U150" s="45"/>
      <c r="V150" s="46"/>
    </row>
    <row r="151" spans="1:22" x14ac:dyDescent="0.25">
      <c r="A151" s="47"/>
      <c r="B151" s="48"/>
      <c r="C151" s="48"/>
      <c r="D151" s="8"/>
      <c r="E151" s="8"/>
      <c r="F151" s="11"/>
      <c r="G151" s="4"/>
      <c r="H151" s="4"/>
      <c r="I151" s="7"/>
      <c r="J151" s="38"/>
      <c r="K151" s="49"/>
      <c r="L151" s="49"/>
      <c r="M151" s="50"/>
      <c r="N151" s="50"/>
      <c r="O151" s="51"/>
      <c r="P151" s="52"/>
      <c r="Q151" s="53"/>
      <c r="R151" s="54"/>
      <c r="S151" s="51"/>
      <c r="T151" s="55"/>
      <c r="U151" s="45"/>
      <c r="V151" s="46"/>
    </row>
    <row r="152" spans="1:22" x14ac:dyDescent="0.25">
      <c r="A152" s="47"/>
      <c r="B152" s="48"/>
      <c r="C152" s="48"/>
      <c r="D152" s="8"/>
      <c r="E152" s="8"/>
      <c r="F152" s="11"/>
      <c r="G152" s="5"/>
      <c r="H152" s="5"/>
      <c r="I152" s="7"/>
      <c r="J152" s="8"/>
      <c r="K152" s="75"/>
      <c r="L152" s="75"/>
      <c r="M152" s="50"/>
      <c r="N152" s="50"/>
      <c r="O152" s="51"/>
      <c r="P152" s="52"/>
      <c r="Q152" s="53"/>
      <c r="R152" s="54"/>
      <c r="S152" s="51"/>
      <c r="T152" s="55"/>
      <c r="U152" s="45"/>
      <c r="V152" s="46"/>
    </row>
    <row r="153" spans="1:22" x14ac:dyDescent="0.25">
      <c r="A153" s="47"/>
      <c r="B153" s="48"/>
      <c r="C153" s="48"/>
      <c r="D153" s="8"/>
      <c r="E153" s="10"/>
      <c r="F153" s="11"/>
      <c r="G153" s="5"/>
      <c r="H153" s="5"/>
      <c r="I153" s="7"/>
      <c r="J153" s="38"/>
      <c r="K153" s="49"/>
      <c r="L153" s="49"/>
      <c r="M153" s="50"/>
      <c r="N153" s="50"/>
      <c r="O153" s="51"/>
      <c r="P153" s="52"/>
      <c r="Q153" s="53"/>
      <c r="R153" s="54"/>
      <c r="S153" s="51"/>
      <c r="T153" s="55"/>
      <c r="U153" s="45"/>
      <c r="V153" s="46"/>
    </row>
    <row r="154" spans="1:22" x14ac:dyDescent="0.25">
      <c r="A154" s="47"/>
      <c r="B154" s="48"/>
      <c r="C154" s="48"/>
      <c r="D154" s="8"/>
      <c r="E154" s="8"/>
      <c r="F154" s="11"/>
      <c r="G154" s="4"/>
      <c r="H154" s="4"/>
      <c r="I154" s="7"/>
      <c r="J154" s="38"/>
      <c r="K154" s="49"/>
      <c r="L154" s="49"/>
      <c r="M154" s="50"/>
      <c r="N154" s="50"/>
      <c r="O154" s="51"/>
      <c r="P154" s="52"/>
      <c r="Q154" s="53"/>
      <c r="R154" s="54"/>
      <c r="S154" s="51"/>
      <c r="T154" s="55"/>
      <c r="U154" s="45"/>
      <c r="V154" s="46"/>
    </row>
    <row r="155" spans="1:22" x14ac:dyDescent="0.25">
      <c r="A155" s="47"/>
      <c r="B155" s="48"/>
      <c r="C155" s="48"/>
      <c r="D155" s="141"/>
      <c r="F155" s="11"/>
      <c r="G155" s="4"/>
      <c r="H155" s="4"/>
      <c r="I155" s="7"/>
      <c r="J155" s="38"/>
      <c r="K155" s="49"/>
      <c r="L155" s="49"/>
      <c r="M155" s="50"/>
      <c r="N155" s="50"/>
      <c r="O155" s="51"/>
      <c r="P155" s="52"/>
      <c r="Q155" s="53"/>
      <c r="R155" s="54"/>
      <c r="S155" s="51"/>
      <c r="T155" s="55"/>
      <c r="U155" s="45"/>
      <c r="V155" s="46"/>
    </row>
    <row r="156" spans="1:22" x14ac:dyDescent="0.25">
      <c r="A156" s="47"/>
      <c r="B156" s="48"/>
      <c r="C156" s="48"/>
      <c r="D156" s="8"/>
      <c r="E156" s="8"/>
      <c r="F156" s="11"/>
      <c r="G156" s="4"/>
      <c r="H156" s="4"/>
      <c r="I156" s="7"/>
      <c r="J156" s="38"/>
      <c r="K156" s="49"/>
      <c r="L156" s="49"/>
      <c r="M156" s="50"/>
      <c r="N156" s="50"/>
      <c r="O156" s="51"/>
      <c r="P156" s="52"/>
      <c r="Q156" s="53"/>
      <c r="R156" s="54"/>
      <c r="S156" s="51"/>
      <c r="T156" s="55"/>
      <c r="U156" s="45"/>
      <c r="V156" s="46"/>
    </row>
    <row r="157" spans="1:22" x14ac:dyDescent="0.25">
      <c r="A157" s="47"/>
      <c r="B157" s="48"/>
      <c r="C157" s="48"/>
      <c r="D157" s="8"/>
      <c r="E157" s="8"/>
      <c r="F157" s="11"/>
      <c r="G157" s="4"/>
      <c r="H157" s="4"/>
      <c r="I157" s="7"/>
      <c r="J157" s="38"/>
      <c r="K157" s="49"/>
      <c r="L157" s="49"/>
      <c r="M157" s="50"/>
      <c r="N157" s="50"/>
      <c r="O157" s="51"/>
      <c r="P157" s="52"/>
      <c r="Q157" s="53"/>
      <c r="R157" s="54"/>
      <c r="S157" s="51"/>
      <c r="T157" s="55"/>
      <c r="U157" s="45"/>
      <c r="V157" s="46"/>
    </row>
    <row r="158" spans="1:22" x14ac:dyDescent="0.25">
      <c r="A158" s="47"/>
      <c r="B158" s="48"/>
      <c r="C158" s="48"/>
      <c r="D158" s="8"/>
      <c r="E158" s="8"/>
      <c r="F158" s="11"/>
      <c r="G158" s="4"/>
      <c r="H158" s="4"/>
      <c r="I158" s="7"/>
      <c r="J158" s="38"/>
      <c r="K158" s="49"/>
      <c r="L158" s="49"/>
      <c r="M158" s="50"/>
      <c r="N158" s="50"/>
      <c r="O158" s="51"/>
      <c r="P158" s="52"/>
      <c r="Q158" s="53"/>
      <c r="R158" s="54"/>
      <c r="S158" s="51"/>
      <c r="T158" s="55"/>
      <c r="U158" s="45"/>
      <c r="V158" s="46"/>
    </row>
    <row r="159" spans="1:22" x14ac:dyDescent="0.25">
      <c r="A159" s="47"/>
      <c r="B159" s="48"/>
      <c r="C159" s="48"/>
      <c r="D159" s="8"/>
      <c r="E159" s="8"/>
      <c r="F159" s="11"/>
      <c r="G159" s="4"/>
      <c r="H159" s="4"/>
      <c r="I159" s="7"/>
      <c r="J159" s="38"/>
      <c r="K159" s="49"/>
      <c r="L159" s="49"/>
      <c r="M159" s="50"/>
      <c r="N159" s="50"/>
      <c r="O159" s="51"/>
      <c r="P159" s="52"/>
      <c r="Q159" s="53"/>
      <c r="R159" s="54"/>
      <c r="S159" s="51"/>
      <c r="T159" s="55"/>
      <c r="U159" s="45"/>
      <c r="V159" s="46"/>
    </row>
    <row r="160" spans="1:22" x14ac:dyDescent="0.25">
      <c r="A160" s="47"/>
      <c r="B160" s="48"/>
      <c r="C160" s="48"/>
      <c r="D160" s="8"/>
      <c r="E160" s="8"/>
      <c r="F160" s="11"/>
      <c r="G160" s="4"/>
      <c r="H160" s="4"/>
      <c r="I160" s="7"/>
      <c r="J160" s="38"/>
      <c r="K160" s="49"/>
      <c r="L160" s="49"/>
      <c r="M160" s="50"/>
      <c r="N160" s="50"/>
      <c r="O160" s="51"/>
      <c r="P160" s="52"/>
      <c r="Q160" s="53"/>
      <c r="R160" s="54"/>
      <c r="S160" s="51"/>
      <c r="T160" s="55"/>
      <c r="U160" s="45"/>
      <c r="V160" s="46"/>
    </row>
    <row r="161" spans="1:22" x14ac:dyDescent="0.25">
      <c r="A161" s="47"/>
      <c r="B161" s="48"/>
      <c r="C161" s="48"/>
      <c r="D161" s="8"/>
      <c r="E161" s="8"/>
      <c r="F161" s="11"/>
      <c r="G161" s="4"/>
      <c r="H161" s="4"/>
      <c r="I161" s="7"/>
      <c r="J161" s="38"/>
      <c r="K161" s="49"/>
      <c r="L161" s="49"/>
      <c r="M161" s="50"/>
      <c r="N161" s="50"/>
      <c r="O161" s="51"/>
      <c r="P161" s="52"/>
      <c r="Q161" s="53"/>
      <c r="R161" s="54"/>
      <c r="S161" s="51"/>
      <c r="T161" s="55"/>
      <c r="U161" s="45"/>
      <c r="V161" s="46"/>
    </row>
    <row r="162" spans="1:22" x14ac:dyDescent="0.25">
      <c r="A162" s="47"/>
      <c r="B162" s="48"/>
      <c r="C162" s="48"/>
      <c r="D162" s="8"/>
      <c r="E162" s="8"/>
      <c r="F162" s="11"/>
      <c r="G162" s="4"/>
      <c r="H162" s="4"/>
      <c r="I162" s="7"/>
      <c r="J162" s="38"/>
      <c r="K162" s="49"/>
      <c r="L162" s="49"/>
      <c r="M162" s="50"/>
      <c r="N162" s="50"/>
      <c r="O162" s="51"/>
      <c r="P162" s="52"/>
      <c r="Q162" s="53"/>
      <c r="R162" s="54"/>
      <c r="S162" s="51"/>
      <c r="T162" s="55"/>
      <c r="U162" s="45"/>
      <c r="V162" s="46"/>
    </row>
    <row r="163" spans="1:22" x14ac:dyDescent="0.25">
      <c r="A163" s="47"/>
      <c r="B163" s="48"/>
      <c r="C163" s="48"/>
      <c r="D163" s="8"/>
      <c r="E163" s="8"/>
      <c r="F163" s="11"/>
      <c r="G163" s="4"/>
      <c r="H163" s="4"/>
      <c r="I163" s="7"/>
      <c r="J163" s="38"/>
      <c r="K163" s="49"/>
      <c r="L163" s="49"/>
      <c r="M163" s="50"/>
      <c r="N163" s="50"/>
      <c r="O163" s="51"/>
      <c r="P163" s="52"/>
      <c r="Q163" s="53"/>
      <c r="R163" s="54"/>
      <c r="S163" s="51"/>
      <c r="T163" s="55"/>
      <c r="U163" s="45"/>
      <c r="V163" s="46"/>
    </row>
    <row r="164" spans="1:22" x14ac:dyDescent="0.25">
      <c r="A164" s="47"/>
      <c r="B164" s="48"/>
      <c r="C164" s="48"/>
      <c r="D164" s="8"/>
      <c r="E164" s="8"/>
      <c r="F164" s="11"/>
      <c r="G164" s="4"/>
      <c r="H164" s="4"/>
      <c r="I164" s="7"/>
      <c r="J164" s="38"/>
      <c r="K164" s="49"/>
      <c r="L164" s="49"/>
      <c r="M164" s="50"/>
      <c r="N164" s="50"/>
      <c r="O164" s="51"/>
      <c r="P164" s="52"/>
      <c r="Q164" s="53"/>
      <c r="R164" s="54"/>
      <c r="S164" s="51"/>
      <c r="T164" s="55"/>
      <c r="U164" s="45"/>
      <c r="V164" s="46"/>
    </row>
    <row r="165" spans="1:22" x14ac:dyDescent="0.25">
      <c r="A165" s="47"/>
      <c r="B165" s="48"/>
      <c r="C165" s="48"/>
      <c r="D165" s="8"/>
      <c r="E165" s="8"/>
      <c r="F165" s="11"/>
      <c r="G165" s="4"/>
      <c r="H165" s="4"/>
      <c r="I165" s="7"/>
      <c r="J165" s="38"/>
      <c r="K165" s="49"/>
      <c r="L165" s="49"/>
      <c r="M165" s="50"/>
      <c r="N165" s="50"/>
      <c r="O165" s="51"/>
      <c r="P165" s="52"/>
      <c r="Q165" s="53"/>
      <c r="R165" s="54"/>
      <c r="S165" s="51"/>
      <c r="T165" s="55"/>
      <c r="U165" s="45"/>
      <c r="V165" s="46"/>
    </row>
    <row r="166" spans="1:22" x14ac:dyDescent="0.25">
      <c r="A166" s="47"/>
      <c r="B166" s="48"/>
      <c r="C166" s="48"/>
      <c r="D166" s="8"/>
      <c r="E166" s="8"/>
      <c r="F166" s="11"/>
      <c r="G166" s="4"/>
      <c r="H166" s="4"/>
      <c r="I166" s="7"/>
      <c r="J166" s="38"/>
      <c r="K166" s="49"/>
      <c r="L166" s="49"/>
      <c r="M166" s="50"/>
      <c r="N166" s="50"/>
      <c r="O166" s="51"/>
      <c r="P166" s="52"/>
      <c r="Q166" s="53"/>
      <c r="R166" s="54"/>
      <c r="S166" s="51"/>
      <c r="T166" s="55"/>
      <c r="U166" s="45"/>
      <c r="V166" s="46"/>
    </row>
    <row r="167" spans="1:22" ht="15.75" thickBot="1" x14ac:dyDescent="0.3">
      <c r="A167" s="47"/>
      <c r="B167" s="48"/>
      <c r="C167" s="48"/>
      <c r="D167" s="15"/>
      <c r="E167" s="15"/>
      <c r="F167" s="11"/>
      <c r="G167" s="6"/>
      <c r="H167" s="6"/>
      <c r="I167" s="7"/>
      <c r="J167" s="38"/>
      <c r="K167" s="60"/>
      <c r="L167" s="60"/>
      <c r="M167" s="50"/>
      <c r="N167" s="50"/>
      <c r="O167" s="61"/>
      <c r="P167" s="62"/>
      <c r="Q167" s="63"/>
      <c r="R167" s="64"/>
      <c r="S167" s="61"/>
      <c r="T167" s="65"/>
      <c r="U167" s="45"/>
      <c r="V167" s="46"/>
    </row>
    <row r="168" spans="1:22" ht="18.75" thickBot="1" x14ac:dyDescent="0.3">
      <c r="A168" s="66"/>
      <c r="B168" s="67"/>
      <c r="C168" s="67"/>
      <c r="D168" s="140"/>
      <c r="E168" s="68"/>
      <c r="F168" s="12"/>
      <c r="G168" s="69"/>
      <c r="H168" s="70"/>
      <c r="I168" s="71"/>
      <c r="J168" s="13"/>
      <c r="K168" s="69"/>
      <c r="L168" s="71"/>
      <c r="M168" s="72"/>
      <c r="N168" s="73"/>
      <c r="O168" s="58"/>
      <c r="P168" s="74"/>
      <c r="Q168" s="56"/>
      <c r="R168" s="57"/>
      <c r="S168" s="58"/>
      <c r="T168" s="59"/>
      <c r="U168" s="16"/>
      <c r="V168" s="17"/>
    </row>
    <row r="170" spans="1:22" x14ac:dyDescent="0.25">
      <c r="A170" s="117"/>
      <c r="B170" s="117"/>
      <c r="C170" s="117"/>
      <c r="D170" s="44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</row>
    <row r="171" spans="1:22" ht="15.75" thickBot="1" x14ac:dyDescent="0.3">
      <c r="A171" s="117"/>
      <c r="B171" s="117"/>
      <c r="C171" s="117"/>
      <c r="D171" s="44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</row>
    <row r="172" spans="1:22" ht="15.75" thickBot="1" x14ac:dyDescent="0.3">
      <c r="A172" s="99"/>
      <c r="B172" s="99"/>
      <c r="C172" s="99"/>
      <c r="D172" s="99"/>
      <c r="E172" s="99"/>
      <c r="F172" s="99"/>
      <c r="G172" s="99"/>
      <c r="H172" s="37"/>
      <c r="I172" s="99"/>
      <c r="J172" s="99"/>
      <c r="K172" s="99"/>
      <c r="L172" s="99"/>
      <c r="M172" s="99"/>
      <c r="N172" s="99"/>
      <c r="O172" s="99"/>
      <c r="P172" s="99"/>
      <c r="Q172" s="98"/>
      <c r="R172" s="98"/>
      <c r="S172" s="1"/>
      <c r="T172" s="13"/>
      <c r="U172" s="20"/>
    </row>
    <row r="173" spans="1:22" x14ac:dyDescent="0.25">
      <c r="A173" s="99"/>
      <c r="B173" s="99"/>
      <c r="C173" s="99"/>
      <c r="D173" s="99"/>
      <c r="E173" s="99"/>
      <c r="F173" s="99"/>
      <c r="G173" s="99"/>
      <c r="H173" s="99"/>
      <c r="I173" s="100"/>
      <c r="J173" s="100"/>
      <c r="K173" s="100"/>
      <c r="L173" s="100"/>
      <c r="M173" s="100"/>
      <c r="N173" s="100"/>
      <c r="O173" s="100"/>
      <c r="P173" s="100"/>
    </row>
    <row r="174" spans="1:22" ht="15.75" thickBot="1" x14ac:dyDescent="0.3">
      <c r="A174" s="99"/>
      <c r="B174" s="99"/>
      <c r="C174" s="99"/>
      <c r="D174" s="99"/>
      <c r="E174" s="99"/>
      <c r="F174" s="99"/>
      <c r="G174" s="99"/>
      <c r="H174" s="99"/>
      <c r="I174" s="100"/>
      <c r="J174" s="100"/>
      <c r="K174" s="100"/>
      <c r="L174" s="100"/>
      <c r="M174" s="100"/>
      <c r="N174" s="100"/>
      <c r="O174" s="100"/>
      <c r="P174" s="100"/>
    </row>
    <row r="175" spans="1:22" x14ac:dyDescent="0.25">
      <c r="A175" s="99"/>
      <c r="B175" s="99"/>
      <c r="C175" s="99"/>
      <c r="D175" s="99"/>
      <c r="E175" s="99"/>
      <c r="F175" s="99"/>
      <c r="G175" s="99"/>
      <c r="H175" s="99"/>
      <c r="I175" s="100"/>
      <c r="J175" s="100"/>
      <c r="K175" s="100"/>
      <c r="L175" s="100"/>
      <c r="M175" s="100"/>
      <c r="N175" s="100"/>
      <c r="O175" s="100"/>
      <c r="P175" s="100"/>
      <c r="Q175" s="101"/>
      <c r="R175" s="102"/>
      <c r="S175" s="103"/>
      <c r="T175" s="77"/>
      <c r="U175" s="77"/>
      <c r="V175" s="78"/>
    </row>
    <row r="176" spans="1:22" x14ac:dyDescent="0.25">
      <c r="A176" s="99"/>
      <c r="B176" s="99"/>
      <c r="C176" s="99"/>
      <c r="D176" s="99"/>
      <c r="E176" s="99"/>
      <c r="F176" s="99"/>
      <c r="G176" s="99"/>
      <c r="H176" s="99"/>
      <c r="I176" s="100"/>
      <c r="J176" s="100"/>
      <c r="K176" s="100"/>
      <c r="L176" s="100"/>
      <c r="M176" s="100"/>
      <c r="N176" s="100"/>
      <c r="O176" s="100"/>
      <c r="P176" s="100"/>
      <c r="Q176" s="104"/>
      <c r="R176" s="105"/>
      <c r="S176" s="106"/>
      <c r="T176" s="80"/>
      <c r="U176" s="80"/>
      <c r="V176" s="81"/>
    </row>
    <row r="177" spans="1:22" ht="15.75" thickBot="1" x14ac:dyDescent="0.3">
      <c r="A177" s="99"/>
      <c r="B177" s="99"/>
      <c r="C177" s="99"/>
      <c r="D177" s="99"/>
      <c r="E177" s="99"/>
      <c r="F177" s="99"/>
      <c r="G177" s="99"/>
      <c r="H177" s="99"/>
      <c r="I177" s="100"/>
      <c r="J177" s="100"/>
      <c r="K177" s="100"/>
      <c r="L177" s="100"/>
      <c r="M177" s="100"/>
      <c r="N177" s="100"/>
      <c r="O177" s="100"/>
      <c r="P177" s="100"/>
      <c r="Q177" s="107"/>
      <c r="R177" s="108"/>
      <c r="S177" s="109"/>
      <c r="T177" s="83"/>
      <c r="U177" s="83"/>
      <c r="V177" s="84"/>
    </row>
    <row r="178" spans="1:22" x14ac:dyDescent="0.25">
      <c r="A178" s="99"/>
      <c r="B178" s="99"/>
      <c r="C178" s="99"/>
      <c r="D178" s="99"/>
      <c r="E178" s="99"/>
      <c r="F178" s="99"/>
      <c r="G178" s="99"/>
      <c r="H178" s="99"/>
      <c r="I178" s="100"/>
      <c r="J178" s="100"/>
      <c r="K178" s="100"/>
      <c r="L178" s="100"/>
      <c r="M178" s="100"/>
      <c r="N178" s="100"/>
      <c r="O178" s="100"/>
      <c r="P178" s="100"/>
      <c r="Q178" s="125"/>
      <c r="R178" s="126"/>
      <c r="S178" s="127"/>
      <c r="T178" s="77"/>
      <c r="U178" s="77"/>
      <c r="V178" s="78"/>
    </row>
    <row r="179" spans="1:22" x14ac:dyDescent="0.25">
      <c r="A179" s="99"/>
      <c r="B179" s="99"/>
      <c r="C179" s="99"/>
      <c r="D179" s="99"/>
      <c r="E179" s="99"/>
      <c r="F179" s="99"/>
      <c r="G179" s="99"/>
      <c r="H179" s="99"/>
      <c r="I179" s="100"/>
      <c r="J179" s="100"/>
      <c r="K179" s="100"/>
      <c r="L179" s="100"/>
      <c r="M179" s="100"/>
      <c r="N179" s="100"/>
      <c r="O179" s="100"/>
      <c r="P179" s="100"/>
      <c r="Q179" s="85"/>
      <c r="R179" s="86"/>
      <c r="S179" s="87"/>
      <c r="T179" s="80"/>
      <c r="U179" s="80"/>
      <c r="V179" s="81"/>
    </row>
    <row r="180" spans="1:22" ht="15.75" thickBot="1" x14ac:dyDescent="0.3">
      <c r="A180" s="99"/>
      <c r="B180" s="99"/>
      <c r="C180" s="99"/>
      <c r="D180" s="99"/>
      <c r="E180" s="99"/>
      <c r="F180" s="99"/>
      <c r="G180" s="99"/>
      <c r="H180" s="99"/>
      <c r="I180" s="100"/>
      <c r="J180" s="100"/>
      <c r="K180" s="100"/>
      <c r="L180" s="100"/>
      <c r="M180" s="100"/>
      <c r="N180" s="100"/>
      <c r="O180" s="100"/>
      <c r="P180" s="100"/>
      <c r="Q180" s="88"/>
      <c r="R180" s="89"/>
      <c r="S180" s="90"/>
      <c r="T180" s="83"/>
      <c r="U180" s="83"/>
      <c r="V180" s="84"/>
    </row>
    <row r="181" spans="1:22" x14ac:dyDescent="0.25">
      <c r="A181" s="99"/>
      <c r="B181" s="99"/>
      <c r="C181" s="99"/>
      <c r="D181" s="99"/>
      <c r="E181" s="99"/>
      <c r="F181" s="99"/>
      <c r="G181" s="99"/>
      <c r="H181" s="99"/>
      <c r="I181" s="100"/>
      <c r="J181" s="100"/>
      <c r="K181" s="100"/>
      <c r="L181" s="100"/>
      <c r="M181" s="100"/>
      <c r="N181" s="100"/>
      <c r="O181" s="100"/>
      <c r="P181" s="100"/>
      <c r="Q181" s="85"/>
      <c r="R181" s="86"/>
      <c r="S181" s="87"/>
      <c r="T181" s="76"/>
      <c r="U181" s="77"/>
      <c r="V181" s="78"/>
    </row>
    <row r="182" spans="1:22" x14ac:dyDescent="0.25">
      <c r="A182" s="99"/>
      <c r="B182" s="99"/>
      <c r="C182" s="99"/>
      <c r="D182" s="99"/>
      <c r="E182" s="99"/>
      <c r="F182" s="99"/>
      <c r="G182" s="99"/>
      <c r="H182" s="99"/>
      <c r="I182" s="100"/>
      <c r="J182" s="100"/>
      <c r="K182" s="100"/>
      <c r="L182" s="100"/>
      <c r="M182" s="100"/>
      <c r="N182" s="100"/>
      <c r="O182" s="100"/>
      <c r="P182" s="100"/>
      <c r="Q182" s="85"/>
      <c r="R182" s="86"/>
      <c r="S182" s="87"/>
      <c r="T182" s="79"/>
      <c r="U182" s="80"/>
      <c r="V182" s="81"/>
    </row>
    <row r="183" spans="1:22" ht="15.75" thickBot="1" x14ac:dyDescent="0.3">
      <c r="A183" s="99"/>
      <c r="B183" s="99"/>
      <c r="C183" s="99"/>
      <c r="D183" s="99"/>
      <c r="E183" s="99"/>
      <c r="F183" s="99"/>
      <c r="G183" s="99"/>
      <c r="H183" s="99"/>
      <c r="I183" s="100"/>
      <c r="J183" s="100"/>
      <c r="K183" s="100"/>
      <c r="L183" s="100"/>
      <c r="M183" s="100"/>
      <c r="N183" s="100"/>
      <c r="O183" s="100"/>
      <c r="P183" s="100"/>
      <c r="Q183" s="88"/>
      <c r="R183" s="89"/>
      <c r="S183" s="90"/>
      <c r="T183" s="82"/>
      <c r="U183" s="83"/>
      <c r="V183" s="84"/>
    </row>
    <row r="184" spans="1:22" x14ac:dyDescent="0.25">
      <c r="A184" s="99"/>
      <c r="B184" s="99"/>
      <c r="C184" s="99"/>
      <c r="D184" s="99"/>
      <c r="E184" s="99"/>
      <c r="F184" s="99"/>
      <c r="G184" s="99"/>
      <c r="H184" s="99"/>
      <c r="I184" s="100"/>
      <c r="J184" s="100"/>
      <c r="K184" s="100"/>
      <c r="L184" s="100"/>
      <c r="M184" s="100"/>
      <c r="N184" s="100"/>
      <c r="O184" s="100"/>
      <c r="P184" s="100"/>
      <c r="Q184" s="85"/>
      <c r="R184" s="86"/>
      <c r="S184" s="87"/>
      <c r="T184" s="80"/>
      <c r="U184" s="80"/>
      <c r="V184" s="81"/>
    </row>
    <row r="185" spans="1:22" x14ac:dyDescent="0.25">
      <c r="A185" s="99"/>
      <c r="B185" s="99"/>
      <c r="C185" s="99"/>
      <c r="D185" s="99"/>
      <c r="E185" s="99"/>
      <c r="F185" s="99"/>
      <c r="G185" s="99"/>
      <c r="H185" s="99"/>
      <c r="I185" s="100"/>
      <c r="J185" s="100"/>
      <c r="K185" s="100"/>
      <c r="L185" s="100"/>
      <c r="M185" s="100"/>
      <c r="N185" s="100"/>
      <c r="O185" s="100"/>
      <c r="P185" s="100"/>
      <c r="Q185" s="85"/>
      <c r="R185" s="86"/>
      <c r="S185" s="87"/>
      <c r="T185" s="80"/>
      <c r="U185" s="80"/>
      <c r="V185" s="81"/>
    </row>
    <row r="186" spans="1:22" ht="15.75" thickBot="1" x14ac:dyDescent="0.3">
      <c r="A186" s="117"/>
      <c r="B186" s="117"/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88"/>
      <c r="R186" s="89"/>
      <c r="S186" s="90"/>
      <c r="T186" s="83"/>
      <c r="U186" s="83"/>
      <c r="V186" s="84"/>
    </row>
    <row r="187" spans="1:22" ht="21.95" customHeight="1" thickBot="1" x14ac:dyDescent="0.3">
      <c r="A187" s="114"/>
      <c r="B187" s="115"/>
      <c r="C187" s="115"/>
      <c r="D187" s="115"/>
      <c r="E187" s="115"/>
      <c r="F187" s="118"/>
      <c r="G187" s="120"/>
      <c r="H187" s="121"/>
      <c r="I187" s="122"/>
      <c r="J187" s="123"/>
      <c r="K187" s="110"/>
      <c r="L187" s="111"/>
      <c r="M187" s="110"/>
      <c r="N187" s="111"/>
      <c r="O187" s="110"/>
      <c r="P187" s="111"/>
      <c r="Q187" s="110"/>
      <c r="R187" s="111"/>
      <c r="S187" s="110"/>
      <c r="T187" s="111"/>
      <c r="U187" s="110"/>
      <c r="V187" s="111"/>
    </row>
    <row r="188" spans="1:22" ht="21.95" customHeight="1" thickBot="1" x14ac:dyDescent="0.3">
      <c r="A188" s="114"/>
      <c r="B188" s="115"/>
      <c r="C188" s="116"/>
      <c r="D188" s="39"/>
      <c r="E188" s="39"/>
      <c r="F188" s="119"/>
      <c r="G188" s="2"/>
      <c r="H188" s="2"/>
      <c r="I188" s="2"/>
      <c r="J188" s="124"/>
      <c r="K188" s="112"/>
      <c r="L188" s="113"/>
      <c r="M188" s="112"/>
      <c r="N188" s="113"/>
      <c r="O188" s="112"/>
      <c r="P188" s="113"/>
      <c r="Q188" s="112"/>
      <c r="R188" s="113"/>
      <c r="S188" s="112"/>
      <c r="T188" s="113"/>
      <c r="U188" s="112"/>
      <c r="V188" s="113"/>
    </row>
    <row r="189" spans="1:22" x14ac:dyDescent="0.25">
      <c r="A189" s="93"/>
      <c r="B189" s="94"/>
      <c r="C189" s="94"/>
      <c r="D189" s="139"/>
      <c r="E189" s="9"/>
      <c r="F189" s="11"/>
      <c r="G189" s="3"/>
      <c r="H189" s="3"/>
      <c r="I189" s="7"/>
      <c r="J189" s="38"/>
      <c r="K189" s="95"/>
      <c r="L189" s="95"/>
      <c r="M189" s="50"/>
      <c r="N189" s="50"/>
      <c r="O189" s="50"/>
      <c r="P189" s="50"/>
      <c r="Q189" s="96"/>
      <c r="R189" s="96"/>
      <c r="S189" s="50"/>
      <c r="T189" s="97"/>
      <c r="U189" s="91"/>
      <c r="V189" s="92"/>
    </row>
    <row r="190" spans="1:22" x14ac:dyDescent="0.25">
      <c r="A190" s="47"/>
      <c r="B190" s="48"/>
      <c r="C190" s="48"/>
      <c r="D190" s="8"/>
      <c r="E190" s="8"/>
      <c r="F190" s="11"/>
      <c r="G190" s="4"/>
      <c r="H190" s="4"/>
      <c r="I190" s="7"/>
      <c r="J190" s="38"/>
      <c r="K190" s="49"/>
      <c r="L190" s="49"/>
      <c r="M190" s="50"/>
      <c r="N190" s="50"/>
      <c r="O190" s="51"/>
      <c r="P190" s="52"/>
      <c r="Q190" s="53"/>
      <c r="R190" s="54"/>
      <c r="S190" s="51"/>
      <c r="T190" s="55"/>
      <c r="U190" s="45"/>
      <c r="V190" s="46"/>
    </row>
    <row r="191" spans="1:22" x14ac:dyDescent="0.25">
      <c r="A191" s="47"/>
      <c r="B191" s="48"/>
      <c r="C191" s="48"/>
      <c r="D191" s="8"/>
      <c r="E191" s="8"/>
      <c r="F191" s="11"/>
      <c r="G191" s="4"/>
      <c r="H191" s="4"/>
      <c r="I191" s="7"/>
      <c r="J191" s="38"/>
      <c r="K191" s="49"/>
      <c r="L191" s="49"/>
      <c r="M191" s="50"/>
      <c r="N191" s="50"/>
      <c r="O191" s="51"/>
      <c r="P191" s="52"/>
      <c r="Q191" s="53"/>
      <c r="R191" s="54"/>
      <c r="S191" s="51"/>
      <c r="T191" s="55"/>
      <c r="U191" s="45"/>
      <c r="V191" s="46"/>
    </row>
    <row r="192" spans="1:22" x14ac:dyDescent="0.25">
      <c r="A192" s="47"/>
      <c r="B192" s="48"/>
      <c r="C192" s="48"/>
      <c r="D192" s="8"/>
      <c r="E192" s="8"/>
      <c r="F192" s="11"/>
      <c r="G192" s="4"/>
      <c r="H192" s="4"/>
      <c r="I192" s="7"/>
      <c r="J192" s="38"/>
      <c r="K192" s="49"/>
      <c r="L192" s="49"/>
      <c r="M192" s="50"/>
      <c r="N192" s="50"/>
      <c r="O192" s="51"/>
      <c r="P192" s="52"/>
      <c r="Q192" s="53"/>
      <c r="R192" s="54"/>
      <c r="S192" s="51"/>
      <c r="T192" s="55"/>
      <c r="U192" s="45"/>
      <c r="V192" s="46"/>
    </row>
    <row r="193" spans="1:22" x14ac:dyDescent="0.25">
      <c r="A193" s="47"/>
      <c r="B193" s="48"/>
      <c r="C193" s="48"/>
      <c r="D193" s="8"/>
      <c r="E193" s="8"/>
      <c r="F193" s="11"/>
      <c r="G193" s="4"/>
      <c r="H193" s="4"/>
      <c r="I193" s="7"/>
      <c r="J193" s="38"/>
      <c r="K193" s="49"/>
      <c r="L193" s="49"/>
      <c r="M193" s="50"/>
      <c r="N193" s="50"/>
      <c r="O193" s="51"/>
      <c r="P193" s="52"/>
      <c r="Q193" s="53"/>
      <c r="R193" s="54"/>
      <c r="S193" s="51"/>
      <c r="T193" s="55"/>
      <c r="U193" s="45"/>
      <c r="V193" s="46"/>
    </row>
    <row r="194" spans="1:22" x14ac:dyDescent="0.25">
      <c r="A194" s="47"/>
      <c r="B194" s="48"/>
      <c r="C194" s="48"/>
      <c r="D194" s="8"/>
      <c r="E194" s="8"/>
      <c r="F194" s="11"/>
      <c r="G194" s="5"/>
      <c r="H194" s="5"/>
      <c r="I194" s="7"/>
      <c r="J194" s="8"/>
      <c r="K194" s="75"/>
      <c r="L194" s="75"/>
      <c r="M194" s="50"/>
      <c r="N194" s="50"/>
      <c r="O194" s="51"/>
      <c r="P194" s="52"/>
      <c r="Q194" s="53"/>
      <c r="R194" s="54"/>
      <c r="S194" s="51"/>
      <c r="T194" s="55"/>
      <c r="U194" s="45"/>
      <c r="V194" s="46"/>
    </row>
    <row r="195" spans="1:22" x14ac:dyDescent="0.25">
      <c r="A195" s="47"/>
      <c r="B195" s="48"/>
      <c r="C195" s="48"/>
      <c r="D195" s="8"/>
      <c r="E195" s="10"/>
      <c r="F195" s="11"/>
      <c r="G195" s="5"/>
      <c r="H195" s="5"/>
      <c r="I195" s="7"/>
      <c r="J195" s="38"/>
      <c r="K195" s="49"/>
      <c r="L195" s="49"/>
      <c r="M195" s="50"/>
      <c r="N195" s="50"/>
      <c r="O195" s="51"/>
      <c r="P195" s="52"/>
      <c r="Q195" s="53"/>
      <c r="R195" s="54"/>
      <c r="S195" s="51"/>
      <c r="T195" s="55"/>
      <c r="U195" s="45"/>
      <c r="V195" s="46"/>
    </row>
    <row r="196" spans="1:22" x14ac:dyDescent="0.25">
      <c r="A196" s="47"/>
      <c r="B196" s="48"/>
      <c r="C196" s="48"/>
      <c r="D196" s="8"/>
      <c r="E196" s="8"/>
      <c r="F196" s="11"/>
      <c r="G196" s="4"/>
      <c r="H196" s="4"/>
      <c r="I196" s="7"/>
      <c r="J196" s="38"/>
      <c r="K196" s="49"/>
      <c r="L196" s="49"/>
      <c r="M196" s="50"/>
      <c r="N196" s="50"/>
      <c r="O196" s="51"/>
      <c r="P196" s="52"/>
      <c r="Q196" s="53"/>
      <c r="R196" s="54"/>
      <c r="S196" s="51"/>
      <c r="T196" s="55"/>
      <c r="U196" s="45"/>
      <c r="V196" s="46"/>
    </row>
    <row r="197" spans="1:22" x14ac:dyDescent="0.25">
      <c r="A197" s="47"/>
      <c r="B197" s="48"/>
      <c r="C197" s="48"/>
      <c r="D197" s="141"/>
      <c r="F197" s="11"/>
      <c r="G197" s="4"/>
      <c r="H197" s="4"/>
      <c r="I197" s="7"/>
      <c r="J197" s="38"/>
      <c r="K197" s="49"/>
      <c r="L197" s="49"/>
      <c r="M197" s="50"/>
      <c r="N197" s="50"/>
      <c r="O197" s="51"/>
      <c r="P197" s="52"/>
      <c r="Q197" s="53"/>
      <c r="R197" s="54"/>
      <c r="S197" s="51"/>
      <c r="T197" s="55"/>
      <c r="U197" s="45"/>
      <c r="V197" s="46"/>
    </row>
    <row r="198" spans="1:22" x14ac:dyDescent="0.25">
      <c r="A198" s="47"/>
      <c r="B198" s="48"/>
      <c r="C198" s="48"/>
      <c r="D198" s="8"/>
      <c r="E198" s="8"/>
      <c r="F198" s="11"/>
      <c r="G198" s="4"/>
      <c r="H198" s="4"/>
      <c r="I198" s="7"/>
      <c r="J198" s="38"/>
      <c r="K198" s="49"/>
      <c r="L198" s="49"/>
      <c r="M198" s="50"/>
      <c r="N198" s="50"/>
      <c r="O198" s="51"/>
      <c r="P198" s="52"/>
      <c r="Q198" s="53"/>
      <c r="R198" s="54"/>
      <c r="S198" s="51"/>
      <c r="T198" s="55"/>
      <c r="U198" s="45"/>
      <c r="V198" s="46"/>
    </row>
    <row r="199" spans="1:22" x14ac:dyDescent="0.25">
      <c r="A199" s="47"/>
      <c r="B199" s="48"/>
      <c r="C199" s="48"/>
      <c r="D199" s="8"/>
      <c r="E199" s="8"/>
      <c r="F199" s="11"/>
      <c r="G199" s="4"/>
      <c r="H199" s="4"/>
      <c r="I199" s="7"/>
      <c r="J199" s="38"/>
      <c r="K199" s="49"/>
      <c r="L199" s="49"/>
      <c r="M199" s="50"/>
      <c r="N199" s="50"/>
      <c r="O199" s="51"/>
      <c r="P199" s="52"/>
      <c r="Q199" s="53"/>
      <c r="R199" s="54"/>
      <c r="S199" s="51"/>
      <c r="T199" s="55"/>
      <c r="U199" s="45"/>
      <c r="V199" s="46"/>
    </row>
    <row r="200" spans="1:22" x14ac:dyDescent="0.25">
      <c r="A200" s="47"/>
      <c r="B200" s="48"/>
      <c r="C200" s="48"/>
      <c r="D200" s="8"/>
      <c r="E200" s="8"/>
      <c r="F200" s="11"/>
      <c r="G200" s="4"/>
      <c r="H200" s="4"/>
      <c r="I200" s="7"/>
      <c r="J200" s="38"/>
      <c r="K200" s="49"/>
      <c r="L200" s="49"/>
      <c r="M200" s="50"/>
      <c r="N200" s="50"/>
      <c r="O200" s="51"/>
      <c r="P200" s="52"/>
      <c r="Q200" s="53"/>
      <c r="R200" s="54"/>
      <c r="S200" s="51"/>
      <c r="T200" s="55"/>
      <c r="U200" s="45"/>
      <c r="V200" s="46"/>
    </row>
    <row r="201" spans="1:22" x14ac:dyDescent="0.25">
      <c r="A201" s="47"/>
      <c r="B201" s="48"/>
      <c r="C201" s="48"/>
      <c r="D201" s="8"/>
      <c r="E201" s="8"/>
      <c r="F201" s="11"/>
      <c r="G201" s="4"/>
      <c r="H201" s="4"/>
      <c r="I201" s="7"/>
      <c r="J201" s="38"/>
      <c r="K201" s="49"/>
      <c r="L201" s="49"/>
      <c r="M201" s="50"/>
      <c r="N201" s="50"/>
      <c r="O201" s="51"/>
      <c r="P201" s="52"/>
      <c r="Q201" s="53"/>
      <c r="R201" s="54"/>
      <c r="S201" s="51"/>
      <c r="T201" s="55"/>
      <c r="U201" s="45"/>
      <c r="V201" s="46"/>
    </row>
    <row r="202" spans="1:22" x14ac:dyDescent="0.25">
      <c r="A202" s="47"/>
      <c r="B202" s="48"/>
      <c r="C202" s="48"/>
      <c r="D202" s="8"/>
      <c r="E202" s="8"/>
      <c r="F202" s="11"/>
      <c r="G202" s="4"/>
      <c r="H202" s="4"/>
      <c r="I202" s="7"/>
      <c r="J202" s="38"/>
      <c r="K202" s="49"/>
      <c r="L202" s="49"/>
      <c r="M202" s="50"/>
      <c r="N202" s="50"/>
      <c r="O202" s="51"/>
      <c r="P202" s="52"/>
      <c r="Q202" s="53"/>
      <c r="R202" s="54"/>
      <c r="S202" s="51"/>
      <c r="T202" s="55"/>
      <c r="U202" s="45"/>
      <c r="V202" s="46"/>
    </row>
    <row r="203" spans="1:22" x14ac:dyDescent="0.25">
      <c r="A203" s="47"/>
      <c r="B203" s="48"/>
      <c r="C203" s="48"/>
      <c r="D203" s="8"/>
      <c r="E203" s="8"/>
      <c r="F203" s="11"/>
      <c r="G203" s="4"/>
      <c r="H203" s="4"/>
      <c r="I203" s="7"/>
      <c r="J203" s="38"/>
      <c r="K203" s="49"/>
      <c r="L203" s="49"/>
      <c r="M203" s="50"/>
      <c r="N203" s="50"/>
      <c r="O203" s="51"/>
      <c r="P203" s="52"/>
      <c r="Q203" s="53"/>
      <c r="R203" s="54"/>
      <c r="S203" s="51"/>
      <c r="T203" s="55"/>
      <c r="U203" s="45"/>
      <c r="V203" s="46"/>
    </row>
    <row r="204" spans="1:22" x14ac:dyDescent="0.25">
      <c r="A204" s="47"/>
      <c r="B204" s="48"/>
      <c r="C204" s="48"/>
      <c r="D204" s="8"/>
      <c r="E204" s="8"/>
      <c r="F204" s="11"/>
      <c r="G204" s="4"/>
      <c r="H204" s="4"/>
      <c r="I204" s="7"/>
      <c r="J204" s="38"/>
      <c r="K204" s="49"/>
      <c r="L204" s="49"/>
      <c r="M204" s="50"/>
      <c r="N204" s="50"/>
      <c r="O204" s="51"/>
      <c r="P204" s="52"/>
      <c r="Q204" s="53"/>
      <c r="R204" s="54"/>
      <c r="S204" s="51"/>
      <c r="T204" s="55"/>
      <c r="U204" s="45"/>
      <c r="V204" s="46"/>
    </row>
    <row r="205" spans="1:22" x14ac:dyDescent="0.25">
      <c r="A205" s="47"/>
      <c r="B205" s="48"/>
      <c r="C205" s="48"/>
      <c r="D205" s="8"/>
      <c r="E205" s="8"/>
      <c r="F205" s="11"/>
      <c r="G205" s="4"/>
      <c r="H205" s="4"/>
      <c r="I205" s="7"/>
      <c r="J205" s="38"/>
      <c r="K205" s="49"/>
      <c r="L205" s="49"/>
      <c r="M205" s="50"/>
      <c r="N205" s="50"/>
      <c r="O205" s="51"/>
      <c r="P205" s="52"/>
      <c r="Q205" s="53"/>
      <c r="R205" s="54"/>
      <c r="S205" s="51"/>
      <c r="T205" s="55"/>
      <c r="U205" s="45"/>
      <c r="V205" s="46"/>
    </row>
    <row r="206" spans="1:22" x14ac:dyDescent="0.25">
      <c r="A206" s="47"/>
      <c r="B206" s="48"/>
      <c r="C206" s="48"/>
      <c r="D206" s="8"/>
      <c r="E206" s="8"/>
      <c r="F206" s="11"/>
      <c r="G206" s="4"/>
      <c r="H206" s="4"/>
      <c r="I206" s="7"/>
      <c r="J206" s="38"/>
      <c r="K206" s="49"/>
      <c r="L206" s="49"/>
      <c r="M206" s="50"/>
      <c r="N206" s="50"/>
      <c r="O206" s="51"/>
      <c r="P206" s="52"/>
      <c r="Q206" s="53"/>
      <c r="R206" s="54"/>
      <c r="S206" s="51"/>
      <c r="T206" s="55"/>
      <c r="U206" s="45"/>
      <c r="V206" s="46"/>
    </row>
    <row r="207" spans="1:22" x14ac:dyDescent="0.25">
      <c r="A207" s="47"/>
      <c r="B207" s="48"/>
      <c r="C207" s="48"/>
      <c r="D207" s="8"/>
      <c r="E207" s="8"/>
      <c r="F207" s="11"/>
      <c r="G207" s="4"/>
      <c r="H207" s="4"/>
      <c r="I207" s="7"/>
      <c r="J207" s="38"/>
      <c r="K207" s="49"/>
      <c r="L207" s="49"/>
      <c r="M207" s="50"/>
      <c r="N207" s="50"/>
      <c r="O207" s="51"/>
      <c r="P207" s="52"/>
      <c r="Q207" s="53"/>
      <c r="R207" s="54"/>
      <c r="S207" s="51"/>
      <c r="T207" s="55"/>
      <c r="U207" s="45"/>
      <c r="V207" s="46"/>
    </row>
    <row r="208" spans="1:22" x14ac:dyDescent="0.25">
      <c r="A208" s="47"/>
      <c r="B208" s="48"/>
      <c r="C208" s="48"/>
      <c r="D208" s="8"/>
      <c r="E208" s="8"/>
      <c r="F208" s="11"/>
      <c r="G208" s="4"/>
      <c r="H208" s="4"/>
      <c r="I208" s="7"/>
      <c r="J208" s="38"/>
      <c r="K208" s="49"/>
      <c r="L208" s="49"/>
      <c r="M208" s="50"/>
      <c r="N208" s="50"/>
      <c r="O208" s="51"/>
      <c r="P208" s="52"/>
      <c r="Q208" s="53"/>
      <c r="R208" s="54"/>
      <c r="S208" s="51"/>
      <c r="T208" s="55"/>
      <c r="U208" s="45"/>
      <c r="V208" s="46"/>
    </row>
    <row r="209" spans="1:22" ht="15.75" thickBot="1" x14ac:dyDescent="0.3">
      <c r="A209" s="47"/>
      <c r="B209" s="48"/>
      <c r="C209" s="48"/>
      <c r="D209" s="15"/>
      <c r="E209" s="15"/>
      <c r="F209" s="11"/>
      <c r="G209" s="6"/>
      <c r="H209" s="6"/>
      <c r="I209" s="7"/>
      <c r="J209" s="38"/>
      <c r="K209" s="60"/>
      <c r="L209" s="60"/>
      <c r="M209" s="50"/>
      <c r="N209" s="50"/>
      <c r="O209" s="61"/>
      <c r="P209" s="62"/>
      <c r="Q209" s="63"/>
      <c r="R209" s="64"/>
      <c r="S209" s="61"/>
      <c r="T209" s="65"/>
      <c r="U209" s="45"/>
      <c r="V209" s="46"/>
    </row>
    <row r="210" spans="1:22" ht="18.75" thickBot="1" x14ac:dyDescent="0.3">
      <c r="A210" s="66"/>
      <c r="B210" s="67"/>
      <c r="C210" s="67"/>
      <c r="D210" s="140"/>
      <c r="E210" s="68"/>
      <c r="F210" s="12"/>
      <c r="G210" s="69"/>
      <c r="H210" s="70"/>
      <c r="I210" s="71"/>
      <c r="J210" s="13"/>
      <c r="K210" s="69"/>
      <c r="L210" s="71"/>
      <c r="M210" s="72"/>
      <c r="N210" s="73"/>
      <c r="O210" s="58"/>
      <c r="P210" s="74"/>
      <c r="Q210" s="56"/>
      <c r="R210" s="57"/>
      <c r="S210" s="58"/>
      <c r="T210" s="59"/>
      <c r="U210" s="16"/>
      <c r="V210" s="17"/>
    </row>
    <row r="212" spans="1:22" x14ac:dyDescent="0.25">
      <c r="A212" s="117"/>
      <c r="B212" s="117"/>
      <c r="C212" s="117"/>
      <c r="D212" s="44"/>
      <c r="E212" s="117"/>
      <c r="F212" s="117"/>
      <c r="G212" s="117"/>
      <c r="H212" s="117"/>
      <c r="I212" s="117"/>
      <c r="J212" s="117"/>
      <c r="K212" s="117"/>
      <c r="L212" s="117"/>
      <c r="M212" s="117"/>
      <c r="N212" s="117"/>
      <c r="O212" s="117"/>
      <c r="P212" s="117"/>
    </row>
    <row r="213" spans="1:22" ht="15.75" thickBot="1" x14ac:dyDescent="0.3">
      <c r="A213" s="117"/>
      <c r="B213" s="117"/>
      <c r="C213" s="117"/>
      <c r="D213" s="44"/>
      <c r="E213" s="117"/>
      <c r="F213" s="117"/>
      <c r="G213" s="117"/>
      <c r="H213" s="117"/>
      <c r="I213" s="117"/>
      <c r="J213" s="117"/>
      <c r="K213" s="117"/>
      <c r="L213" s="117"/>
      <c r="M213" s="117"/>
      <c r="N213" s="117"/>
      <c r="O213" s="117"/>
      <c r="P213" s="117"/>
    </row>
    <row r="214" spans="1:22" ht="15.75" thickBot="1" x14ac:dyDescent="0.3">
      <c r="A214" s="99"/>
      <c r="B214" s="99"/>
      <c r="C214" s="99"/>
      <c r="D214" s="99"/>
      <c r="E214" s="99"/>
      <c r="F214" s="99"/>
      <c r="G214" s="99"/>
      <c r="H214" s="37"/>
      <c r="I214" s="99"/>
      <c r="J214" s="99"/>
      <c r="K214" s="99"/>
      <c r="L214" s="99"/>
      <c r="M214" s="99"/>
      <c r="N214" s="99"/>
      <c r="O214" s="99"/>
      <c r="P214" s="99"/>
      <c r="Q214" s="98"/>
      <c r="R214" s="98"/>
      <c r="S214" s="1"/>
      <c r="T214" s="13"/>
      <c r="U214" s="20"/>
    </row>
    <row r="215" spans="1:22" x14ac:dyDescent="0.25">
      <c r="A215" s="99"/>
      <c r="B215" s="99"/>
      <c r="C215" s="99"/>
      <c r="D215" s="99"/>
      <c r="E215" s="99"/>
      <c r="F215" s="99"/>
      <c r="G215" s="99"/>
      <c r="H215" s="99"/>
      <c r="I215" s="100"/>
      <c r="J215" s="100"/>
      <c r="K215" s="100"/>
      <c r="L215" s="100"/>
      <c r="M215" s="100"/>
      <c r="N215" s="100"/>
      <c r="O215" s="100"/>
      <c r="P215" s="100"/>
    </row>
    <row r="216" spans="1:22" ht="15.75" thickBot="1" x14ac:dyDescent="0.3">
      <c r="A216" s="99"/>
      <c r="B216" s="99"/>
      <c r="C216" s="99"/>
      <c r="D216" s="99"/>
      <c r="E216" s="99"/>
      <c r="F216" s="99"/>
      <c r="G216" s="99"/>
      <c r="H216" s="99"/>
      <c r="I216" s="100"/>
      <c r="J216" s="100"/>
      <c r="K216" s="100"/>
      <c r="L216" s="100"/>
      <c r="M216" s="100"/>
      <c r="N216" s="100"/>
      <c r="O216" s="100"/>
      <c r="P216" s="100"/>
    </row>
    <row r="217" spans="1:22" x14ac:dyDescent="0.25">
      <c r="A217" s="99"/>
      <c r="B217" s="99"/>
      <c r="C217" s="99"/>
      <c r="D217" s="99"/>
      <c r="E217" s="99"/>
      <c r="F217" s="99"/>
      <c r="G217" s="99"/>
      <c r="H217" s="99"/>
      <c r="I217" s="100"/>
      <c r="J217" s="100"/>
      <c r="K217" s="100"/>
      <c r="L217" s="100"/>
      <c r="M217" s="100"/>
      <c r="N217" s="100"/>
      <c r="O217" s="100"/>
      <c r="P217" s="100"/>
      <c r="Q217" s="101"/>
      <c r="R217" s="102"/>
      <c r="S217" s="103"/>
      <c r="T217" s="77"/>
      <c r="U217" s="77"/>
      <c r="V217" s="78"/>
    </row>
    <row r="218" spans="1:22" x14ac:dyDescent="0.25">
      <c r="A218" s="99"/>
      <c r="B218" s="99"/>
      <c r="C218" s="99"/>
      <c r="D218" s="99"/>
      <c r="E218" s="99"/>
      <c r="F218" s="99"/>
      <c r="G218" s="99"/>
      <c r="H218" s="99"/>
      <c r="I218" s="100"/>
      <c r="J218" s="100"/>
      <c r="K218" s="100"/>
      <c r="L218" s="100"/>
      <c r="M218" s="100"/>
      <c r="N218" s="100"/>
      <c r="O218" s="100"/>
      <c r="P218" s="100"/>
      <c r="Q218" s="104"/>
      <c r="R218" s="105"/>
      <c r="S218" s="106"/>
      <c r="T218" s="80"/>
      <c r="U218" s="80"/>
      <c r="V218" s="81"/>
    </row>
    <row r="219" spans="1:22" ht="15.75" thickBot="1" x14ac:dyDescent="0.3">
      <c r="A219" s="99"/>
      <c r="B219" s="99"/>
      <c r="C219" s="99"/>
      <c r="D219" s="99"/>
      <c r="E219" s="99"/>
      <c r="F219" s="99"/>
      <c r="G219" s="99"/>
      <c r="H219" s="99"/>
      <c r="I219" s="100"/>
      <c r="J219" s="100"/>
      <c r="K219" s="100"/>
      <c r="L219" s="100"/>
      <c r="M219" s="100"/>
      <c r="N219" s="100"/>
      <c r="O219" s="100"/>
      <c r="P219" s="100"/>
      <c r="Q219" s="107"/>
      <c r="R219" s="108"/>
      <c r="S219" s="109"/>
      <c r="T219" s="83"/>
      <c r="U219" s="83"/>
      <c r="V219" s="84"/>
    </row>
    <row r="220" spans="1:22" x14ac:dyDescent="0.25">
      <c r="A220" s="99"/>
      <c r="B220" s="99"/>
      <c r="C220" s="99"/>
      <c r="D220" s="99"/>
      <c r="E220" s="99"/>
      <c r="F220" s="99"/>
      <c r="G220" s="99"/>
      <c r="H220" s="99"/>
      <c r="I220" s="100"/>
      <c r="J220" s="100"/>
      <c r="K220" s="100"/>
      <c r="L220" s="100"/>
      <c r="M220" s="100"/>
      <c r="N220" s="100"/>
      <c r="O220" s="100"/>
      <c r="P220" s="100"/>
      <c r="Q220" s="125"/>
      <c r="R220" s="126"/>
      <c r="S220" s="127"/>
      <c r="T220" s="77"/>
      <c r="U220" s="77"/>
      <c r="V220" s="78"/>
    </row>
    <row r="221" spans="1:22" x14ac:dyDescent="0.25">
      <c r="A221" s="99"/>
      <c r="B221" s="99"/>
      <c r="C221" s="99"/>
      <c r="D221" s="99"/>
      <c r="E221" s="99"/>
      <c r="F221" s="99"/>
      <c r="G221" s="99"/>
      <c r="H221" s="99"/>
      <c r="I221" s="100"/>
      <c r="J221" s="100"/>
      <c r="K221" s="100"/>
      <c r="L221" s="100"/>
      <c r="M221" s="100"/>
      <c r="N221" s="100"/>
      <c r="O221" s="100"/>
      <c r="P221" s="100"/>
      <c r="Q221" s="85"/>
      <c r="R221" s="86"/>
      <c r="S221" s="87"/>
      <c r="T221" s="80"/>
      <c r="U221" s="80"/>
      <c r="V221" s="81"/>
    </row>
    <row r="222" spans="1:22" ht="15.75" thickBot="1" x14ac:dyDescent="0.3">
      <c r="A222" s="99"/>
      <c r="B222" s="99"/>
      <c r="C222" s="99"/>
      <c r="D222" s="99"/>
      <c r="E222" s="99"/>
      <c r="F222" s="99"/>
      <c r="G222" s="99"/>
      <c r="H222" s="99"/>
      <c r="I222" s="100"/>
      <c r="J222" s="100"/>
      <c r="K222" s="100"/>
      <c r="L222" s="100"/>
      <c r="M222" s="100"/>
      <c r="N222" s="100"/>
      <c r="O222" s="100"/>
      <c r="P222" s="100"/>
      <c r="Q222" s="88"/>
      <c r="R222" s="89"/>
      <c r="S222" s="90"/>
      <c r="T222" s="83"/>
      <c r="U222" s="83"/>
      <c r="V222" s="84"/>
    </row>
    <row r="223" spans="1:22" x14ac:dyDescent="0.25">
      <c r="A223" s="99"/>
      <c r="B223" s="99"/>
      <c r="C223" s="99"/>
      <c r="D223" s="99"/>
      <c r="E223" s="99"/>
      <c r="F223" s="99"/>
      <c r="G223" s="99"/>
      <c r="H223" s="99"/>
      <c r="I223" s="100"/>
      <c r="J223" s="100"/>
      <c r="K223" s="100"/>
      <c r="L223" s="100"/>
      <c r="M223" s="100"/>
      <c r="N223" s="100"/>
      <c r="O223" s="100"/>
      <c r="P223" s="100"/>
      <c r="Q223" s="85"/>
      <c r="R223" s="86"/>
      <c r="S223" s="87"/>
      <c r="T223" s="76"/>
      <c r="U223" s="77"/>
      <c r="V223" s="78"/>
    </row>
    <row r="224" spans="1:22" x14ac:dyDescent="0.25">
      <c r="A224" s="99"/>
      <c r="B224" s="99"/>
      <c r="C224" s="99"/>
      <c r="D224" s="99"/>
      <c r="E224" s="99"/>
      <c r="F224" s="99"/>
      <c r="G224" s="99"/>
      <c r="H224" s="99"/>
      <c r="I224" s="100"/>
      <c r="J224" s="100"/>
      <c r="K224" s="100"/>
      <c r="L224" s="100"/>
      <c r="M224" s="100"/>
      <c r="N224" s="100"/>
      <c r="O224" s="100"/>
      <c r="P224" s="100"/>
      <c r="Q224" s="85"/>
      <c r="R224" s="86"/>
      <c r="S224" s="87"/>
      <c r="T224" s="79"/>
      <c r="U224" s="80"/>
      <c r="V224" s="81"/>
    </row>
    <row r="225" spans="1:22" ht="15.75" thickBot="1" x14ac:dyDescent="0.3">
      <c r="A225" s="99"/>
      <c r="B225" s="99"/>
      <c r="C225" s="99"/>
      <c r="D225" s="99"/>
      <c r="E225" s="99"/>
      <c r="F225" s="99"/>
      <c r="G225" s="99"/>
      <c r="H225" s="99"/>
      <c r="I225" s="100"/>
      <c r="J225" s="100"/>
      <c r="K225" s="100"/>
      <c r="L225" s="100"/>
      <c r="M225" s="100"/>
      <c r="N225" s="100"/>
      <c r="O225" s="100"/>
      <c r="P225" s="100"/>
      <c r="Q225" s="88"/>
      <c r="R225" s="89"/>
      <c r="S225" s="90"/>
      <c r="T225" s="82"/>
      <c r="U225" s="83"/>
      <c r="V225" s="84"/>
    </row>
    <row r="226" spans="1:22" x14ac:dyDescent="0.25">
      <c r="A226" s="99"/>
      <c r="B226" s="99"/>
      <c r="C226" s="99"/>
      <c r="D226" s="99"/>
      <c r="E226" s="99"/>
      <c r="F226" s="99"/>
      <c r="G226" s="99"/>
      <c r="H226" s="99"/>
      <c r="I226" s="100"/>
      <c r="J226" s="100"/>
      <c r="K226" s="100"/>
      <c r="L226" s="100"/>
      <c r="M226" s="100"/>
      <c r="N226" s="100"/>
      <c r="O226" s="100"/>
      <c r="P226" s="100"/>
      <c r="Q226" s="85"/>
      <c r="R226" s="86"/>
      <c r="S226" s="87"/>
      <c r="T226" s="80"/>
      <c r="U226" s="80"/>
      <c r="V226" s="81"/>
    </row>
    <row r="227" spans="1:22" x14ac:dyDescent="0.25">
      <c r="A227" s="99"/>
      <c r="B227" s="99"/>
      <c r="C227" s="99"/>
      <c r="D227" s="99"/>
      <c r="E227" s="99"/>
      <c r="F227" s="99"/>
      <c r="G227" s="99"/>
      <c r="H227" s="99"/>
      <c r="I227" s="100"/>
      <c r="J227" s="100"/>
      <c r="K227" s="100"/>
      <c r="L227" s="100"/>
      <c r="M227" s="100"/>
      <c r="N227" s="100"/>
      <c r="O227" s="100"/>
      <c r="P227" s="100"/>
      <c r="Q227" s="85"/>
      <c r="R227" s="86"/>
      <c r="S227" s="87"/>
      <c r="T227" s="80"/>
      <c r="U227" s="80"/>
      <c r="V227" s="81"/>
    </row>
    <row r="228" spans="1:22" ht="15.75" thickBot="1" x14ac:dyDescent="0.3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117"/>
      <c r="N228" s="117"/>
      <c r="O228" s="117"/>
      <c r="P228" s="117"/>
      <c r="Q228" s="88"/>
      <c r="R228" s="89"/>
      <c r="S228" s="90"/>
      <c r="T228" s="83"/>
      <c r="U228" s="83"/>
      <c r="V228" s="84"/>
    </row>
    <row r="229" spans="1:22" ht="15.75" thickBot="1" x14ac:dyDescent="0.3">
      <c r="A229" s="114"/>
      <c r="B229" s="115"/>
      <c r="C229" s="115"/>
      <c r="D229" s="115"/>
      <c r="E229" s="115"/>
      <c r="F229" s="118"/>
      <c r="G229" s="120"/>
      <c r="H229" s="121"/>
      <c r="I229" s="122"/>
      <c r="J229" s="123"/>
      <c r="K229" s="110"/>
      <c r="L229" s="111"/>
      <c r="M229" s="110"/>
      <c r="N229" s="111"/>
      <c r="O229" s="110"/>
      <c r="P229" s="111"/>
      <c r="Q229" s="110"/>
      <c r="R229" s="111"/>
      <c r="S229" s="110"/>
      <c r="T229" s="111"/>
      <c r="U229" s="110"/>
      <c r="V229" s="111"/>
    </row>
    <row r="230" spans="1:22" ht="15.75" thickBot="1" x14ac:dyDescent="0.3">
      <c r="A230" s="114"/>
      <c r="B230" s="115"/>
      <c r="C230" s="116"/>
      <c r="D230" s="39"/>
      <c r="E230" s="39"/>
      <c r="F230" s="119"/>
      <c r="G230" s="2"/>
      <c r="H230" s="2"/>
      <c r="I230" s="2"/>
      <c r="J230" s="124"/>
      <c r="K230" s="112"/>
      <c r="L230" s="113"/>
      <c r="M230" s="112"/>
      <c r="N230" s="113"/>
      <c r="O230" s="112"/>
      <c r="P230" s="113"/>
      <c r="Q230" s="112"/>
      <c r="R230" s="113"/>
      <c r="S230" s="112"/>
      <c r="T230" s="113"/>
      <c r="U230" s="112"/>
      <c r="V230" s="113"/>
    </row>
    <row r="231" spans="1:22" x14ac:dyDescent="0.25">
      <c r="A231" s="93"/>
      <c r="B231" s="94"/>
      <c r="C231" s="94"/>
      <c r="D231" s="139"/>
      <c r="E231" s="9"/>
      <c r="F231" s="11"/>
      <c r="G231" s="3"/>
      <c r="H231" s="3"/>
      <c r="I231" s="7"/>
      <c r="J231" s="38"/>
      <c r="K231" s="95"/>
      <c r="L231" s="95"/>
      <c r="M231" s="50"/>
      <c r="N231" s="50"/>
      <c r="O231" s="50"/>
      <c r="P231" s="50"/>
      <c r="Q231" s="96"/>
      <c r="R231" s="96"/>
      <c r="S231" s="50"/>
      <c r="T231" s="97"/>
      <c r="U231" s="91"/>
      <c r="V231" s="92"/>
    </row>
    <row r="232" spans="1:22" x14ac:dyDescent="0.25">
      <c r="A232" s="47"/>
      <c r="B232" s="48"/>
      <c r="C232" s="48"/>
      <c r="D232" s="8"/>
      <c r="E232" s="8"/>
      <c r="F232" s="11"/>
      <c r="G232" s="4"/>
      <c r="H232" s="4"/>
      <c r="I232" s="7"/>
      <c r="J232" s="38"/>
      <c r="K232" s="49"/>
      <c r="L232" s="49"/>
      <c r="M232" s="50"/>
      <c r="N232" s="50"/>
      <c r="O232" s="51"/>
      <c r="P232" s="52"/>
      <c r="Q232" s="53"/>
      <c r="R232" s="54"/>
      <c r="S232" s="51"/>
      <c r="T232" s="55"/>
      <c r="U232" s="45"/>
      <c r="V232" s="46"/>
    </row>
    <row r="233" spans="1:22" x14ac:dyDescent="0.25">
      <c r="A233" s="47"/>
      <c r="B233" s="48"/>
      <c r="C233" s="48"/>
      <c r="D233" s="8"/>
      <c r="E233" s="8"/>
      <c r="F233" s="11"/>
      <c r="G233" s="4"/>
      <c r="H233" s="4"/>
      <c r="I233" s="7"/>
      <c r="J233" s="38"/>
      <c r="K233" s="49"/>
      <c r="L233" s="49"/>
      <c r="M233" s="50"/>
      <c r="N233" s="50"/>
      <c r="O233" s="51"/>
      <c r="P233" s="52"/>
      <c r="Q233" s="53"/>
      <c r="R233" s="54"/>
      <c r="S233" s="51"/>
      <c r="T233" s="55"/>
      <c r="U233" s="45"/>
      <c r="V233" s="46"/>
    </row>
    <row r="234" spans="1:22" x14ac:dyDescent="0.25">
      <c r="A234" s="47"/>
      <c r="B234" s="48"/>
      <c r="C234" s="48"/>
      <c r="D234" s="8"/>
      <c r="E234" s="8"/>
      <c r="F234" s="11"/>
      <c r="G234" s="4"/>
      <c r="H234" s="4"/>
      <c r="I234" s="7"/>
      <c r="J234" s="38"/>
      <c r="K234" s="49"/>
      <c r="L234" s="49"/>
      <c r="M234" s="50"/>
      <c r="N234" s="50"/>
      <c r="O234" s="51"/>
      <c r="P234" s="52"/>
      <c r="Q234" s="53"/>
      <c r="R234" s="54"/>
      <c r="S234" s="51"/>
      <c r="T234" s="55"/>
      <c r="U234" s="45"/>
      <c r="V234" s="46"/>
    </row>
    <row r="235" spans="1:22" x14ac:dyDescent="0.25">
      <c r="A235" s="47"/>
      <c r="B235" s="48"/>
      <c r="C235" s="48"/>
      <c r="D235" s="8"/>
      <c r="E235" s="8"/>
      <c r="F235" s="11"/>
      <c r="G235" s="4"/>
      <c r="H235" s="4"/>
      <c r="I235" s="7"/>
      <c r="J235" s="38"/>
      <c r="K235" s="49"/>
      <c r="L235" s="49"/>
      <c r="M235" s="50"/>
      <c r="N235" s="50"/>
      <c r="O235" s="51"/>
      <c r="P235" s="52"/>
      <c r="Q235" s="53"/>
      <c r="R235" s="54"/>
      <c r="S235" s="51"/>
      <c r="T235" s="55"/>
      <c r="U235" s="45"/>
      <c r="V235" s="46"/>
    </row>
    <row r="236" spans="1:22" x14ac:dyDescent="0.25">
      <c r="A236" s="47"/>
      <c r="B236" s="48"/>
      <c r="C236" s="48"/>
      <c r="D236" s="8"/>
      <c r="E236" s="8"/>
      <c r="F236" s="11"/>
      <c r="G236" s="5"/>
      <c r="H236" s="5"/>
      <c r="I236" s="7"/>
      <c r="J236" s="8"/>
      <c r="K236" s="75"/>
      <c r="L236" s="75"/>
      <c r="M236" s="50"/>
      <c r="N236" s="50"/>
      <c r="O236" s="51"/>
      <c r="P236" s="52"/>
      <c r="Q236" s="53"/>
      <c r="R236" s="54"/>
      <c r="S236" s="51"/>
      <c r="T236" s="55"/>
      <c r="U236" s="45"/>
      <c r="V236" s="46"/>
    </row>
    <row r="237" spans="1:22" x14ac:dyDescent="0.25">
      <c r="A237" s="47"/>
      <c r="B237" s="48"/>
      <c r="C237" s="48"/>
      <c r="D237" s="8"/>
      <c r="E237" s="10"/>
      <c r="F237" s="11"/>
      <c r="G237" s="5"/>
      <c r="H237" s="5"/>
      <c r="I237" s="7"/>
      <c r="J237" s="38"/>
      <c r="K237" s="49"/>
      <c r="L237" s="49"/>
      <c r="M237" s="50"/>
      <c r="N237" s="50"/>
      <c r="O237" s="51"/>
      <c r="P237" s="52"/>
      <c r="Q237" s="53"/>
      <c r="R237" s="54"/>
      <c r="S237" s="51"/>
      <c r="T237" s="55"/>
      <c r="U237" s="45"/>
      <c r="V237" s="46"/>
    </row>
    <row r="238" spans="1:22" x14ac:dyDescent="0.25">
      <c r="A238" s="47"/>
      <c r="B238" s="48"/>
      <c r="C238" s="48"/>
      <c r="D238" s="8"/>
      <c r="E238" s="8"/>
      <c r="F238" s="11"/>
      <c r="G238" s="4"/>
      <c r="H238" s="4"/>
      <c r="I238" s="7"/>
      <c r="J238" s="38"/>
      <c r="K238" s="49"/>
      <c r="L238" s="49"/>
      <c r="M238" s="50"/>
      <c r="N238" s="50"/>
      <c r="O238" s="51"/>
      <c r="P238" s="52"/>
      <c r="Q238" s="53"/>
      <c r="R238" s="54"/>
      <c r="S238" s="51"/>
      <c r="T238" s="55"/>
      <c r="U238" s="45"/>
      <c r="V238" s="46"/>
    </row>
    <row r="239" spans="1:22" x14ac:dyDescent="0.25">
      <c r="A239" s="47"/>
      <c r="B239" s="48"/>
      <c r="C239" s="48"/>
      <c r="D239" s="141"/>
      <c r="F239" s="11"/>
      <c r="G239" s="4"/>
      <c r="H239" s="4"/>
      <c r="I239" s="7"/>
      <c r="J239" s="38"/>
      <c r="K239" s="49"/>
      <c r="L239" s="49"/>
      <c r="M239" s="50"/>
      <c r="N239" s="50"/>
      <c r="O239" s="51"/>
      <c r="P239" s="52"/>
      <c r="Q239" s="53"/>
      <c r="R239" s="54"/>
      <c r="S239" s="51"/>
      <c r="T239" s="55"/>
      <c r="U239" s="45"/>
      <c r="V239" s="46"/>
    </row>
    <row r="240" spans="1:22" x14ac:dyDescent="0.25">
      <c r="A240" s="47"/>
      <c r="B240" s="48"/>
      <c r="C240" s="48"/>
      <c r="D240" s="8"/>
      <c r="E240" s="8"/>
      <c r="F240" s="11"/>
      <c r="G240" s="4"/>
      <c r="H240" s="4"/>
      <c r="I240" s="7"/>
      <c r="J240" s="38"/>
      <c r="K240" s="49"/>
      <c r="L240" s="49"/>
      <c r="M240" s="50"/>
      <c r="N240" s="50"/>
      <c r="O240" s="51"/>
      <c r="P240" s="52"/>
      <c r="Q240" s="53"/>
      <c r="R240" s="54"/>
      <c r="S240" s="51"/>
      <c r="T240" s="55"/>
      <c r="U240" s="45"/>
      <c r="V240" s="46"/>
    </row>
    <row r="241" spans="1:22" x14ac:dyDescent="0.25">
      <c r="A241" s="47"/>
      <c r="B241" s="48"/>
      <c r="C241" s="48"/>
      <c r="D241" s="8"/>
      <c r="E241" s="8"/>
      <c r="F241" s="11"/>
      <c r="G241" s="4"/>
      <c r="H241" s="4"/>
      <c r="I241" s="7"/>
      <c r="J241" s="38"/>
      <c r="K241" s="49"/>
      <c r="L241" s="49"/>
      <c r="M241" s="50"/>
      <c r="N241" s="50"/>
      <c r="O241" s="51"/>
      <c r="P241" s="52"/>
      <c r="Q241" s="53"/>
      <c r="R241" s="54"/>
      <c r="S241" s="51"/>
      <c r="T241" s="55"/>
      <c r="U241" s="45"/>
      <c r="V241" s="46"/>
    </row>
    <row r="242" spans="1:22" x14ac:dyDescent="0.25">
      <c r="A242" s="47"/>
      <c r="B242" s="48"/>
      <c r="C242" s="48"/>
      <c r="D242" s="8"/>
      <c r="E242" s="8"/>
      <c r="F242" s="11"/>
      <c r="G242" s="4"/>
      <c r="H242" s="4"/>
      <c r="I242" s="7"/>
      <c r="J242" s="38"/>
      <c r="K242" s="49"/>
      <c r="L242" s="49"/>
      <c r="M242" s="50"/>
      <c r="N242" s="50"/>
      <c r="O242" s="51"/>
      <c r="P242" s="52"/>
      <c r="Q242" s="53"/>
      <c r="R242" s="54"/>
      <c r="S242" s="51"/>
      <c r="T242" s="55"/>
      <c r="U242" s="45"/>
      <c r="V242" s="46"/>
    </row>
    <row r="243" spans="1:22" x14ac:dyDescent="0.25">
      <c r="A243" s="47"/>
      <c r="B243" s="48"/>
      <c r="C243" s="48"/>
      <c r="D243" s="8"/>
      <c r="E243" s="8"/>
      <c r="F243" s="11"/>
      <c r="G243" s="4"/>
      <c r="H243" s="4"/>
      <c r="I243" s="7"/>
      <c r="J243" s="38"/>
      <c r="K243" s="49"/>
      <c r="L243" s="49"/>
      <c r="M243" s="50"/>
      <c r="N243" s="50"/>
      <c r="O243" s="51"/>
      <c r="P243" s="52"/>
      <c r="Q243" s="53"/>
      <c r="R243" s="54"/>
      <c r="S243" s="51"/>
      <c r="T243" s="55"/>
      <c r="U243" s="45"/>
      <c r="V243" s="46"/>
    </row>
    <row r="244" spans="1:22" x14ac:dyDescent="0.25">
      <c r="A244" s="47"/>
      <c r="B244" s="48"/>
      <c r="C244" s="48"/>
      <c r="D244" s="8"/>
      <c r="E244" s="8"/>
      <c r="F244" s="11"/>
      <c r="G244" s="4"/>
      <c r="H244" s="4"/>
      <c r="I244" s="7"/>
      <c r="J244" s="38"/>
      <c r="K244" s="49"/>
      <c r="L244" s="49"/>
      <c r="M244" s="50"/>
      <c r="N244" s="50"/>
      <c r="O244" s="51"/>
      <c r="P244" s="52"/>
      <c r="Q244" s="53"/>
      <c r="R244" s="54"/>
      <c r="S244" s="51"/>
      <c r="T244" s="55"/>
      <c r="U244" s="45"/>
      <c r="V244" s="46"/>
    </row>
    <row r="245" spans="1:22" x14ac:dyDescent="0.25">
      <c r="A245" s="47"/>
      <c r="B245" s="48"/>
      <c r="C245" s="48"/>
      <c r="D245" s="8"/>
      <c r="E245" s="8"/>
      <c r="F245" s="11"/>
      <c r="G245" s="4"/>
      <c r="H245" s="4"/>
      <c r="I245" s="7"/>
      <c r="J245" s="38"/>
      <c r="K245" s="49"/>
      <c r="L245" s="49"/>
      <c r="M245" s="50"/>
      <c r="N245" s="50"/>
      <c r="O245" s="51"/>
      <c r="P245" s="52"/>
      <c r="Q245" s="53"/>
      <c r="R245" s="54"/>
      <c r="S245" s="51"/>
      <c r="T245" s="55"/>
      <c r="U245" s="45"/>
      <c r="V245" s="46"/>
    </row>
    <row r="246" spans="1:22" x14ac:dyDescent="0.25">
      <c r="A246" s="47"/>
      <c r="B246" s="48"/>
      <c r="C246" s="48"/>
      <c r="D246" s="8"/>
      <c r="E246" s="8"/>
      <c r="F246" s="11"/>
      <c r="G246" s="4"/>
      <c r="H246" s="4"/>
      <c r="I246" s="7"/>
      <c r="J246" s="38"/>
      <c r="K246" s="49"/>
      <c r="L246" s="49"/>
      <c r="M246" s="50"/>
      <c r="N246" s="50"/>
      <c r="O246" s="51"/>
      <c r="P246" s="52"/>
      <c r="Q246" s="53"/>
      <c r="R246" s="54"/>
      <c r="S246" s="51"/>
      <c r="T246" s="55"/>
      <c r="U246" s="45"/>
      <c r="V246" s="46"/>
    </row>
    <row r="247" spans="1:22" x14ac:dyDescent="0.25">
      <c r="A247" s="47"/>
      <c r="B247" s="48"/>
      <c r="C247" s="48"/>
      <c r="D247" s="8"/>
      <c r="E247" s="8"/>
      <c r="F247" s="11"/>
      <c r="G247" s="4"/>
      <c r="H247" s="4"/>
      <c r="I247" s="7"/>
      <c r="J247" s="38"/>
      <c r="K247" s="49"/>
      <c r="L247" s="49"/>
      <c r="M247" s="50"/>
      <c r="N247" s="50"/>
      <c r="O247" s="51"/>
      <c r="P247" s="52"/>
      <c r="Q247" s="53"/>
      <c r="R247" s="54"/>
      <c r="S247" s="51"/>
      <c r="T247" s="55"/>
      <c r="U247" s="45"/>
      <c r="V247" s="46"/>
    </row>
    <row r="248" spans="1:22" x14ac:dyDescent="0.25">
      <c r="A248" s="47"/>
      <c r="B248" s="48"/>
      <c r="C248" s="48"/>
      <c r="D248" s="8"/>
      <c r="E248" s="8"/>
      <c r="F248" s="11"/>
      <c r="G248" s="4"/>
      <c r="H248" s="4"/>
      <c r="I248" s="7"/>
      <c r="J248" s="38"/>
      <c r="K248" s="49"/>
      <c r="L248" s="49"/>
      <c r="M248" s="50"/>
      <c r="N248" s="50"/>
      <c r="O248" s="51"/>
      <c r="P248" s="52"/>
      <c r="Q248" s="53"/>
      <c r="R248" s="54"/>
      <c r="S248" s="51"/>
      <c r="T248" s="55"/>
      <c r="U248" s="45"/>
      <c r="V248" s="46"/>
    </row>
    <row r="249" spans="1:22" x14ac:dyDescent="0.25">
      <c r="A249" s="47"/>
      <c r="B249" s="48"/>
      <c r="C249" s="48"/>
      <c r="D249" s="8"/>
      <c r="E249" s="8"/>
      <c r="F249" s="11"/>
      <c r="G249" s="4"/>
      <c r="H249" s="4"/>
      <c r="I249" s="7"/>
      <c r="J249" s="38"/>
      <c r="K249" s="49"/>
      <c r="L249" s="49"/>
      <c r="M249" s="50"/>
      <c r="N249" s="50"/>
      <c r="O249" s="51"/>
      <c r="P249" s="52"/>
      <c r="Q249" s="53"/>
      <c r="R249" s="54"/>
      <c r="S249" s="51"/>
      <c r="T249" s="55"/>
      <c r="U249" s="45"/>
      <c r="V249" s="46"/>
    </row>
    <row r="250" spans="1:22" x14ac:dyDescent="0.25">
      <c r="A250" s="47"/>
      <c r="B250" s="48"/>
      <c r="C250" s="48"/>
      <c r="D250" s="8"/>
      <c r="E250" s="8"/>
      <c r="F250" s="11"/>
      <c r="G250" s="4"/>
      <c r="H250" s="4"/>
      <c r="I250" s="7"/>
      <c r="J250" s="38"/>
      <c r="K250" s="49"/>
      <c r="L250" s="49"/>
      <c r="M250" s="50"/>
      <c r="N250" s="50"/>
      <c r="O250" s="51"/>
      <c r="P250" s="52"/>
      <c r="Q250" s="53"/>
      <c r="R250" s="54"/>
      <c r="S250" s="51"/>
      <c r="T250" s="55"/>
      <c r="U250" s="45"/>
      <c r="V250" s="46"/>
    </row>
    <row r="251" spans="1:22" ht="15.75" thickBot="1" x14ac:dyDescent="0.3">
      <c r="A251" s="47"/>
      <c r="B251" s="48"/>
      <c r="C251" s="48"/>
      <c r="D251" s="15"/>
      <c r="E251" s="15"/>
      <c r="F251" s="11"/>
      <c r="G251" s="6"/>
      <c r="H251" s="6"/>
      <c r="I251" s="7"/>
      <c r="J251" s="38"/>
      <c r="K251" s="60"/>
      <c r="L251" s="60"/>
      <c r="M251" s="50"/>
      <c r="N251" s="50"/>
      <c r="O251" s="61"/>
      <c r="P251" s="62"/>
      <c r="Q251" s="63"/>
      <c r="R251" s="64"/>
      <c r="S251" s="61"/>
      <c r="T251" s="65"/>
      <c r="U251" s="45"/>
      <c r="V251" s="46"/>
    </row>
    <row r="252" spans="1:22" ht="18.75" thickBot="1" x14ac:dyDescent="0.3">
      <c r="A252" s="66"/>
      <c r="B252" s="67"/>
      <c r="C252" s="67"/>
      <c r="D252" s="140"/>
      <c r="E252" s="68"/>
      <c r="F252" s="12"/>
      <c r="G252" s="69"/>
      <c r="H252" s="70"/>
      <c r="I252" s="71"/>
      <c r="J252" s="13"/>
      <c r="K252" s="69"/>
      <c r="L252" s="71"/>
      <c r="M252" s="72"/>
      <c r="N252" s="73"/>
      <c r="O252" s="58"/>
      <c r="P252" s="74"/>
      <c r="Q252" s="56"/>
      <c r="R252" s="57"/>
      <c r="S252" s="58"/>
      <c r="T252" s="59"/>
      <c r="U252" s="16"/>
      <c r="V252" s="17"/>
    </row>
    <row r="254" spans="1:22" x14ac:dyDescent="0.25">
      <c r="A254" s="117"/>
      <c r="B254" s="117"/>
      <c r="C254" s="117"/>
      <c r="D254" s="44"/>
      <c r="E254" s="117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</row>
    <row r="255" spans="1:22" ht="15.75" thickBot="1" x14ac:dyDescent="0.3">
      <c r="A255" s="117"/>
      <c r="B255" s="117"/>
      <c r="C255" s="117"/>
      <c r="D255" s="44"/>
      <c r="E255" s="117"/>
      <c r="F255" s="117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</row>
    <row r="256" spans="1:22" ht="15.75" thickBot="1" x14ac:dyDescent="0.3">
      <c r="A256" s="99"/>
      <c r="B256" s="99"/>
      <c r="C256" s="99"/>
      <c r="D256" s="99"/>
      <c r="E256" s="99"/>
      <c r="F256" s="99"/>
      <c r="G256" s="99"/>
      <c r="H256" s="37"/>
      <c r="I256" s="99"/>
      <c r="J256" s="99"/>
      <c r="K256" s="99"/>
      <c r="L256" s="99"/>
      <c r="M256" s="99"/>
      <c r="N256" s="99"/>
      <c r="O256" s="99"/>
      <c r="P256" s="99"/>
      <c r="Q256" s="98"/>
      <c r="R256" s="98"/>
      <c r="S256" s="1"/>
      <c r="T256" s="13"/>
      <c r="U256" s="20"/>
    </row>
    <row r="257" spans="1:22" x14ac:dyDescent="0.25">
      <c r="A257" s="99"/>
      <c r="B257" s="99"/>
      <c r="C257" s="99"/>
      <c r="D257" s="99"/>
      <c r="E257" s="99"/>
      <c r="F257" s="99"/>
      <c r="G257" s="99"/>
      <c r="H257" s="99"/>
      <c r="I257" s="100"/>
      <c r="J257" s="100"/>
      <c r="K257" s="100"/>
      <c r="L257" s="100"/>
      <c r="M257" s="100"/>
      <c r="N257" s="100"/>
      <c r="O257" s="100"/>
      <c r="P257" s="100"/>
    </row>
    <row r="258" spans="1:22" ht="15.75" thickBot="1" x14ac:dyDescent="0.3">
      <c r="A258" s="99"/>
      <c r="B258" s="99"/>
      <c r="C258" s="99"/>
      <c r="D258" s="99"/>
      <c r="E258" s="99"/>
      <c r="F258" s="99"/>
      <c r="G258" s="99"/>
      <c r="H258" s="99"/>
      <c r="I258" s="100"/>
      <c r="J258" s="100"/>
      <c r="K258" s="100"/>
      <c r="L258" s="100"/>
      <c r="M258" s="100"/>
      <c r="N258" s="100"/>
      <c r="O258" s="100"/>
      <c r="P258" s="100"/>
    </row>
    <row r="259" spans="1:22" x14ac:dyDescent="0.25">
      <c r="A259" s="99"/>
      <c r="B259" s="99"/>
      <c r="C259" s="99"/>
      <c r="D259" s="99"/>
      <c r="E259" s="99"/>
      <c r="F259" s="99"/>
      <c r="G259" s="99"/>
      <c r="H259" s="99"/>
      <c r="I259" s="100"/>
      <c r="J259" s="100"/>
      <c r="K259" s="100"/>
      <c r="L259" s="100"/>
      <c r="M259" s="100"/>
      <c r="N259" s="100"/>
      <c r="O259" s="100"/>
      <c r="P259" s="100"/>
      <c r="Q259" s="101"/>
      <c r="R259" s="102"/>
      <c r="S259" s="103"/>
      <c r="T259" s="77"/>
      <c r="U259" s="77"/>
      <c r="V259" s="78"/>
    </row>
    <row r="260" spans="1:22" x14ac:dyDescent="0.25">
      <c r="A260" s="99"/>
      <c r="B260" s="99"/>
      <c r="C260" s="99"/>
      <c r="D260" s="99"/>
      <c r="E260" s="99"/>
      <c r="F260" s="99"/>
      <c r="G260" s="99"/>
      <c r="H260" s="99"/>
      <c r="I260" s="100"/>
      <c r="J260" s="100"/>
      <c r="K260" s="100"/>
      <c r="L260" s="100"/>
      <c r="M260" s="100"/>
      <c r="N260" s="100"/>
      <c r="O260" s="100"/>
      <c r="P260" s="100"/>
      <c r="Q260" s="104"/>
      <c r="R260" s="105"/>
      <c r="S260" s="106"/>
      <c r="T260" s="80"/>
      <c r="U260" s="80"/>
      <c r="V260" s="81"/>
    </row>
    <row r="261" spans="1:22" ht="15.75" thickBot="1" x14ac:dyDescent="0.3">
      <c r="A261" s="99"/>
      <c r="B261" s="99"/>
      <c r="C261" s="99"/>
      <c r="D261" s="99"/>
      <c r="E261" s="99"/>
      <c r="F261" s="99"/>
      <c r="G261" s="99"/>
      <c r="H261" s="99"/>
      <c r="I261" s="100"/>
      <c r="J261" s="100"/>
      <c r="K261" s="100"/>
      <c r="L261" s="100"/>
      <c r="M261" s="100"/>
      <c r="N261" s="100"/>
      <c r="O261" s="100"/>
      <c r="P261" s="100"/>
      <c r="Q261" s="107"/>
      <c r="R261" s="108"/>
      <c r="S261" s="109"/>
      <c r="T261" s="83"/>
      <c r="U261" s="83"/>
      <c r="V261" s="84"/>
    </row>
    <row r="262" spans="1:22" x14ac:dyDescent="0.25">
      <c r="A262" s="99"/>
      <c r="B262" s="99"/>
      <c r="C262" s="99"/>
      <c r="D262" s="99"/>
      <c r="E262" s="99"/>
      <c r="F262" s="99"/>
      <c r="G262" s="99"/>
      <c r="H262" s="99"/>
      <c r="I262" s="100"/>
      <c r="J262" s="100"/>
      <c r="K262" s="100"/>
      <c r="L262" s="100"/>
      <c r="M262" s="100"/>
      <c r="N262" s="100"/>
      <c r="O262" s="100"/>
      <c r="P262" s="100"/>
      <c r="Q262" s="125"/>
      <c r="R262" s="126"/>
      <c r="S262" s="127"/>
      <c r="T262" s="77"/>
      <c r="U262" s="77"/>
      <c r="V262" s="78"/>
    </row>
    <row r="263" spans="1:22" x14ac:dyDescent="0.25">
      <c r="A263" s="99"/>
      <c r="B263" s="99"/>
      <c r="C263" s="99"/>
      <c r="D263" s="99"/>
      <c r="E263" s="99"/>
      <c r="F263" s="99"/>
      <c r="G263" s="99"/>
      <c r="H263" s="99"/>
      <c r="I263" s="100"/>
      <c r="J263" s="100"/>
      <c r="K263" s="100"/>
      <c r="L263" s="100"/>
      <c r="M263" s="100"/>
      <c r="N263" s="100"/>
      <c r="O263" s="100"/>
      <c r="P263" s="100"/>
      <c r="Q263" s="85"/>
      <c r="R263" s="86"/>
      <c r="S263" s="87"/>
      <c r="T263" s="80"/>
      <c r="U263" s="80"/>
      <c r="V263" s="81"/>
    </row>
    <row r="264" spans="1:22" ht="15.75" thickBot="1" x14ac:dyDescent="0.3">
      <c r="A264" s="99"/>
      <c r="B264" s="99"/>
      <c r="C264" s="99"/>
      <c r="D264" s="99"/>
      <c r="E264" s="99"/>
      <c r="F264" s="99"/>
      <c r="G264" s="99"/>
      <c r="H264" s="99"/>
      <c r="I264" s="100"/>
      <c r="J264" s="100"/>
      <c r="K264" s="100"/>
      <c r="L264" s="100"/>
      <c r="M264" s="100"/>
      <c r="N264" s="100"/>
      <c r="O264" s="100"/>
      <c r="P264" s="100"/>
      <c r="Q264" s="88"/>
      <c r="R264" s="89"/>
      <c r="S264" s="90"/>
      <c r="T264" s="83"/>
      <c r="U264" s="83"/>
      <c r="V264" s="84"/>
    </row>
    <row r="265" spans="1:22" x14ac:dyDescent="0.25">
      <c r="A265" s="99"/>
      <c r="B265" s="99"/>
      <c r="C265" s="99"/>
      <c r="D265" s="99"/>
      <c r="E265" s="99"/>
      <c r="F265" s="99"/>
      <c r="G265" s="99"/>
      <c r="H265" s="99"/>
      <c r="I265" s="100"/>
      <c r="J265" s="100"/>
      <c r="K265" s="100"/>
      <c r="L265" s="100"/>
      <c r="M265" s="100"/>
      <c r="N265" s="100"/>
      <c r="O265" s="100"/>
      <c r="P265" s="100"/>
      <c r="Q265" s="85"/>
      <c r="R265" s="86"/>
      <c r="S265" s="87"/>
      <c r="T265" s="76"/>
      <c r="U265" s="77"/>
      <c r="V265" s="78"/>
    </row>
    <row r="266" spans="1:22" x14ac:dyDescent="0.25">
      <c r="A266" s="99"/>
      <c r="B266" s="99"/>
      <c r="C266" s="99"/>
      <c r="D266" s="99"/>
      <c r="E266" s="99"/>
      <c r="F266" s="99"/>
      <c r="G266" s="99"/>
      <c r="H266" s="99"/>
      <c r="I266" s="100"/>
      <c r="J266" s="100"/>
      <c r="K266" s="100"/>
      <c r="L266" s="100"/>
      <c r="M266" s="100"/>
      <c r="N266" s="100"/>
      <c r="O266" s="100"/>
      <c r="P266" s="100"/>
      <c r="Q266" s="85"/>
      <c r="R266" s="86"/>
      <c r="S266" s="87"/>
      <c r="T266" s="79"/>
      <c r="U266" s="80"/>
      <c r="V266" s="81"/>
    </row>
    <row r="267" spans="1:22" ht="15.75" thickBot="1" x14ac:dyDescent="0.3">
      <c r="A267" s="99"/>
      <c r="B267" s="99"/>
      <c r="C267" s="99"/>
      <c r="D267" s="99"/>
      <c r="E267" s="99"/>
      <c r="F267" s="99"/>
      <c r="G267" s="99"/>
      <c r="H267" s="99"/>
      <c r="I267" s="100"/>
      <c r="J267" s="100"/>
      <c r="K267" s="100"/>
      <c r="L267" s="100"/>
      <c r="M267" s="100"/>
      <c r="N267" s="100"/>
      <c r="O267" s="100"/>
      <c r="P267" s="100"/>
      <c r="Q267" s="88"/>
      <c r="R267" s="89"/>
      <c r="S267" s="90"/>
      <c r="T267" s="82"/>
      <c r="U267" s="83"/>
      <c r="V267" s="84"/>
    </row>
    <row r="268" spans="1:22" x14ac:dyDescent="0.25">
      <c r="A268" s="99"/>
      <c r="B268" s="99"/>
      <c r="C268" s="99"/>
      <c r="D268" s="99"/>
      <c r="E268" s="99"/>
      <c r="F268" s="99"/>
      <c r="G268" s="99"/>
      <c r="H268" s="99"/>
      <c r="I268" s="100"/>
      <c r="J268" s="100"/>
      <c r="K268" s="100"/>
      <c r="L268" s="100"/>
      <c r="M268" s="100"/>
      <c r="N268" s="100"/>
      <c r="O268" s="100"/>
      <c r="P268" s="100"/>
      <c r="Q268" s="85"/>
      <c r="R268" s="86"/>
      <c r="S268" s="87"/>
      <c r="T268" s="80"/>
      <c r="U268" s="80"/>
      <c r="V268" s="81"/>
    </row>
    <row r="269" spans="1:22" x14ac:dyDescent="0.25">
      <c r="A269" s="99"/>
      <c r="B269" s="99"/>
      <c r="C269" s="99"/>
      <c r="D269" s="99"/>
      <c r="E269" s="99"/>
      <c r="F269" s="99"/>
      <c r="G269" s="99"/>
      <c r="H269" s="99"/>
      <c r="I269" s="100"/>
      <c r="J269" s="100"/>
      <c r="K269" s="100"/>
      <c r="L269" s="100"/>
      <c r="M269" s="100"/>
      <c r="N269" s="100"/>
      <c r="O269" s="100"/>
      <c r="P269" s="100"/>
      <c r="Q269" s="85"/>
      <c r="R269" s="86"/>
      <c r="S269" s="87"/>
      <c r="T269" s="80"/>
      <c r="U269" s="80"/>
      <c r="V269" s="81"/>
    </row>
    <row r="270" spans="1:22" ht="15.75" thickBot="1" x14ac:dyDescent="0.3">
      <c r="A270" s="117"/>
      <c r="B270" s="117"/>
      <c r="C270" s="117"/>
      <c r="D270" s="117"/>
      <c r="E270" s="117"/>
      <c r="F270" s="117"/>
      <c r="G270" s="117"/>
      <c r="H270" s="117"/>
      <c r="I270" s="117"/>
      <c r="J270" s="117"/>
      <c r="K270" s="117"/>
      <c r="L270" s="117"/>
      <c r="M270" s="117"/>
      <c r="N270" s="117"/>
      <c r="O270" s="117"/>
      <c r="P270" s="117"/>
      <c r="Q270" s="88"/>
      <c r="R270" s="89"/>
      <c r="S270" s="90"/>
      <c r="T270" s="83"/>
      <c r="U270" s="83"/>
      <c r="V270" s="84"/>
    </row>
    <row r="271" spans="1:22" ht="21.95" customHeight="1" thickBot="1" x14ac:dyDescent="0.3">
      <c r="A271" s="114"/>
      <c r="B271" s="115"/>
      <c r="C271" s="115"/>
      <c r="D271" s="115"/>
      <c r="E271" s="115"/>
      <c r="F271" s="118"/>
      <c r="G271" s="120"/>
      <c r="H271" s="121"/>
      <c r="I271" s="122"/>
      <c r="J271" s="123"/>
      <c r="K271" s="110"/>
      <c r="L271" s="111"/>
      <c r="M271" s="110"/>
      <c r="N271" s="111"/>
      <c r="O271" s="110"/>
      <c r="P271" s="111"/>
      <c r="Q271" s="110"/>
      <c r="R271" s="111"/>
      <c r="S271" s="110"/>
      <c r="T271" s="111"/>
      <c r="U271" s="110"/>
      <c r="V271" s="111"/>
    </row>
    <row r="272" spans="1:22" ht="21.95" customHeight="1" thickBot="1" x14ac:dyDescent="0.3">
      <c r="A272" s="114"/>
      <c r="B272" s="115"/>
      <c r="C272" s="116"/>
      <c r="D272" s="39"/>
      <c r="E272" s="39"/>
      <c r="F272" s="119"/>
      <c r="G272" s="2"/>
      <c r="H272" s="2"/>
      <c r="I272" s="2"/>
      <c r="J272" s="124"/>
      <c r="K272" s="112"/>
      <c r="L272" s="113"/>
      <c r="M272" s="112"/>
      <c r="N272" s="113"/>
      <c r="O272" s="112"/>
      <c r="P272" s="113"/>
      <c r="Q272" s="112"/>
      <c r="R272" s="113"/>
      <c r="S272" s="112"/>
      <c r="T272" s="113"/>
      <c r="U272" s="112"/>
      <c r="V272" s="113"/>
    </row>
    <row r="273" spans="1:22" x14ac:dyDescent="0.25">
      <c r="A273" s="93"/>
      <c r="B273" s="94"/>
      <c r="C273" s="94"/>
      <c r="D273" s="139"/>
      <c r="E273" s="9"/>
      <c r="F273" s="11"/>
      <c r="G273" s="3"/>
      <c r="H273" s="3"/>
      <c r="I273" s="7"/>
      <c r="J273" s="38"/>
      <c r="K273" s="95"/>
      <c r="L273" s="95"/>
      <c r="M273" s="50"/>
      <c r="N273" s="50"/>
      <c r="O273" s="50"/>
      <c r="P273" s="50"/>
      <c r="Q273" s="96"/>
      <c r="R273" s="96"/>
      <c r="S273" s="50"/>
      <c r="T273" s="97"/>
      <c r="U273" s="91"/>
      <c r="V273" s="92"/>
    </row>
    <row r="274" spans="1:22" x14ac:dyDescent="0.25">
      <c r="A274" s="47"/>
      <c r="B274" s="48"/>
      <c r="C274" s="48"/>
      <c r="D274" s="8"/>
      <c r="E274" s="8"/>
      <c r="F274" s="11"/>
      <c r="G274" s="4"/>
      <c r="H274" s="4"/>
      <c r="I274" s="7"/>
      <c r="J274" s="38"/>
      <c r="K274" s="49"/>
      <c r="L274" s="49"/>
      <c r="M274" s="50"/>
      <c r="N274" s="50"/>
      <c r="O274" s="51"/>
      <c r="P274" s="52"/>
      <c r="Q274" s="53"/>
      <c r="R274" s="54"/>
      <c r="S274" s="51"/>
      <c r="T274" s="55"/>
      <c r="U274" s="45"/>
      <c r="V274" s="46"/>
    </row>
    <row r="275" spans="1:22" x14ac:dyDescent="0.25">
      <c r="A275" s="47"/>
      <c r="B275" s="48"/>
      <c r="C275" s="48"/>
      <c r="D275" s="8"/>
      <c r="E275" s="8"/>
      <c r="F275" s="11"/>
      <c r="G275" s="4"/>
      <c r="H275" s="4"/>
      <c r="I275" s="7"/>
      <c r="J275" s="38"/>
      <c r="K275" s="49"/>
      <c r="L275" s="49"/>
      <c r="M275" s="50"/>
      <c r="N275" s="50"/>
      <c r="O275" s="51"/>
      <c r="P275" s="52"/>
      <c r="Q275" s="53"/>
      <c r="R275" s="54"/>
      <c r="S275" s="51"/>
      <c r="T275" s="55"/>
      <c r="U275" s="45"/>
      <c r="V275" s="46"/>
    </row>
    <row r="276" spans="1:22" x14ac:dyDescent="0.25">
      <c r="A276" s="47"/>
      <c r="B276" s="48"/>
      <c r="C276" s="48"/>
      <c r="D276" s="8"/>
      <c r="E276" s="8"/>
      <c r="F276" s="11"/>
      <c r="G276" s="4"/>
      <c r="H276" s="4"/>
      <c r="I276" s="7"/>
      <c r="J276" s="38"/>
      <c r="K276" s="49"/>
      <c r="L276" s="49"/>
      <c r="M276" s="50"/>
      <c r="N276" s="50"/>
      <c r="O276" s="51"/>
      <c r="P276" s="52"/>
      <c r="Q276" s="53"/>
      <c r="R276" s="54"/>
      <c r="S276" s="51"/>
      <c r="T276" s="55"/>
      <c r="U276" s="45"/>
      <c r="V276" s="46"/>
    </row>
    <row r="277" spans="1:22" x14ac:dyDescent="0.25">
      <c r="A277" s="47"/>
      <c r="B277" s="48"/>
      <c r="C277" s="48"/>
      <c r="D277" s="8"/>
      <c r="E277" s="8"/>
      <c r="F277" s="11"/>
      <c r="G277" s="4"/>
      <c r="H277" s="4"/>
      <c r="I277" s="7"/>
      <c r="J277" s="38"/>
      <c r="K277" s="49"/>
      <c r="L277" s="49"/>
      <c r="M277" s="50"/>
      <c r="N277" s="50"/>
      <c r="O277" s="51"/>
      <c r="P277" s="52"/>
      <c r="Q277" s="53"/>
      <c r="R277" s="54"/>
      <c r="S277" s="51"/>
      <c r="T277" s="55"/>
      <c r="U277" s="45"/>
      <c r="V277" s="46"/>
    </row>
    <row r="278" spans="1:22" x14ac:dyDescent="0.25">
      <c r="A278" s="47"/>
      <c r="B278" s="48"/>
      <c r="C278" s="48"/>
      <c r="D278" s="8"/>
      <c r="E278" s="8"/>
      <c r="F278" s="11"/>
      <c r="G278" s="5"/>
      <c r="H278" s="5"/>
      <c r="I278" s="7"/>
      <c r="J278" s="8"/>
      <c r="K278" s="75"/>
      <c r="L278" s="75"/>
      <c r="M278" s="50"/>
      <c r="N278" s="50"/>
      <c r="O278" s="51"/>
      <c r="P278" s="52"/>
      <c r="Q278" s="53"/>
      <c r="R278" s="54"/>
      <c r="S278" s="51"/>
      <c r="T278" s="55"/>
      <c r="U278" s="45"/>
      <c r="V278" s="46"/>
    </row>
    <row r="279" spans="1:22" x14ac:dyDescent="0.25">
      <c r="A279" s="47"/>
      <c r="B279" s="48"/>
      <c r="C279" s="48"/>
      <c r="D279" s="8"/>
      <c r="E279" s="10"/>
      <c r="F279" s="11"/>
      <c r="G279" s="5"/>
      <c r="H279" s="5"/>
      <c r="I279" s="7"/>
      <c r="J279" s="38"/>
      <c r="K279" s="49"/>
      <c r="L279" s="49"/>
      <c r="M279" s="50"/>
      <c r="N279" s="50"/>
      <c r="O279" s="51"/>
      <c r="P279" s="52"/>
      <c r="Q279" s="53"/>
      <c r="R279" s="54"/>
      <c r="S279" s="51"/>
      <c r="T279" s="55"/>
      <c r="U279" s="45"/>
      <c r="V279" s="46"/>
    </row>
    <row r="280" spans="1:22" x14ac:dyDescent="0.25">
      <c r="A280" s="47"/>
      <c r="B280" s="48"/>
      <c r="C280" s="48"/>
      <c r="D280" s="8"/>
      <c r="E280" s="8"/>
      <c r="F280" s="11"/>
      <c r="G280" s="4"/>
      <c r="H280" s="4"/>
      <c r="I280" s="7"/>
      <c r="J280" s="38"/>
      <c r="K280" s="49"/>
      <c r="L280" s="49"/>
      <c r="M280" s="50"/>
      <c r="N280" s="50"/>
      <c r="O280" s="51"/>
      <c r="P280" s="52"/>
      <c r="Q280" s="53"/>
      <c r="R280" s="54"/>
      <c r="S280" s="51"/>
      <c r="T280" s="55"/>
      <c r="U280" s="45"/>
      <c r="V280" s="46"/>
    </row>
    <row r="281" spans="1:22" x14ac:dyDescent="0.25">
      <c r="A281" s="47"/>
      <c r="B281" s="48"/>
      <c r="C281" s="48"/>
      <c r="D281" s="141"/>
      <c r="F281" s="11"/>
      <c r="G281" s="4"/>
      <c r="H281" s="4"/>
      <c r="I281" s="7"/>
      <c r="J281" s="38"/>
      <c r="K281" s="49"/>
      <c r="L281" s="49"/>
      <c r="M281" s="50"/>
      <c r="N281" s="50"/>
      <c r="O281" s="51"/>
      <c r="P281" s="52"/>
      <c r="Q281" s="53"/>
      <c r="R281" s="54"/>
      <c r="S281" s="51"/>
      <c r="T281" s="55"/>
      <c r="U281" s="45"/>
      <c r="V281" s="46"/>
    </row>
    <row r="282" spans="1:22" x14ac:dyDescent="0.25">
      <c r="A282" s="47"/>
      <c r="B282" s="48"/>
      <c r="C282" s="48"/>
      <c r="D282" s="8"/>
      <c r="E282" s="8"/>
      <c r="F282" s="11"/>
      <c r="G282" s="4"/>
      <c r="H282" s="4"/>
      <c r="I282" s="7"/>
      <c r="J282" s="38"/>
      <c r="K282" s="49"/>
      <c r="L282" s="49"/>
      <c r="M282" s="50"/>
      <c r="N282" s="50"/>
      <c r="O282" s="51"/>
      <c r="P282" s="52"/>
      <c r="Q282" s="53"/>
      <c r="R282" s="54"/>
      <c r="S282" s="51"/>
      <c r="T282" s="55"/>
      <c r="U282" s="45"/>
      <c r="V282" s="46"/>
    </row>
    <row r="283" spans="1:22" x14ac:dyDescent="0.25">
      <c r="A283" s="47"/>
      <c r="B283" s="48"/>
      <c r="C283" s="48"/>
      <c r="D283" s="8"/>
      <c r="E283" s="8"/>
      <c r="F283" s="11"/>
      <c r="G283" s="4"/>
      <c r="H283" s="4"/>
      <c r="I283" s="7"/>
      <c r="J283" s="38"/>
      <c r="K283" s="49"/>
      <c r="L283" s="49"/>
      <c r="M283" s="50"/>
      <c r="N283" s="50"/>
      <c r="O283" s="51"/>
      <c r="P283" s="52"/>
      <c r="Q283" s="53"/>
      <c r="R283" s="54"/>
      <c r="S283" s="51"/>
      <c r="T283" s="55"/>
      <c r="U283" s="45"/>
      <c r="V283" s="46"/>
    </row>
    <row r="284" spans="1:22" x14ac:dyDescent="0.25">
      <c r="A284" s="47"/>
      <c r="B284" s="48"/>
      <c r="C284" s="48"/>
      <c r="D284" s="8"/>
      <c r="E284" s="8"/>
      <c r="F284" s="11"/>
      <c r="G284" s="4"/>
      <c r="H284" s="4"/>
      <c r="I284" s="7"/>
      <c r="J284" s="38"/>
      <c r="K284" s="49"/>
      <c r="L284" s="49"/>
      <c r="M284" s="50"/>
      <c r="N284" s="50"/>
      <c r="O284" s="51"/>
      <c r="P284" s="52"/>
      <c r="Q284" s="53"/>
      <c r="R284" s="54"/>
      <c r="S284" s="51"/>
      <c r="T284" s="55"/>
      <c r="U284" s="45"/>
      <c r="V284" s="46"/>
    </row>
    <row r="285" spans="1:22" x14ac:dyDescent="0.25">
      <c r="A285" s="47"/>
      <c r="B285" s="48"/>
      <c r="C285" s="48"/>
      <c r="D285" s="8"/>
      <c r="E285" s="8"/>
      <c r="F285" s="11"/>
      <c r="G285" s="4"/>
      <c r="H285" s="4"/>
      <c r="I285" s="7"/>
      <c r="J285" s="38"/>
      <c r="K285" s="49"/>
      <c r="L285" s="49"/>
      <c r="M285" s="50"/>
      <c r="N285" s="50"/>
      <c r="O285" s="51"/>
      <c r="P285" s="52"/>
      <c r="Q285" s="53"/>
      <c r="R285" s="54"/>
      <c r="S285" s="51"/>
      <c r="T285" s="55"/>
      <c r="U285" s="45"/>
      <c r="V285" s="46"/>
    </row>
    <row r="286" spans="1:22" x14ac:dyDescent="0.25">
      <c r="A286" s="47"/>
      <c r="B286" s="48"/>
      <c r="C286" s="48"/>
      <c r="D286" s="8"/>
      <c r="E286" s="8"/>
      <c r="F286" s="11"/>
      <c r="G286" s="4"/>
      <c r="H286" s="4"/>
      <c r="I286" s="7"/>
      <c r="J286" s="38"/>
      <c r="K286" s="49"/>
      <c r="L286" s="49"/>
      <c r="M286" s="50"/>
      <c r="N286" s="50"/>
      <c r="O286" s="51"/>
      <c r="P286" s="52"/>
      <c r="Q286" s="53"/>
      <c r="R286" s="54"/>
      <c r="S286" s="51"/>
      <c r="T286" s="55"/>
      <c r="U286" s="45"/>
      <c r="V286" s="46"/>
    </row>
    <row r="287" spans="1:22" x14ac:dyDescent="0.25">
      <c r="A287" s="47"/>
      <c r="B287" s="48"/>
      <c r="C287" s="48"/>
      <c r="D287" s="8"/>
      <c r="E287" s="8"/>
      <c r="F287" s="11"/>
      <c r="G287" s="4"/>
      <c r="H287" s="4"/>
      <c r="I287" s="7"/>
      <c r="J287" s="38"/>
      <c r="K287" s="49"/>
      <c r="L287" s="49"/>
      <c r="M287" s="50"/>
      <c r="N287" s="50"/>
      <c r="O287" s="51"/>
      <c r="P287" s="52"/>
      <c r="Q287" s="53"/>
      <c r="R287" s="54"/>
      <c r="S287" s="51"/>
      <c r="T287" s="55"/>
      <c r="U287" s="45"/>
      <c r="V287" s="46"/>
    </row>
    <row r="288" spans="1:22" x14ac:dyDescent="0.25">
      <c r="A288" s="47"/>
      <c r="B288" s="48"/>
      <c r="C288" s="48"/>
      <c r="D288" s="8"/>
      <c r="E288" s="8"/>
      <c r="F288" s="11"/>
      <c r="G288" s="4"/>
      <c r="H288" s="4"/>
      <c r="I288" s="7"/>
      <c r="J288" s="38"/>
      <c r="K288" s="49"/>
      <c r="L288" s="49"/>
      <c r="M288" s="50"/>
      <c r="N288" s="50"/>
      <c r="O288" s="51"/>
      <c r="P288" s="52"/>
      <c r="Q288" s="53"/>
      <c r="R288" s="54"/>
      <c r="S288" s="51"/>
      <c r="T288" s="55"/>
      <c r="U288" s="45"/>
      <c r="V288" s="46"/>
    </row>
    <row r="289" spans="1:22" x14ac:dyDescent="0.25">
      <c r="A289" s="47"/>
      <c r="B289" s="48"/>
      <c r="C289" s="48"/>
      <c r="D289" s="8"/>
      <c r="E289" s="8"/>
      <c r="F289" s="11"/>
      <c r="G289" s="4"/>
      <c r="H289" s="4"/>
      <c r="I289" s="7"/>
      <c r="J289" s="38"/>
      <c r="K289" s="49"/>
      <c r="L289" s="49"/>
      <c r="M289" s="50"/>
      <c r="N289" s="50"/>
      <c r="O289" s="51"/>
      <c r="P289" s="52"/>
      <c r="Q289" s="53"/>
      <c r="R289" s="54"/>
      <c r="S289" s="51"/>
      <c r="T289" s="55"/>
      <c r="U289" s="45"/>
      <c r="V289" s="46"/>
    </row>
    <row r="290" spans="1:22" x14ac:dyDescent="0.25">
      <c r="A290" s="47"/>
      <c r="B290" s="48"/>
      <c r="C290" s="48"/>
      <c r="D290" s="8"/>
      <c r="E290" s="8"/>
      <c r="F290" s="11"/>
      <c r="G290" s="4"/>
      <c r="H290" s="4"/>
      <c r="I290" s="7"/>
      <c r="J290" s="38"/>
      <c r="K290" s="49"/>
      <c r="L290" s="49"/>
      <c r="M290" s="50"/>
      <c r="N290" s="50"/>
      <c r="O290" s="51"/>
      <c r="P290" s="52"/>
      <c r="Q290" s="53"/>
      <c r="R290" s="54"/>
      <c r="S290" s="51"/>
      <c r="T290" s="55"/>
      <c r="U290" s="45"/>
      <c r="V290" s="46"/>
    </row>
    <row r="291" spans="1:22" x14ac:dyDescent="0.25">
      <c r="A291" s="47"/>
      <c r="B291" s="48"/>
      <c r="C291" s="48"/>
      <c r="D291" s="8"/>
      <c r="E291" s="8"/>
      <c r="F291" s="11"/>
      <c r="G291" s="4"/>
      <c r="H291" s="4"/>
      <c r="I291" s="7"/>
      <c r="J291" s="38"/>
      <c r="K291" s="49"/>
      <c r="L291" s="49"/>
      <c r="M291" s="50"/>
      <c r="N291" s="50"/>
      <c r="O291" s="51"/>
      <c r="P291" s="52"/>
      <c r="Q291" s="53"/>
      <c r="R291" s="54"/>
      <c r="S291" s="51"/>
      <c r="T291" s="55"/>
      <c r="U291" s="45"/>
      <c r="V291" s="46"/>
    </row>
    <row r="292" spans="1:22" x14ac:dyDescent="0.25">
      <c r="A292" s="47"/>
      <c r="B292" s="48"/>
      <c r="C292" s="48"/>
      <c r="D292" s="8"/>
      <c r="E292" s="8"/>
      <c r="F292" s="11"/>
      <c r="G292" s="4"/>
      <c r="H292" s="4"/>
      <c r="I292" s="7"/>
      <c r="J292" s="38"/>
      <c r="K292" s="49"/>
      <c r="L292" s="49"/>
      <c r="M292" s="50"/>
      <c r="N292" s="50"/>
      <c r="O292" s="51"/>
      <c r="P292" s="52"/>
      <c r="Q292" s="53"/>
      <c r="R292" s="54"/>
      <c r="S292" s="51"/>
      <c r="T292" s="55"/>
      <c r="U292" s="45"/>
      <c r="V292" s="46"/>
    </row>
    <row r="293" spans="1:22" ht="15.75" thickBot="1" x14ac:dyDescent="0.3">
      <c r="A293" s="47"/>
      <c r="B293" s="48"/>
      <c r="C293" s="48"/>
      <c r="D293" s="15"/>
      <c r="E293" s="15"/>
      <c r="F293" s="11"/>
      <c r="G293" s="6"/>
      <c r="H293" s="6"/>
      <c r="I293" s="7"/>
      <c r="J293" s="38"/>
      <c r="K293" s="60"/>
      <c r="L293" s="60"/>
      <c r="M293" s="50"/>
      <c r="N293" s="50"/>
      <c r="O293" s="61"/>
      <c r="P293" s="62"/>
      <c r="Q293" s="63"/>
      <c r="R293" s="64"/>
      <c r="S293" s="61"/>
      <c r="T293" s="65"/>
      <c r="U293" s="45"/>
      <c r="V293" s="46"/>
    </row>
    <row r="294" spans="1:22" ht="18.75" thickBot="1" x14ac:dyDescent="0.3">
      <c r="A294" s="66"/>
      <c r="B294" s="67"/>
      <c r="C294" s="67"/>
      <c r="D294" s="140"/>
      <c r="E294" s="68"/>
      <c r="F294" s="12"/>
      <c r="G294" s="69"/>
      <c r="H294" s="70"/>
      <c r="I294" s="71"/>
      <c r="J294" s="13"/>
      <c r="K294" s="69"/>
      <c r="L294" s="71"/>
      <c r="M294" s="72"/>
      <c r="N294" s="73"/>
      <c r="O294" s="58"/>
      <c r="P294" s="74"/>
      <c r="Q294" s="56"/>
      <c r="R294" s="57"/>
      <c r="S294" s="58"/>
      <c r="T294" s="59"/>
      <c r="U294" s="16"/>
      <c r="V294" s="17"/>
    </row>
    <row r="296" spans="1:22" x14ac:dyDescent="0.25">
      <c r="A296" s="117"/>
      <c r="B296" s="117"/>
      <c r="C296" s="117"/>
      <c r="D296" s="44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</row>
    <row r="297" spans="1:22" ht="15.75" thickBot="1" x14ac:dyDescent="0.3">
      <c r="A297" s="117"/>
      <c r="B297" s="117"/>
      <c r="C297" s="117"/>
      <c r="D297" s="44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</row>
    <row r="298" spans="1:22" ht="15.75" thickBot="1" x14ac:dyDescent="0.3">
      <c r="A298" s="99"/>
      <c r="B298" s="99"/>
      <c r="C298" s="99"/>
      <c r="D298" s="99"/>
      <c r="E298" s="99"/>
      <c r="F298" s="99"/>
      <c r="G298" s="99"/>
      <c r="H298" s="37"/>
      <c r="I298" s="99"/>
      <c r="J298" s="99"/>
      <c r="K298" s="99"/>
      <c r="L298" s="99"/>
      <c r="M298" s="99"/>
      <c r="N298" s="99"/>
      <c r="O298" s="99"/>
      <c r="P298" s="99"/>
      <c r="Q298" s="98"/>
      <c r="R298" s="98"/>
      <c r="S298" s="1"/>
      <c r="T298" s="13"/>
      <c r="U298" s="20"/>
    </row>
    <row r="299" spans="1:22" x14ac:dyDescent="0.25">
      <c r="A299" s="99"/>
      <c r="B299" s="99"/>
      <c r="C299" s="99"/>
      <c r="D299" s="99"/>
      <c r="E299" s="99"/>
      <c r="F299" s="99"/>
      <c r="G299" s="99"/>
      <c r="H299" s="99"/>
      <c r="I299" s="100"/>
      <c r="J299" s="100"/>
      <c r="K299" s="100"/>
      <c r="L299" s="100"/>
      <c r="M299" s="100"/>
      <c r="N299" s="100"/>
      <c r="O299" s="100"/>
      <c r="P299" s="100"/>
    </row>
    <row r="300" spans="1:22" ht="15.75" thickBot="1" x14ac:dyDescent="0.3">
      <c r="A300" s="99"/>
      <c r="B300" s="99"/>
      <c r="C300" s="99"/>
      <c r="D300" s="99"/>
      <c r="E300" s="99"/>
      <c r="F300" s="99"/>
      <c r="G300" s="99"/>
      <c r="H300" s="99"/>
      <c r="I300" s="100"/>
      <c r="J300" s="100"/>
      <c r="K300" s="100"/>
      <c r="L300" s="100"/>
      <c r="M300" s="100"/>
      <c r="N300" s="100"/>
      <c r="O300" s="100"/>
      <c r="P300" s="100"/>
    </row>
    <row r="301" spans="1:22" x14ac:dyDescent="0.25">
      <c r="A301" s="99"/>
      <c r="B301" s="99"/>
      <c r="C301" s="99"/>
      <c r="D301" s="99"/>
      <c r="E301" s="99"/>
      <c r="F301" s="99"/>
      <c r="G301" s="99"/>
      <c r="H301" s="99"/>
      <c r="I301" s="100"/>
      <c r="J301" s="100"/>
      <c r="K301" s="100"/>
      <c r="L301" s="100"/>
      <c r="M301" s="100"/>
      <c r="N301" s="100"/>
      <c r="O301" s="100"/>
      <c r="P301" s="100"/>
      <c r="Q301" s="101"/>
      <c r="R301" s="102"/>
      <c r="S301" s="103"/>
      <c r="T301" s="77"/>
      <c r="U301" s="77"/>
      <c r="V301" s="78"/>
    </row>
    <row r="302" spans="1:22" x14ac:dyDescent="0.25">
      <c r="A302" s="99"/>
      <c r="B302" s="99"/>
      <c r="C302" s="99"/>
      <c r="D302" s="99"/>
      <c r="E302" s="99"/>
      <c r="F302" s="99"/>
      <c r="G302" s="99"/>
      <c r="H302" s="99"/>
      <c r="I302" s="100"/>
      <c r="J302" s="100"/>
      <c r="K302" s="100"/>
      <c r="L302" s="100"/>
      <c r="M302" s="100"/>
      <c r="N302" s="100"/>
      <c r="O302" s="100"/>
      <c r="P302" s="100"/>
      <c r="Q302" s="104"/>
      <c r="R302" s="105"/>
      <c r="S302" s="106"/>
      <c r="T302" s="80"/>
      <c r="U302" s="80"/>
      <c r="V302" s="81"/>
    </row>
    <row r="303" spans="1:22" ht="15.75" thickBot="1" x14ac:dyDescent="0.3">
      <c r="A303" s="99"/>
      <c r="B303" s="99"/>
      <c r="C303" s="99"/>
      <c r="D303" s="99"/>
      <c r="E303" s="99"/>
      <c r="F303" s="99"/>
      <c r="G303" s="99"/>
      <c r="H303" s="99"/>
      <c r="I303" s="100"/>
      <c r="J303" s="100"/>
      <c r="K303" s="100"/>
      <c r="L303" s="100"/>
      <c r="M303" s="100"/>
      <c r="N303" s="100"/>
      <c r="O303" s="100"/>
      <c r="P303" s="100"/>
      <c r="Q303" s="107"/>
      <c r="R303" s="108"/>
      <c r="S303" s="109"/>
      <c r="T303" s="83"/>
      <c r="U303" s="83"/>
      <c r="V303" s="84"/>
    </row>
    <row r="304" spans="1:22" x14ac:dyDescent="0.25">
      <c r="A304" s="99"/>
      <c r="B304" s="99"/>
      <c r="C304" s="99"/>
      <c r="D304" s="99"/>
      <c r="E304" s="99"/>
      <c r="F304" s="99"/>
      <c r="G304" s="99"/>
      <c r="H304" s="99"/>
      <c r="I304" s="100"/>
      <c r="J304" s="100"/>
      <c r="K304" s="100"/>
      <c r="L304" s="100"/>
      <c r="M304" s="100"/>
      <c r="N304" s="100"/>
      <c r="O304" s="100"/>
      <c r="P304" s="100"/>
      <c r="Q304" s="125"/>
      <c r="R304" s="126"/>
      <c r="S304" s="127"/>
      <c r="T304" s="77"/>
      <c r="U304" s="77"/>
      <c r="V304" s="78"/>
    </row>
    <row r="305" spans="1:22" x14ac:dyDescent="0.25">
      <c r="A305" s="99"/>
      <c r="B305" s="99"/>
      <c r="C305" s="99"/>
      <c r="D305" s="99"/>
      <c r="E305" s="99"/>
      <c r="F305" s="99"/>
      <c r="G305" s="99"/>
      <c r="H305" s="99"/>
      <c r="I305" s="100"/>
      <c r="J305" s="100"/>
      <c r="K305" s="100"/>
      <c r="L305" s="100"/>
      <c r="M305" s="100"/>
      <c r="N305" s="100"/>
      <c r="O305" s="100"/>
      <c r="P305" s="100"/>
      <c r="Q305" s="85"/>
      <c r="R305" s="86"/>
      <c r="S305" s="87"/>
      <c r="T305" s="80"/>
      <c r="U305" s="80"/>
      <c r="V305" s="81"/>
    </row>
    <row r="306" spans="1:22" ht="15.75" thickBot="1" x14ac:dyDescent="0.3">
      <c r="A306" s="99"/>
      <c r="B306" s="99"/>
      <c r="C306" s="99"/>
      <c r="D306" s="99"/>
      <c r="E306" s="99"/>
      <c r="F306" s="99"/>
      <c r="G306" s="99"/>
      <c r="H306" s="99"/>
      <c r="I306" s="100"/>
      <c r="J306" s="100"/>
      <c r="K306" s="100"/>
      <c r="L306" s="100"/>
      <c r="M306" s="100"/>
      <c r="N306" s="100"/>
      <c r="O306" s="100"/>
      <c r="P306" s="100"/>
      <c r="Q306" s="88"/>
      <c r="R306" s="89"/>
      <c r="S306" s="90"/>
      <c r="T306" s="83"/>
      <c r="U306" s="83"/>
      <c r="V306" s="84"/>
    </row>
    <row r="307" spans="1:22" x14ac:dyDescent="0.25">
      <c r="A307" s="99"/>
      <c r="B307" s="99"/>
      <c r="C307" s="99"/>
      <c r="D307" s="99"/>
      <c r="E307" s="99"/>
      <c r="F307" s="99"/>
      <c r="G307" s="99"/>
      <c r="H307" s="99"/>
      <c r="I307" s="100"/>
      <c r="J307" s="100"/>
      <c r="K307" s="100"/>
      <c r="L307" s="100"/>
      <c r="M307" s="100"/>
      <c r="N307" s="100"/>
      <c r="O307" s="100"/>
      <c r="P307" s="100"/>
      <c r="Q307" s="85"/>
      <c r="R307" s="86"/>
      <c r="S307" s="87"/>
      <c r="T307" s="76"/>
      <c r="U307" s="77"/>
      <c r="V307" s="78"/>
    </row>
    <row r="308" spans="1:22" x14ac:dyDescent="0.25">
      <c r="A308" s="99"/>
      <c r="B308" s="99"/>
      <c r="C308" s="99"/>
      <c r="D308" s="99"/>
      <c r="E308" s="99"/>
      <c r="F308" s="99"/>
      <c r="G308" s="99"/>
      <c r="H308" s="99"/>
      <c r="I308" s="100"/>
      <c r="J308" s="100"/>
      <c r="K308" s="100"/>
      <c r="L308" s="100"/>
      <c r="M308" s="100"/>
      <c r="N308" s="100"/>
      <c r="O308" s="100"/>
      <c r="P308" s="100"/>
      <c r="Q308" s="85"/>
      <c r="R308" s="86"/>
      <c r="S308" s="87"/>
      <c r="T308" s="79"/>
      <c r="U308" s="80"/>
      <c r="V308" s="81"/>
    </row>
    <row r="309" spans="1:22" ht="15.75" thickBot="1" x14ac:dyDescent="0.3">
      <c r="A309" s="99"/>
      <c r="B309" s="99"/>
      <c r="C309" s="99"/>
      <c r="D309" s="99"/>
      <c r="E309" s="99"/>
      <c r="F309" s="99"/>
      <c r="G309" s="99"/>
      <c r="H309" s="99"/>
      <c r="I309" s="100"/>
      <c r="J309" s="100"/>
      <c r="K309" s="100"/>
      <c r="L309" s="100"/>
      <c r="M309" s="100"/>
      <c r="N309" s="100"/>
      <c r="O309" s="100"/>
      <c r="P309" s="100"/>
      <c r="Q309" s="88"/>
      <c r="R309" s="89"/>
      <c r="S309" s="90"/>
      <c r="T309" s="82"/>
      <c r="U309" s="83"/>
      <c r="V309" s="84"/>
    </row>
    <row r="310" spans="1:22" x14ac:dyDescent="0.25">
      <c r="A310" s="99"/>
      <c r="B310" s="99"/>
      <c r="C310" s="99"/>
      <c r="D310" s="99"/>
      <c r="E310" s="99"/>
      <c r="F310" s="99"/>
      <c r="G310" s="99"/>
      <c r="H310" s="99"/>
      <c r="I310" s="100"/>
      <c r="J310" s="100"/>
      <c r="K310" s="100"/>
      <c r="L310" s="100"/>
      <c r="M310" s="100"/>
      <c r="N310" s="100"/>
      <c r="O310" s="100"/>
      <c r="P310" s="100"/>
      <c r="Q310" s="85"/>
      <c r="R310" s="86"/>
      <c r="S310" s="87"/>
      <c r="T310" s="80"/>
      <c r="U310" s="80"/>
      <c r="V310" s="81"/>
    </row>
    <row r="311" spans="1:22" x14ac:dyDescent="0.25">
      <c r="A311" s="99"/>
      <c r="B311" s="99"/>
      <c r="C311" s="99"/>
      <c r="D311" s="99"/>
      <c r="E311" s="99"/>
      <c r="F311" s="99"/>
      <c r="G311" s="99"/>
      <c r="H311" s="99"/>
      <c r="I311" s="100"/>
      <c r="J311" s="100"/>
      <c r="K311" s="100"/>
      <c r="L311" s="100"/>
      <c r="M311" s="100"/>
      <c r="N311" s="100"/>
      <c r="O311" s="100"/>
      <c r="P311" s="100"/>
      <c r="Q311" s="85"/>
      <c r="R311" s="86"/>
      <c r="S311" s="87"/>
      <c r="T311" s="80"/>
      <c r="U311" s="80"/>
      <c r="V311" s="81"/>
    </row>
    <row r="312" spans="1:22" ht="15.75" thickBot="1" x14ac:dyDescent="0.3">
      <c r="A312" s="117"/>
      <c r="B312" s="117"/>
      <c r="C312" s="117"/>
      <c r="D312" s="117"/>
      <c r="E312" s="117"/>
      <c r="F312" s="117"/>
      <c r="G312" s="117"/>
      <c r="H312" s="117"/>
      <c r="I312" s="117"/>
      <c r="J312" s="117"/>
      <c r="K312" s="117"/>
      <c r="L312" s="117"/>
      <c r="M312" s="117"/>
      <c r="N312" s="117"/>
      <c r="O312" s="117"/>
      <c r="P312" s="117"/>
      <c r="Q312" s="88"/>
      <c r="R312" s="89"/>
      <c r="S312" s="90"/>
      <c r="T312" s="83"/>
      <c r="U312" s="83"/>
      <c r="V312" s="84"/>
    </row>
    <row r="313" spans="1:22" ht="21.95" customHeight="1" thickBot="1" x14ac:dyDescent="0.3">
      <c r="A313" s="114"/>
      <c r="B313" s="115"/>
      <c r="C313" s="115"/>
      <c r="D313" s="115"/>
      <c r="E313" s="115"/>
      <c r="F313" s="118"/>
      <c r="G313" s="120"/>
      <c r="H313" s="121"/>
      <c r="I313" s="122"/>
      <c r="J313" s="123"/>
      <c r="K313" s="110"/>
      <c r="L313" s="111"/>
      <c r="M313" s="110"/>
      <c r="N313" s="111"/>
      <c r="O313" s="110"/>
      <c r="P313" s="111"/>
      <c r="Q313" s="110"/>
      <c r="R313" s="111"/>
      <c r="S313" s="110"/>
      <c r="T313" s="111"/>
      <c r="U313" s="110"/>
      <c r="V313" s="111"/>
    </row>
    <row r="314" spans="1:22" ht="21.95" customHeight="1" thickBot="1" x14ac:dyDescent="0.3">
      <c r="A314" s="114"/>
      <c r="B314" s="115"/>
      <c r="C314" s="116"/>
      <c r="D314" s="39"/>
      <c r="E314" s="39"/>
      <c r="F314" s="119"/>
      <c r="G314" s="2"/>
      <c r="H314" s="2"/>
      <c r="I314" s="2"/>
      <c r="J314" s="124"/>
      <c r="K314" s="112"/>
      <c r="L314" s="113"/>
      <c r="M314" s="112"/>
      <c r="N314" s="113"/>
      <c r="O314" s="112"/>
      <c r="P314" s="113"/>
      <c r="Q314" s="112"/>
      <c r="R314" s="113"/>
      <c r="S314" s="112"/>
      <c r="T314" s="113"/>
      <c r="U314" s="112"/>
      <c r="V314" s="113"/>
    </row>
    <row r="315" spans="1:22" x14ac:dyDescent="0.25">
      <c r="A315" s="93"/>
      <c r="B315" s="94"/>
      <c r="C315" s="94"/>
      <c r="D315" s="139"/>
      <c r="E315" s="9"/>
      <c r="F315" s="11"/>
      <c r="G315" s="3"/>
      <c r="H315" s="3"/>
      <c r="I315" s="7"/>
      <c r="J315" s="38"/>
      <c r="K315" s="95"/>
      <c r="L315" s="95"/>
      <c r="M315" s="50"/>
      <c r="N315" s="50"/>
      <c r="O315" s="50"/>
      <c r="P315" s="50"/>
      <c r="Q315" s="96"/>
      <c r="R315" s="96"/>
      <c r="S315" s="50"/>
      <c r="T315" s="97"/>
      <c r="U315" s="91"/>
      <c r="V315" s="92"/>
    </row>
    <row r="316" spans="1:22" x14ac:dyDescent="0.25">
      <c r="A316" s="47"/>
      <c r="B316" s="48"/>
      <c r="C316" s="48"/>
      <c r="D316" s="8"/>
      <c r="E316" s="8"/>
      <c r="F316" s="11"/>
      <c r="G316" s="4"/>
      <c r="H316" s="4"/>
      <c r="I316" s="7"/>
      <c r="J316" s="38"/>
      <c r="K316" s="49"/>
      <c r="L316" s="49"/>
      <c r="M316" s="50"/>
      <c r="N316" s="50"/>
      <c r="O316" s="51"/>
      <c r="P316" s="52"/>
      <c r="Q316" s="53"/>
      <c r="R316" s="54"/>
      <c r="S316" s="51"/>
      <c r="T316" s="55"/>
      <c r="U316" s="45"/>
      <c r="V316" s="46"/>
    </row>
    <row r="317" spans="1:22" x14ac:dyDescent="0.25">
      <c r="A317" s="47"/>
      <c r="B317" s="48"/>
      <c r="C317" s="48"/>
      <c r="D317" s="8"/>
      <c r="E317" s="8"/>
      <c r="F317" s="11"/>
      <c r="G317" s="4"/>
      <c r="H317" s="4"/>
      <c r="I317" s="7"/>
      <c r="J317" s="38"/>
      <c r="K317" s="49"/>
      <c r="L317" s="49"/>
      <c r="M317" s="50"/>
      <c r="N317" s="50"/>
      <c r="O317" s="51"/>
      <c r="P317" s="52"/>
      <c r="Q317" s="53"/>
      <c r="R317" s="54"/>
      <c r="S317" s="51"/>
      <c r="T317" s="55"/>
      <c r="U317" s="45"/>
      <c r="V317" s="46"/>
    </row>
    <row r="318" spans="1:22" x14ac:dyDescent="0.25">
      <c r="A318" s="47"/>
      <c r="B318" s="48"/>
      <c r="C318" s="48"/>
      <c r="D318" s="8"/>
      <c r="E318" s="8"/>
      <c r="F318" s="11"/>
      <c r="G318" s="4"/>
      <c r="H318" s="4"/>
      <c r="I318" s="7"/>
      <c r="J318" s="38"/>
      <c r="K318" s="49"/>
      <c r="L318" s="49"/>
      <c r="M318" s="50"/>
      <c r="N318" s="50"/>
      <c r="O318" s="51"/>
      <c r="P318" s="52"/>
      <c r="Q318" s="53"/>
      <c r="R318" s="54"/>
      <c r="S318" s="51"/>
      <c r="T318" s="55"/>
      <c r="U318" s="45"/>
      <c r="V318" s="46"/>
    </row>
    <row r="319" spans="1:22" x14ac:dyDescent="0.25">
      <c r="A319" s="47"/>
      <c r="B319" s="48"/>
      <c r="C319" s="48"/>
      <c r="D319" s="8"/>
      <c r="E319" s="8"/>
      <c r="F319" s="11"/>
      <c r="G319" s="4"/>
      <c r="H319" s="4"/>
      <c r="I319" s="7"/>
      <c r="J319" s="38"/>
      <c r="K319" s="49"/>
      <c r="L319" s="49"/>
      <c r="M319" s="50"/>
      <c r="N319" s="50"/>
      <c r="O319" s="51"/>
      <c r="P319" s="52"/>
      <c r="Q319" s="53"/>
      <c r="R319" s="54"/>
      <c r="S319" s="51"/>
      <c r="T319" s="55"/>
      <c r="U319" s="45"/>
      <c r="V319" s="46"/>
    </row>
    <row r="320" spans="1:22" x14ac:dyDescent="0.25">
      <c r="A320" s="47"/>
      <c r="B320" s="48"/>
      <c r="C320" s="48"/>
      <c r="D320" s="8"/>
      <c r="E320" s="8"/>
      <c r="F320" s="11"/>
      <c r="G320" s="5"/>
      <c r="H320" s="5"/>
      <c r="I320" s="7"/>
      <c r="J320" s="8"/>
      <c r="K320" s="75"/>
      <c r="L320" s="75"/>
      <c r="M320" s="50"/>
      <c r="N320" s="50"/>
      <c r="O320" s="51"/>
      <c r="P320" s="52"/>
      <c r="Q320" s="53"/>
      <c r="R320" s="54"/>
      <c r="S320" s="51"/>
      <c r="T320" s="55"/>
      <c r="U320" s="45"/>
      <c r="V320" s="46"/>
    </row>
    <row r="321" spans="1:22" x14ac:dyDescent="0.25">
      <c r="A321" s="47"/>
      <c r="B321" s="48"/>
      <c r="C321" s="48"/>
      <c r="D321" s="8"/>
      <c r="E321" s="10"/>
      <c r="F321" s="11"/>
      <c r="G321" s="5"/>
      <c r="H321" s="5"/>
      <c r="I321" s="7"/>
      <c r="J321" s="38"/>
      <c r="K321" s="49"/>
      <c r="L321" s="49"/>
      <c r="M321" s="50"/>
      <c r="N321" s="50"/>
      <c r="O321" s="51"/>
      <c r="P321" s="52"/>
      <c r="Q321" s="53"/>
      <c r="R321" s="54"/>
      <c r="S321" s="51"/>
      <c r="T321" s="55"/>
      <c r="U321" s="45"/>
      <c r="V321" s="46"/>
    </row>
    <row r="322" spans="1:22" x14ac:dyDescent="0.25">
      <c r="A322" s="47"/>
      <c r="B322" s="48"/>
      <c r="C322" s="48"/>
      <c r="D322" s="8"/>
      <c r="E322" s="8"/>
      <c r="F322" s="11"/>
      <c r="G322" s="4"/>
      <c r="H322" s="4"/>
      <c r="I322" s="7"/>
      <c r="J322" s="38"/>
      <c r="K322" s="49"/>
      <c r="L322" s="49"/>
      <c r="M322" s="50"/>
      <c r="N322" s="50"/>
      <c r="O322" s="51"/>
      <c r="P322" s="52"/>
      <c r="Q322" s="53"/>
      <c r="R322" s="54"/>
      <c r="S322" s="51"/>
      <c r="T322" s="55"/>
      <c r="U322" s="45"/>
      <c r="V322" s="46"/>
    </row>
    <row r="323" spans="1:22" x14ac:dyDescent="0.25">
      <c r="A323" s="47"/>
      <c r="B323" s="48"/>
      <c r="C323" s="48"/>
      <c r="D323" s="141"/>
      <c r="F323" s="11"/>
      <c r="G323" s="4"/>
      <c r="H323" s="4"/>
      <c r="I323" s="7"/>
      <c r="J323" s="38"/>
      <c r="K323" s="49"/>
      <c r="L323" s="49"/>
      <c r="M323" s="50"/>
      <c r="N323" s="50"/>
      <c r="O323" s="51"/>
      <c r="P323" s="52"/>
      <c r="Q323" s="53"/>
      <c r="R323" s="54"/>
      <c r="S323" s="51"/>
      <c r="T323" s="55"/>
      <c r="U323" s="45"/>
      <c r="V323" s="46"/>
    </row>
    <row r="324" spans="1:22" x14ac:dyDescent="0.25">
      <c r="A324" s="47"/>
      <c r="B324" s="48"/>
      <c r="C324" s="48"/>
      <c r="D324" s="8"/>
      <c r="E324" s="8"/>
      <c r="F324" s="11"/>
      <c r="G324" s="4"/>
      <c r="H324" s="4"/>
      <c r="I324" s="7"/>
      <c r="J324" s="38"/>
      <c r="K324" s="49"/>
      <c r="L324" s="49"/>
      <c r="M324" s="50"/>
      <c r="N324" s="50"/>
      <c r="O324" s="51"/>
      <c r="P324" s="52"/>
      <c r="Q324" s="53"/>
      <c r="R324" s="54"/>
      <c r="S324" s="51"/>
      <c r="T324" s="55"/>
      <c r="U324" s="45"/>
      <c r="V324" s="46"/>
    </row>
    <row r="325" spans="1:22" x14ac:dyDescent="0.25">
      <c r="A325" s="47"/>
      <c r="B325" s="48"/>
      <c r="C325" s="48"/>
      <c r="D325" s="8"/>
      <c r="E325" s="8"/>
      <c r="F325" s="11"/>
      <c r="G325" s="4"/>
      <c r="H325" s="4"/>
      <c r="I325" s="7"/>
      <c r="J325" s="38"/>
      <c r="K325" s="49"/>
      <c r="L325" s="49"/>
      <c r="M325" s="50"/>
      <c r="N325" s="50"/>
      <c r="O325" s="51"/>
      <c r="P325" s="52"/>
      <c r="Q325" s="53"/>
      <c r="R325" s="54"/>
      <c r="S325" s="51"/>
      <c r="T325" s="55"/>
      <c r="U325" s="45"/>
      <c r="V325" s="46"/>
    </row>
    <row r="326" spans="1:22" x14ac:dyDescent="0.25">
      <c r="A326" s="47"/>
      <c r="B326" s="48"/>
      <c r="C326" s="48"/>
      <c r="D326" s="8"/>
      <c r="E326" s="8"/>
      <c r="F326" s="11"/>
      <c r="G326" s="4"/>
      <c r="H326" s="4"/>
      <c r="I326" s="7"/>
      <c r="J326" s="38"/>
      <c r="K326" s="49"/>
      <c r="L326" s="49"/>
      <c r="M326" s="50"/>
      <c r="N326" s="50"/>
      <c r="O326" s="51"/>
      <c r="P326" s="52"/>
      <c r="Q326" s="53"/>
      <c r="R326" s="54"/>
      <c r="S326" s="51"/>
      <c r="T326" s="55"/>
      <c r="U326" s="45"/>
      <c r="V326" s="46"/>
    </row>
    <row r="327" spans="1:22" x14ac:dyDescent="0.25">
      <c r="A327" s="47"/>
      <c r="B327" s="48"/>
      <c r="C327" s="48"/>
      <c r="D327" s="8"/>
      <c r="E327" s="8"/>
      <c r="F327" s="11"/>
      <c r="G327" s="4"/>
      <c r="H327" s="4"/>
      <c r="I327" s="7"/>
      <c r="J327" s="38"/>
      <c r="K327" s="49"/>
      <c r="L327" s="49"/>
      <c r="M327" s="50"/>
      <c r="N327" s="50"/>
      <c r="O327" s="51"/>
      <c r="P327" s="52"/>
      <c r="Q327" s="53"/>
      <c r="R327" s="54"/>
      <c r="S327" s="51"/>
      <c r="T327" s="55"/>
      <c r="U327" s="45"/>
      <c r="V327" s="46"/>
    </row>
    <row r="328" spans="1:22" x14ac:dyDescent="0.25">
      <c r="A328" s="47"/>
      <c r="B328" s="48"/>
      <c r="C328" s="48"/>
      <c r="D328" s="8"/>
      <c r="E328" s="8"/>
      <c r="F328" s="11"/>
      <c r="G328" s="4"/>
      <c r="H328" s="4"/>
      <c r="I328" s="7"/>
      <c r="J328" s="38"/>
      <c r="K328" s="49"/>
      <c r="L328" s="49"/>
      <c r="M328" s="50"/>
      <c r="N328" s="50"/>
      <c r="O328" s="51"/>
      <c r="P328" s="52"/>
      <c r="Q328" s="53"/>
      <c r="R328" s="54"/>
      <c r="S328" s="51"/>
      <c r="T328" s="55"/>
      <c r="U328" s="45"/>
      <c r="V328" s="46"/>
    </row>
    <row r="329" spans="1:22" x14ac:dyDescent="0.25">
      <c r="A329" s="47"/>
      <c r="B329" s="48"/>
      <c r="C329" s="48"/>
      <c r="D329" s="8"/>
      <c r="E329" s="8"/>
      <c r="F329" s="11"/>
      <c r="G329" s="4"/>
      <c r="H329" s="4"/>
      <c r="I329" s="7"/>
      <c r="J329" s="38"/>
      <c r="K329" s="49"/>
      <c r="L329" s="49"/>
      <c r="M329" s="50"/>
      <c r="N329" s="50"/>
      <c r="O329" s="51"/>
      <c r="P329" s="52"/>
      <c r="Q329" s="53"/>
      <c r="R329" s="54"/>
      <c r="S329" s="51"/>
      <c r="T329" s="55"/>
      <c r="U329" s="45"/>
      <c r="V329" s="46"/>
    </row>
    <row r="330" spans="1:22" x14ac:dyDescent="0.25">
      <c r="A330" s="47"/>
      <c r="B330" s="48"/>
      <c r="C330" s="48"/>
      <c r="D330" s="8"/>
      <c r="E330" s="8"/>
      <c r="F330" s="11"/>
      <c r="G330" s="4"/>
      <c r="H330" s="4"/>
      <c r="I330" s="7"/>
      <c r="J330" s="38"/>
      <c r="K330" s="49"/>
      <c r="L330" s="49"/>
      <c r="M330" s="50"/>
      <c r="N330" s="50"/>
      <c r="O330" s="51"/>
      <c r="P330" s="52"/>
      <c r="Q330" s="53"/>
      <c r="R330" s="54"/>
      <c r="S330" s="51"/>
      <c r="T330" s="55"/>
      <c r="U330" s="45"/>
      <c r="V330" s="46"/>
    </row>
    <row r="331" spans="1:22" x14ac:dyDescent="0.25">
      <c r="A331" s="47"/>
      <c r="B331" s="48"/>
      <c r="C331" s="48"/>
      <c r="D331" s="8"/>
      <c r="E331" s="8"/>
      <c r="F331" s="11"/>
      <c r="G331" s="4"/>
      <c r="H331" s="4"/>
      <c r="I331" s="7"/>
      <c r="J331" s="38"/>
      <c r="K331" s="49"/>
      <c r="L331" s="49"/>
      <c r="M331" s="50"/>
      <c r="N331" s="50"/>
      <c r="O331" s="51"/>
      <c r="P331" s="52"/>
      <c r="Q331" s="53"/>
      <c r="R331" s="54"/>
      <c r="S331" s="51"/>
      <c r="T331" s="55"/>
      <c r="U331" s="45"/>
      <c r="V331" s="46"/>
    </row>
    <row r="332" spans="1:22" x14ac:dyDescent="0.25">
      <c r="A332" s="47"/>
      <c r="B332" s="48"/>
      <c r="C332" s="48"/>
      <c r="D332" s="8"/>
      <c r="E332" s="8"/>
      <c r="F332" s="11"/>
      <c r="G332" s="4"/>
      <c r="H332" s="4"/>
      <c r="I332" s="7"/>
      <c r="J332" s="38"/>
      <c r="K332" s="49"/>
      <c r="L332" s="49"/>
      <c r="M332" s="50"/>
      <c r="N332" s="50"/>
      <c r="O332" s="51"/>
      <c r="P332" s="52"/>
      <c r="Q332" s="53"/>
      <c r="R332" s="54"/>
      <c r="S332" s="51"/>
      <c r="T332" s="55"/>
      <c r="U332" s="45"/>
      <c r="V332" s="46"/>
    </row>
    <row r="333" spans="1:22" x14ac:dyDescent="0.25">
      <c r="A333" s="47"/>
      <c r="B333" s="48"/>
      <c r="C333" s="48"/>
      <c r="D333" s="8"/>
      <c r="E333" s="8"/>
      <c r="F333" s="11"/>
      <c r="G333" s="4"/>
      <c r="H333" s="4"/>
      <c r="I333" s="7"/>
      <c r="J333" s="38"/>
      <c r="K333" s="49"/>
      <c r="L333" s="49"/>
      <c r="M333" s="50"/>
      <c r="N333" s="50"/>
      <c r="O333" s="51"/>
      <c r="P333" s="52"/>
      <c r="Q333" s="53"/>
      <c r="R333" s="54"/>
      <c r="S333" s="51"/>
      <c r="T333" s="55"/>
      <c r="U333" s="45"/>
      <c r="V333" s="46"/>
    </row>
    <row r="334" spans="1:22" x14ac:dyDescent="0.25">
      <c r="A334" s="47"/>
      <c r="B334" s="48"/>
      <c r="C334" s="48"/>
      <c r="D334" s="8"/>
      <c r="E334" s="8"/>
      <c r="F334" s="11"/>
      <c r="G334" s="4"/>
      <c r="H334" s="4"/>
      <c r="I334" s="7"/>
      <c r="J334" s="38"/>
      <c r="K334" s="49"/>
      <c r="L334" s="49"/>
      <c r="M334" s="50"/>
      <c r="N334" s="50"/>
      <c r="O334" s="51"/>
      <c r="P334" s="52"/>
      <c r="Q334" s="53"/>
      <c r="R334" s="54"/>
      <c r="S334" s="51"/>
      <c r="T334" s="55"/>
      <c r="U334" s="45"/>
      <c r="V334" s="46"/>
    </row>
    <row r="335" spans="1:22" ht="15.75" thickBot="1" x14ac:dyDescent="0.3">
      <c r="A335" s="47"/>
      <c r="B335" s="48"/>
      <c r="C335" s="48"/>
      <c r="D335" s="15"/>
      <c r="E335" s="15"/>
      <c r="F335" s="11"/>
      <c r="G335" s="6"/>
      <c r="H335" s="6"/>
      <c r="I335" s="7"/>
      <c r="J335" s="38"/>
      <c r="K335" s="60"/>
      <c r="L335" s="60"/>
      <c r="M335" s="50"/>
      <c r="N335" s="50"/>
      <c r="O335" s="61"/>
      <c r="P335" s="62"/>
      <c r="Q335" s="63"/>
      <c r="R335" s="64"/>
      <c r="S335" s="61"/>
      <c r="T335" s="65"/>
      <c r="U335" s="45"/>
      <c r="V335" s="46"/>
    </row>
    <row r="336" spans="1:22" ht="18.75" thickBot="1" x14ac:dyDescent="0.3">
      <c r="A336" s="66"/>
      <c r="B336" s="67"/>
      <c r="C336" s="67"/>
      <c r="D336" s="140"/>
      <c r="E336" s="68"/>
      <c r="F336" s="12"/>
      <c r="G336" s="69"/>
      <c r="H336" s="70"/>
      <c r="I336" s="71"/>
      <c r="J336" s="13"/>
      <c r="K336" s="69"/>
      <c r="L336" s="71"/>
      <c r="M336" s="72"/>
      <c r="N336" s="73"/>
      <c r="O336" s="58"/>
      <c r="P336" s="74"/>
      <c r="Q336" s="56"/>
      <c r="R336" s="57"/>
      <c r="S336" s="58"/>
      <c r="T336" s="59"/>
      <c r="U336" s="16"/>
      <c r="V336" s="17"/>
    </row>
    <row r="338" spans="1:22" x14ac:dyDescent="0.25">
      <c r="A338" s="117"/>
      <c r="B338" s="117"/>
      <c r="C338" s="117"/>
      <c r="D338" s="44"/>
      <c r="E338" s="117"/>
      <c r="F338" s="117"/>
      <c r="G338" s="117"/>
      <c r="H338" s="117"/>
      <c r="I338" s="117"/>
      <c r="J338" s="117"/>
      <c r="K338" s="117"/>
      <c r="L338" s="117"/>
      <c r="M338" s="117"/>
      <c r="N338" s="117"/>
      <c r="O338" s="117"/>
      <c r="P338" s="117"/>
    </row>
    <row r="339" spans="1:22" ht="15.75" thickBot="1" x14ac:dyDescent="0.3">
      <c r="A339" s="117"/>
      <c r="B339" s="117"/>
      <c r="C339" s="117"/>
      <c r="D339" s="44"/>
      <c r="E339" s="117"/>
      <c r="F339" s="117"/>
      <c r="G339" s="117"/>
      <c r="H339" s="117"/>
      <c r="I339" s="117"/>
      <c r="J339" s="117"/>
      <c r="K339" s="117"/>
      <c r="L339" s="117"/>
      <c r="M339" s="117"/>
      <c r="N339" s="117"/>
      <c r="O339" s="117"/>
      <c r="P339" s="117"/>
    </row>
    <row r="340" spans="1:22" ht="15.75" thickBot="1" x14ac:dyDescent="0.3">
      <c r="A340" s="99"/>
      <c r="B340" s="99"/>
      <c r="C340" s="99"/>
      <c r="D340" s="99"/>
      <c r="E340" s="99"/>
      <c r="F340" s="99"/>
      <c r="G340" s="99"/>
      <c r="H340" s="37"/>
      <c r="I340" s="99"/>
      <c r="J340" s="99"/>
      <c r="K340" s="99"/>
      <c r="L340" s="99"/>
      <c r="M340" s="99"/>
      <c r="N340" s="99"/>
      <c r="O340" s="99"/>
      <c r="P340" s="99"/>
      <c r="Q340" s="98"/>
      <c r="R340" s="98"/>
      <c r="S340" s="1"/>
      <c r="T340" s="13"/>
      <c r="U340" s="20"/>
    </row>
    <row r="341" spans="1:22" x14ac:dyDescent="0.25">
      <c r="A341" s="99"/>
      <c r="B341" s="99"/>
      <c r="C341" s="99"/>
      <c r="D341" s="99"/>
      <c r="E341" s="99"/>
      <c r="F341" s="99"/>
      <c r="G341" s="99"/>
      <c r="H341" s="99"/>
      <c r="I341" s="100"/>
      <c r="J341" s="100"/>
      <c r="K341" s="100"/>
      <c r="L341" s="100"/>
      <c r="M341" s="100"/>
      <c r="N341" s="100"/>
      <c r="O341" s="100"/>
      <c r="P341" s="100"/>
    </row>
    <row r="342" spans="1:22" ht="15.75" thickBot="1" x14ac:dyDescent="0.3">
      <c r="A342" s="99"/>
      <c r="B342" s="99"/>
      <c r="C342" s="99"/>
      <c r="D342" s="99"/>
      <c r="E342" s="99"/>
      <c r="F342" s="99"/>
      <c r="G342" s="99"/>
      <c r="H342" s="99"/>
      <c r="I342" s="100"/>
      <c r="J342" s="100"/>
      <c r="K342" s="100"/>
      <c r="L342" s="100"/>
      <c r="M342" s="100"/>
      <c r="N342" s="100"/>
      <c r="O342" s="100"/>
      <c r="P342" s="100"/>
    </row>
    <row r="343" spans="1:22" x14ac:dyDescent="0.25">
      <c r="A343" s="99"/>
      <c r="B343" s="99"/>
      <c r="C343" s="99"/>
      <c r="D343" s="99"/>
      <c r="E343" s="99"/>
      <c r="F343" s="99"/>
      <c r="G343" s="99"/>
      <c r="H343" s="99"/>
      <c r="I343" s="100"/>
      <c r="J343" s="100"/>
      <c r="K343" s="100"/>
      <c r="L343" s="100"/>
      <c r="M343" s="100"/>
      <c r="N343" s="100"/>
      <c r="O343" s="100"/>
      <c r="P343" s="100"/>
      <c r="Q343" s="101"/>
      <c r="R343" s="102"/>
      <c r="S343" s="103"/>
      <c r="T343" s="77"/>
      <c r="U343" s="77"/>
      <c r="V343" s="78"/>
    </row>
    <row r="344" spans="1:22" x14ac:dyDescent="0.25">
      <c r="A344" s="99"/>
      <c r="B344" s="99"/>
      <c r="C344" s="99"/>
      <c r="D344" s="99"/>
      <c r="E344" s="99"/>
      <c r="F344" s="99"/>
      <c r="G344" s="99"/>
      <c r="H344" s="99"/>
      <c r="I344" s="100"/>
      <c r="J344" s="100"/>
      <c r="K344" s="100"/>
      <c r="L344" s="100"/>
      <c r="M344" s="100"/>
      <c r="N344" s="100"/>
      <c r="O344" s="100"/>
      <c r="P344" s="100"/>
      <c r="Q344" s="104"/>
      <c r="R344" s="105"/>
      <c r="S344" s="106"/>
      <c r="T344" s="80"/>
      <c r="U344" s="80"/>
      <c r="V344" s="81"/>
    </row>
    <row r="345" spans="1:22" ht="15.75" thickBot="1" x14ac:dyDescent="0.3">
      <c r="A345" s="99"/>
      <c r="B345" s="99"/>
      <c r="C345" s="99"/>
      <c r="D345" s="99"/>
      <c r="E345" s="99"/>
      <c r="F345" s="99"/>
      <c r="G345" s="99"/>
      <c r="H345" s="99"/>
      <c r="I345" s="100"/>
      <c r="J345" s="100"/>
      <c r="K345" s="100"/>
      <c r="L345" s="100"/>
      <c r="M345" s="100"/>
      <c r="N345" s="100"/>
      <c r="O345" s="100"/>
      <c r="P345" s="100"/>
      <c r="Q345" s="107"/>
      <c r="R345" s="108"/>
      <c r="S345" s="109"/>
      <c r="T345" s="83"/>
      <c r="U345" s="83"/>
      <c r="V345" s="84"/>
    </row>
    <row r="346" spans="1:22" x14ac:dyDescent="0.25">
      <c r="A346" s="99"/>
      <c r="B346" s="99"/>
      <c r="C346" s="99"/>
      <c r="D346" s="99"/>
      <c r="E346" s="99"/>
      <c r="F346" s="99"/>
      <c r="G346" s="99"/>
      <c r="H346" s="99"/>
      <c r="I346" s="100"/>
      <c r="J346" s="100"/>
      <c r="K346" s="100"/>
      <c r="L346" s="100"/>
      <c r="M346" s="100"/>
      <c r="N346" s="100"/>
      <c r="O346" s="100"/>
      <c r="P346" s="100"/>
      <c r="Q346" s="125"/>
      <c r="R346" s="126"/>
      <c r="S346" s="127"/>
      <c r="T346" s="77"/>
      <c r="U346" s="77"/>
      <c r="V346" s="78"/>
    </row>
    <row r="347" spans="1:22" x14ac:dyDescent="0.25">
      <c r="A347" s="99"/>
      <c r="B347" s="99"/>
      <c r="C347" s="99"/>
      <c r="D347" s="99"/>
      <c r="E347" s="99"/>
      <c r="F347" s="99"/>
      <c r="G347" s="99"/>
      <c r="H347" s="99"/>
      <c r="I347" s="100"/>
      <c r="J347" s="100"/>
      <c r="K347" s="100"/>
      <c r="L347" s="100"/>
      <c r="M347" s="100"/>
      <c r="N347" s="100"/>
      <c r="O347" s="100"/>
      <c r="P347" s="100"/>
      <c r="Q347" s="85"/>
      <c r="R347" s="86"/>
      <c r="S347" s="87"/>
      <c r="T347" s="80"/>
      <c r="U347" s="80"/>
      <c r="V347" s="81"/>
    </row>
    <row r="348" spans="1:22" ht="15.75" thickBot="1" x14ac:dyDescent="0.3">
      <c r="A348" s="99"/>
      <c r="B348" s="99"/>
      <c r="C348" s="99"/>
      <c r="D348" s="99"/>
      <c r="E348" s="99"/>
      <c r="F348" s="99"/>
      <c r="G348" s="99"/>
      <c r="H348" s="99"/>
      <c r="I348" s="100"/>
      <c r="J348" s="100"/>
      <c r="K348" s="100"/>
      <c r="L348" s="100"/>
      <c r="M348" s="100"/>
      <c r="N348" s="100"/>
      <c r="O348" s="100"/>
      <c r="P348" s="100"/>
      <c r="Q348" s="88"/>
      <c r="R348" s="89"/>
      <c r="S348" s="90"/>
      <c r="T348" s="83"/>
      <c r="U348" s="83"/>
      <c r="V348" s="84"/>
    </row>
    <row r="349" spans="1:22" x14ac:dyDescent="0.25">
      <c r="A349" s="99"/>
      <c r="B349" s="99"/>
      <c r="C349" s="99"/>
      <c r="D349" s="99"/>
      <c r="E349" s="99"/>
      <c r="F349" s="99"/>
      <c r="G349" s="99"/>
      <c r="H349" s="99"/>
      <c r="I349" s="100"/>
      <c r="J349" s="100"/>
      <c r="K349" s="100"/>
      <c r="L349" s="100"/>
      <c r="M349" s="100"/>
      <c r="N349" s="100"/>
      <c r="O349" s="100"/>
      <c r="P349" s="100"/>
      <c r="Q349" s="85"/>
      <c r="R349" s="86"/>
      <c r="S349" s="87"/>
      <c r="T349" s="76"/>
      <c r="U349" s="77"/>
      <c r="V349" s="78"/>
    </row>
    <row r="350" spans="1:22" x14ac:dyDescent="0.25">
      <c r="A350" s="99"/>
      <c r="B350" s="99"/>
      <c r="C350" s="99"/>
      <c r="D350" s="99"/>
      <c r="E350" s="99"/>
      <c r="F350" s="99"/>
      <c r="G350" s="99"/>
      <c r="H350" s="99"/>
      <c r="I350" s="100"/>
      <c r="J350" s="100"/>
      <c r="K350" s="100"/>
      <c r="L350" s="100"/>
      <c r="M350" s="100"/>
      <c r="N350" s="100"/>
      <c r="O350" s="100"/>
      <c r="P350" s="100"/>
      <c r="Q350" s="85"/>
      <c r="R350" s="86"/>
      <c r="S350" s="87"/>
      <c r="T350" s="79"/>
      <c r="U350" s="80"/>
      <c r="V350" s="81"/>
    </row>
    <row r="351" spans="1:22" ht="15.75" thickBot="1" x14ac:dyDescent="0.3">
      <c r="A351" s="99"/>
      <c r="B351" s="99"/>
      <c r="C351" s="99"/>
      <c r="D351" s="99"/>
      <c r="E351" s="99"/>
      <c r="F351" s="99"/>
      <c r="G351" s="99"/>
      <c r="H351" s="99"/>
      <c r="I351" s="100"/>
      <c r="J351" s="100"/>
      <c r="K351" s="100"/>
      <c r="L351" s="100"/>
      <c r="M351" s="100"/>
      <c r="N351" s="100"/>
      <c r="O351" s="100"/>
      <c r="P351" s="100"/>
      <c r="Q351" s="88"/>
      <c r="R351" s="89"/>
      <c r="S351" s="90"/>
      <c r="T351" s="82"/>
      <c r="U351" s="83"/>
      <c r="V351" s="84"/>
    </row>
    <row r="352" spans="1:22" x14ac:dyDescent="0.25">
      <c r="A352" s="99"/>
      <c r="B352" s="99"/>
      <c r="C352" s="99"/>
      <c r="D352" s="99"/>
      <c r="E352" s="99"/>
      <c r="F352" s="99"/>
      <c r="G352" s="99"/>
      <c r="H352" s="99"/>
      <c r="I352" s="100"/>
      <c r="J352" s="100"/>
      <c r="K352" s="100"/>
      <c r="L352" s="100"/>
      <c r="M352" s="100"/>
      <c r="N352" s="100"/>
      <c r="O352" s="100"/>
      <c r="P352" s="100"/>
      <c r="Q352" s="85"/>
      <c r="R352" s="86"/>
      <c r="S352" s="87"/>
      <c r="T352" s="80"/>
      <c r="U352" s="80"/>
      <c r="V352" s="81"/>
    </row>
    <row r="353" spans="1:22" x14ac:dyDescent="0.25">
      <c r="A353" s="99"/>
      <c r="B353" s="99"/>
      <c r="C353" s="99"/>
      <c r="D353" s="99"/>
      <c r="E353" s="99"/>
      <c r="F353" s="99"/>
      <c r="G353" s="99"/>
      <c r="H353" s="99"/>
      <c r="I353" s="100"/>
      <c r="J353" s="100"/>
      <c r="K353" s="100"/>
      <c r="L353" s="100"/>
      <c r="M353" s="100"/>
      <c r="N353" s="100"/>
      <c r="O353" s="100"/>
      <c r="P353" s="100"/>
      <c r="Q353" s="85"/>
      <c r="R353" s="86"/>
      <c r="S353" s="87"/>
      <c r="T353" s="80"/>
      <c r="U353" s="80"/>
      <c r="V353" s="81"/>
    </row>
    <row r="354" spans="1:22" ht="15.75" thickBot="1" x14ac:dyDescent="0.3">
      <c r="A354" s="117"/>
      <c r="B354" s="117"/>
      <c r="C354" s="117"/>
      <c r="D354" s="117"/>
      <c r="E354" s="117"/>
      <c r="F354" s="117"/>
      <c r="G354" s="117"/>
      <c r="H354" s="117"/>
      <c r="I354" s="117"/>
      <c r="J354" s="117"/>
      <c r="K354" s="117"/>
      <c r="L354" s="117"/>
      <c r="M354" s="117"/>
      <c r="N354" s="117"/>
      <c r="O354" s="117"/>
      <c r="P354" s="117"/>
      <c r="Q354" s="88"/>
      <c r="R354" s="89"/>
      <c r="S354" s="90"/>
      <c r="T354" s="83"/>
      <c r="U354" s="83"/>
      <c r="V354" s="84"/>
    </row>
    <row r="355" spans="1:22" ht="21.95" customHeight="1" thickBot="1" x14ac:dyDescent="0.3">
      <c r="A355" s="114"/>
      <c r="B355" s="115"/>
      <c r="C355" s="115"/>
      <c r="D355" s="115"/>
      <c r="E355" s="115"/>
      <c r="F355" s="118"/>
      <c r="G355" s="120"/>
      <c r="H355" s="121"/>
      <c r="I355" s="122"/>
      <c r="J355" s="123"/>
      <c r="K355" s="110"/>
      <c r="L355" s="111"/>
      <c r="M355" s="110"/>
      <c r="N355" s="111"/>
      <c r="O355" s="110"/>
      <c r="P355" s="111"/>
      <c r="Q355" s="110"/>
      <c r="R355" s="111"/>
      <c r="S355" s="110"/>
      <c r="T355" s="111"/>
      <c r="U355" s="110"/>
      <c r="V355" s="111"/>
    </row>
    <row r="356" spans="1:22" ht="21.95" customHeight="1" thickBot="1" x14ac:dyDescent="0.3">
      <c r="A356" s="114"/>
      <c r="B356" s="115"/>
      <c r="C356" s="116"/>
      <c r="D356" s="39"/>
      <c r="E356" s="39"/>
      <c r="F356" s="119"/>
      <c r="G356" s="2"/>
      <c r="H356" s="2"/>
      <c r="I356" s="2"/>
      <c r="J356" s="124"/>
      <c r="K356" s="112"/>
      <c r="L356" s="113"/>
      <c r="M356" s="112"/>
      <c r="N356" s="113"/>
      <c r="O356" s="112"/>
      <c r="P356" s="113"/>
      <c r="Q356" s="112"/>
      <c r="R356" s="113"/>
      <c r="S356" s="112"/>
      <c r="T356" s="113"/>
      <c r="U356" s="112"/>
      <c r="V356" s="113"/>
    </row>
    <row r="357" spans="1:22" x14ac:dyDescent="0.25">
      <c r="A357" s="93"/>
      <c r="B357" s="94"/>
      <c r="C357" s="94"/>
      <c r="D357" s="139"/>
      <c r="E357" s="9"/>
      <c r="F357" s="11"/>
      <c r="G357" s="3"/>
      <c r="H357" s="3"/>
      <c r="I357" s="7"/>
      <c r="J357" s="38"/>
      <c r="K357" s="95"/>
      <c r="L357" s="95"/>
      <c r="M357" s="50"/>
      <c r="N357" s="50"/>
      <c r="O357" s="50"/>
      <c r="P357" s="50"/>
      <c r="Q357" s="96"/>
      <c r="R357" s="96"/>
      <c r="S357" s="50"/>
      <c r="T357" s="97"/>
      <c r="U357" s="91"/>
      <c r="V357" s="92"/>
    </row>
    <row r="358" spans="1:22" x14ac:dyDescent="0.25">
      <c r="A358" s="47"/>
      <c r="B358" s="48"/>
      <c r="C358" s="48"/>
      <c r="D358" s="8"/>
      <c r="E358" s="8"/>
      <c r="F358" s="11"/>
      <c r="G358" s="4"/>
      <c r="H358" s="4"/>
      <c r="I358" s="7"/>
      <c r="J358" s="38"/>
      <c r="K358" s="49"/>
      <c r="L358" s="49"/>
      <c r="M358" s="50"/>
      <c r="N358" s="50"/>
      <c r="O358" s="51"/>
      <c r="P358" s="52"/>
      <c r="Q358" s="53"/>
      <c r="R358" s="54"/>
      <c r="S358" s="51"/>
      <c r="T358" s="55"/>
      <c r="U358" s="45"/>
      <c r="V358" s="46"/>
    </row>
    <row r="359" spans="1:22" x14ac:dyDescent="0.25">
      <c r="A359" s="47"/>
      <c r="B359" s="48"/>
      <c r="C359" s="48"/>
      <c r="D359" s="8"/>
      <c r="E359" s="8"/>
      <c r="F359" s="11"/>
      <c r="G359" s="4"/>
      <c r="H359" s="4"/>
      <c r="I359" s="7"/>
      <c r="J359" s="38"/>
      <c r="K359" s="49"/>
      <c r="L359" s="49"/>
      <c r="M359" s="50"/>
      <c r="N359" s="50"/>
      <c r="O359" s="51"/>
      <c r="P359" s="52"/>
      <c r="Q359" s="53"/>
      <c r="R359" s="54"/>
      <c r="S359" s="51"/>
      <c r="T359" s="55"/>
      <c r="U359" s="45"/>
      <c r="V359" s="46"/>
    </row>
    <row r="360" spans="1:22" x14ac:dyDescent="0.25">
      <c r="A360" s="47"/>
      <c r="B360" s="48"/>
      <c r="C360" s="48"/>
      <c r="D360" s="8"/>
      <c r="E360" s="8"/>
      <c r="F360" s="11"/>
      <c r="G360" s="4"/>
      <c r="H360" s="4"/>
      <c r="I360" s="7"/>
      <c r="J360" s="38"/>
      <c r="K360" s="49"/>
      <c r="L360" s="49"/>
      <c r="M360" s="50"/>
      <c r="N360" s="50"/>
      <c r="O360" s="51"/>
      <c r="P360" s="52"/>
      <c r="Q360" s="53"/>
      <c r="R360" s="54"/>
      <c r="S360" s="51"/>
      <c r="T360" s="55"/>
      <c r="U360" s="45"/>
      <c r="V360" s="46"/>
    </row>
    <row r="361" spans="1:22" x14ac:dyDescent="0.25">
      <c r="A361" s="47"/>
      <c r="B361" s="48"/>
      <c r="C361" s="48"/>
      <c r="D361" s="8"/>
      <c r="E361" s="8"/>
      <c r="F361" s="11"/>
      <c r="G361" s="4"/>
      <c r="H361" s="4"/>
      <c r="I361" s="7"/>
      <c r="J361" s="38"/>
      <c r="K361" s="49"/>
      <c r="L361" s="49"/>
      <c r="M361" s="50"/>
      <c r="N361" s="50"/>
      <c r="O361" s="51"/>
      <c r="P361" s="52"/>
      <c r="Q361" s="53"/>
      <c r="R361" s="54"/>
      <c r="S361" s="51"/>
      <c r="T361" s="55"/>
      <c r="U361" s="45"/>
      <c r="V361" s="46"/>
    </row>
    <row r="362" spans="1:22" x14ac:dyDescent="0.25">
      <c r="A362" s="47"/>
      <c r="B362" s="48"/>
      <c r="C362" s="48"/>
      <c r="D362" s="8"/>
      <c r="E362" s="8"/>
      <c r="F362" s="11"/>
      <c r="G362" s="5"/>
      <c r="H362" s="5"/>
      <c r="I362" s="7"/>
      <c r="J362" s="8"/>
      <c r="K362" s="75"/>
      <c r="L362" s="75"/>
      <c r="M362" s="50"/>
      <c r="N362" s="50"/>
      <c r="O362" s="51"/>
      <c r="P362" s="52"/>
      <c r="Q362" s="53"/>
      <c r="R362" s="54"/>
      <c r="S362" s="51"/>
      <c r="T362" s="55"/>
      <c r="U362" s="45"/>
      <c r="V362" s="46"/>
    </row>
    <row r="363" spans="1:22" x14ac:dyDescent="0.25">
      <c r="A363" s="47"/>
      <c r="B363" s="48"/>
      <c r="C363" s="48"/>
      <c r="D363" s="8"/>
      <c r="E363" s="10"/>
      <c r="F363" s="11"/>
      <c r="G363" s="5"/>
      <c r="H363" s="5"/>
      <c r="I363" s="7"/>
      <c r="J363" s="38"/>
      <c r="K363" s="49"/>
      <c r="L363" s="49"/>
      <c r="M363" s="50"/>
      <c r="N363" s="50"/>
      <c r="O363" s="51"/>
      <c r="P363" s="52"/>
      <c r="Q363" s="53"/>
      <c r="R363" s="54"/>
      <c r="S363" s="51"/>
      <c r="T363" s="55"/>
      <c r="U363" s="45"/>
      <c r="V363" s="46"/>
    </row>
    <row r="364" spans="1:22" x14ac:dyDescent="0.25">
      <c r="A364" s="47"/>
      <c r="B364" s="48"/>
      <c r="C364" s="48"/>
      <c r="D364" s="8"/>
      <c r="E364" s="8"/>
      <c r="F364" s="11"/>
      <c r="G364" s="4"/>
      <c r="H364" s="4"/>
      <c r="I364" s="7"/>
      <c r="J364" s="38"/>
      <c r="K364" s="49"/>
      <c r="L364" s="49"/>
      <c r="M364" s="50"/>
      <c r="N364" s="50"/>
      <c r="O364" s="51"/>
      <c r="P364" s="52"/>
      <c r="Q364" s="53"/>
      <c r="R364" s="54"/>
      <c r="S364" s="51"/>
      <c r="T364" s="55"/>
      <c r="U364" s="45"/>
      <c r="V364" s="46"/>
    </row>
    <row r="365" spans="1:22" x14ac:dyDescent="0.25">
      <c r="A365" s="47"/>
      <c r="B365" s="48"/>
      <c r="C365" s="48"/>
      <c r="D365" s="141"/>
      <c r="F365" s="11"/>
      <c r="G365" s="4"/>
      <c r="H365" s="4"/>
      <c r="I365" s="7"/>
      <c r="J365" s="38"/>
      <c r="K365" s="49"/>
      <c r="L365" s="49"/>
      <c r="M365" s="50"/>
      <c r="N365" s="50"/>
      <c r="O365" s="51"/>
      <c r="P365" s="52"/>
      <c r="Q365" s="53"/>
      <c r="R365" s="54"/>
      <c r="S365" s="51"/>
      <c r="T365" s="55"/>
      <c r="U365" s="45"/>
      <c r="V365" s="46"/>
    </row>
    <row r="366" spans="1:22" x14ac:dyDescent="0.25">
      <c r="A366" s="47"/>
      <c r="B366" s="48"/>
      <c r="C366" s="48"/>
      <c r="D366" s="8"/>
      <c r="E366" s="8"/>
      <c r="F366" s="11"/>
      <c r="G366" s="4"/>
      <c r="H366" s="4"/>
      <c r="I366" s="7"/>
      <c r="J366" s="38"/>
      <c r="K366" s="49"/>
      <c r="L366" s="49"/>
      <c r="M366" s="50"/>
      <c r="N366" s="50"/>
      <c r="O366" s="51"/>
      <c r="P366" s="52"/>
      <c r="Q366" s="53"/>
      <c r="R366" s="54"/>
      <c r="S366" s="51"/>
      <c r="T366" s="55"/>
      <c r="U366" s="45"/>
      <c r="V366" s="46"/>
    </row>
    <row r="367" spans="1:22" x14ac:dyDescent="0.25">
      <c r="A367" s="47"/>
      <c r="B367" s="48"/>
      <c r="C367" s="48"/>
      <c r="D367" s="8"/>
      <c r="E367" s="8"/>
      <c r="F367" s="11"/>
      <c r="G367" s="4"/>
      <c r="H367" s="4"/>
      <c r="I367" s="7"/>
      <c r="J367" s="38"/>
      <c r="K367" s="49"/>
      <c r="L367" s="49"/>
      <c r="M367" s="50"/>
      <c r="N367" s="50"/>
      <c r="O367" s="51"/>
      <c r="P367" s="52"/>
      <c r="Q367" s="53"/>
      <c r="R367" s="54"/>
      <c r="S367" s="51"/>
      <c r="T367" s="55"/>
      <c r="U367" s="45"/>
      <c r="V367" s="46"/>
    </row>
    <row r="368" spans="1:22" x14ac:dyDescent="0.25">
      <c r="A368" s="47"/>
      <c r="B368" s="48"/>
      <c r="C368" s="48"/>
      <c r="D368" s="8"/>
      <c r="E368" s="8"/>
      <c r="F368" s="11"/>
      <c r="G368" s="4"/>
      <c r="H368" s="4"/>
      <c r="I368" s="7"/>
      <c r="J368" s="38"/>
      <c r="K368" s="49"/>
      <c r="L368" s="49"/>
      <c r="M368" s="50"/>
      <c r="N368" s="50"/>
      <c r="O368" s="51"/>
      <c r="P368" s="52"/>
      <c r="Q368" s="53"/>
      <c r="R368" s="54"/>
      <c r="S368" s="51"/>
      <c r="T368" s="55"/>
      <c r="U368" s="45"/>
      <c r="V368" s="46"/>
    </row>
    <row r="369" spans="1:22" x14ac:dyDescent="0.25">
      <c r="A369" s="47"/>
      <c r="B369" s="48"/>
      <c r="C369" s="48"/>
      <c r="D369" s="8"/>
      <c r="E369" s="8"/>
      <c r="F369" s="11"/>
      <c r="G369" s="4"/>
      <c r="H369" s="4"/>
      <c r="I369" s="7"/>
      <c r="J369" s="38"/>
      <c r="K369" s="49"/>
      <c r="L369" s="49"/>
      <c r="M369" s="50"/>
      <c r="N369" s="50"/>
      <c r="O369" s="51"/>
      <c r="P369" s="52"/>
      <c r="Q369" s="53"/>
      <c r="R369" s="54"/>
      <c r="S369" s="51"/>
      <c r="T369" s="55"/>
      <c r="U369" s="45"/>
      <c r="V369" s="46"/>
    </row>
    <row r="370" spans="1:22" x14ac:dyDescent="0.25">
      <c r="A370" s="47"/>
      <c r="B370" s="48"/>
      <c r="C370" s="48"/>
      <c r="D370" s="8"/>
      <c r="E370" s="8"/>
      <c r="F370" s="11"/>
      <c r="G370" s="4"/>
      <c r="H370" s="4"/>
      <c r="I370" s="7"/>
      <c r="J370" s="38"/>
      <c r="K370" s="49"/>
      <c r="L370" s="49"/>
      <c r="M370" s="50"/>
      <c r="N370" s="50"/>
      <c r="O370" s="51"/>
      <c r="P370" s="52"/>
      <c r="Q370" s="53"/>
      <c r="R370" s="54"/>
      <c r="S370" s="51"/>
      <c r="T370" s="55"/>
      <c r="U370" s="45"/>
      <c r="V370" s="46"/>
    </row>
    <row r="371" spans="1:22" x14ac:dyDescent="0.25">
      <c r="A371" s="47"/>
      <c r="B371" s="48"/>
      <c r="C371" s="48"/>
      <c r="D371" s="8"/>
      <c r="E371" s="8"/>
      <c r="F371" s="11"/>
      <c r="G371" s="4"/>
      <c r="H371" s="4"/>
      <c r="I371" s="7"/>
      <c r="J371" s="38"/>
      <c r="K371" s="49"/>
      <c r="L371" s="49"/>
      <c r="M371" s="50"/>
      <c r="N371" s="50"/>
      <c r="O371" s="51"/>
      <c r="P371" s="52"/>
      <c r="Q371" s="53"/>
      <c r="R371" s="54"/>
      <c r="S371" s="51"/>
      <c r="T371" s="55"/>
      <c r="U371" s="45"/>
      <c r="V371" s="46"/>
    </row>
    <row r="372" spans="1:22" x14ac:dyDescent="0.25">
      <c r="A372" s="47"/>
      <c r="B372" s="48"/>
      <c r="C372" s="48"/>
      <c r="D372" s="8"/>
      <c r="E372" s="8"/>
      <c r="F372" s="11"/>
      <c r="G372" s="4"/>
      <c r="H372" s="4"/>
      <c r="I372" s="7"/>
      <c r="J372" s="38"/>
      <c r="K372" s="49"/>
      <c r="L372" s="49"/>
      <c r="M372" s="50"/>
      <c r="N372" s="50"/>
      <c r="O372" s="51"/>
      <c r="P372" s="52"/>
      <c r="Q372" s="53"/>
      <c r="R372" s="54"/>
      <c r="S372" s="51"/>
      <c r="T372" s="55"/>
      <c r="U372" s="45"/>
      <c r="V372" s="46"/>
    </row>
    <row r="373" spans="1:22" x14ac:dyDescent="0.25">
      <c r="A373" s="47"/>
      <c r="B373" s="48"/>
      <c r="C373" s="48"/>
      <c r="D373" s="8"/>
      <c r="E373" s="8"/>
      <c r="F373" s="11"/>
      <c r="G373" s="4"/>
      <c r="H373" s="4"/>
      <c r="I373" s="7"/>
      <c r="J373" s="38"/>
      <c r="K373" s="49"/>
      <c r="L373" s="49"/>
      <c r="M373" s="50"/>
      <c r="N373" s="50"/>
      <c r="O373" s="51"/>
      <c r="P373" s="52"/>
      <c r="Q373" s="53"/>
      <c r="R373" s="54"/>
      <c r="S373" s="51"/>
      <c r="T373" s="55"/>
      <c r="U373" s="45"/>
      <c r="V373" s="46"/>
    </row>
    <row r="374" spans="1:22" x14ac:dyDescent="0.25">
      <c r="A374" s="47"/>
      <c r="B374" s="48"/>
      <c r="C374" s="48"/>
      <c r="D374" s="8"/>
      <c r="E374" s="8"/>
      <c r="F374" s="11"/>
      <c r="G374" s="4"/>
      <c r="H374" s="4"/>
      <c r="I374" s="7"/>
      <c r="J374" s="38"/>
      <c r="K374" s="49"/>
      <c r="L374" s="49"/>
      <c r="M374" s="50"/>
      <c r="N374" s="50"/>
      <c r="O374" s="51"/>
      <c r="P374" s="52"/>
      <c r="Q374" s="53"/>
      <c r="R374" s="54"/>
      <c r="S374" s="51"/>
      <c r="T374" s="55"/>
      <c r="U374" s="45"/>
      <c r="V374" s="46"/>
    </row>
    <row r="375" spans="1:22" x14ac:dyDescent="0.25">
      <c r="A375" s="47"/>
      <c r="B375" s="48"/>
      <c r="C375" s="48"/>
      <c r="D375" s="8"/>
      <c r="E375" s="8"/>
      <c r="F375" s="11"/>
      <c r="G375" s="4"/>
      <c r="H375" s="4"/>
      <c r="I375" s="7"/>
      <c r="J375" s="38"/>
      <c r="K375" s="49"/>
      <c r="L375" s="49"/>
      <c r="M375" s="50"/>
      <c r="N375" s="50"/>
      <c r="O375" s="51"/>
      <c r="P375" s="52"/>
      <c r="Q375" s="53"/>
      <c r="R375" s="54"/>
      <c r="S375" s="51"/>
      <c r="T375" s="55"/>
      <c r="U375" s="45"/>
      <c r="V375" s="46"/>
    </row>
    <row r="376" spans="1:22" x14ac:dyDescent="0.25">
      <c r="A376" s="47"/>
      <c r="B376" s="48"/>
      <c r="C376" s="48"/>
      <c r="D376" s="8"/>
      <c r="E376" s="8"/>
      <c r="F376" s="11"/>
      <c r="G376" s="4"/>
      <c r="H376" s="4"/>
      <c r="I376" s="7"/>
      <c r="J376" s="38"/>
      <c r="K376" s="49"/>
      <c r="L376" s="49"/>
      <c r="M376" s="50"/>
      <c r="N376" s="50"/>
      <c r="O376" s="51"/>
      <c r="P376" s="52"/>
      <c r="Q376" s="53"/>
      <c r="R376" s="54"/>
      <c r="S376" s="51"/>
      <c r="T376" s="55"/>
      <c r="U376" s="45"/>
      <c r="V376" s="46"/>
    </row>
    <row r="377" spans="1:22" ht="15.75" thickBot="1" x14ac:dyDescent="0.3">
      <c r="A377" s="47"/>
      <c r="B377" s="48"/>
      <c r="C377" s="48"/>
      <c r="D377" s="15"/>
      <c r="E377" s="15"/>
      <c r="F377" s="11"/>
      <c r="G377" s="6"/>
      <c r="H377" s="6"/>
      <c r="I377" s="7"/>
      <c r="J377" s="38"/>
      <c r="K377" s="60"/>
      <c r="L377" s="60"/>
      <c r="M377" s="50"/>
      <c r="N377" s="50"/>
      <c r="O377" s="61"/>
      <c r="P377" s="62"/>
      <c r="Q377" s="63"/>
      <c r="R377" s="64"/>
      <c r="S377" s="61"/>
      <c r="T377" s="65"/>
      <c r="U377" s="45"/>
      <c r="V377" s="46"/>
    </row>
    <row r="378" spans="1:22" ht="18.75" thickBot="1" x14ac:dyDescent="0.3">
      <c r="A378" s="66"/>
      <c r="B378" s="67"/>
      <c r="C378" s="67"/>
      <c r="D378" s="140"/>
      <c r="E378" s="68"/>
      <c r="F378" s="12"/>
      <c r="G378" s="69"/>
      <c r="H378" s="70"/>
      <c r="I378" s="71"/>
      <c r="J378" s="13"/>
      <c r="K378" s="69"/>
      <c r="L378" s="71"/>
      <c r="M378" s="72"/>
      <c r="N378" s="73"/>
      <c r="O378" s="58"/>
      <c r="P378" s="74"/>
      <c r="Q378" s="56"/>
      <c r="R378" s="57"/>
      <c r="S378" s="58"/>
      <c r="T378" s="59"/>
      <c r="U378" s="16"/>
      <c r="V378" s="17"/>
    </row>
    <row r="380" spans="1:22" x14ac:dyDescent="0.25">
      <c r="A380" s="117"/>
      <c r="B380" s="117"/>
      <c r="C380" s="117"/>
      <c r="D380" s="44"/>
      <c r="E380" s="117"/>
      <c r="F380" s="117"/>
      <c r="G380" s="117"/>
      <c r="H380" s="117"/>
      <c r="I380" s="117"/>
      <c r="J380" s="117"/>
      <c r="K380" s="117"/>
      <c r="L380" s="117"/>
      <c r="M380" s="117"/>
      <c r="N380" s="117"/>
      <c r="O380" s="117"/>
      <c r="P380" s="117"/>
    </row>
    <row r="381" spans="1:22" ht="15.75" thickBot="1" x14ac:dyDescent="0.3">
      <c r="A381" s="117"/>
      <c r="B381" s="117"/>
      <c r="C381" s="117"/>
      <c r="D381" s="44"/>
      <c r="E381" s="117"/>
      <c r="F381" s="117"/>
      <c r="G381" s="117"/>
      <c r="H381" s="117"/>
      <c r="I381" s="117"/>
      <c r="J381" s="117"/>
      <c r="K381" s="117"/>
      <c r="L381" s="117"/>
      <c r="M381" s="117"/>
      <c r="N381" s="117"/>
      <c r="O381" s="117"/>
      <c r="P381" s="117"/>
    </row>
    <row r="382" spans="1:22" ht="15.75" thickBot="1" x14ac:dyDescent="0.3">
      <c r="A382" s="99"/>
      <c r="B382" s="99"/>
      <c r="C382" s="99"/>
      <c r="D382" s="99"/>
      <c r="E382" s="99"/>
      <c r="F382" s="99"/>
      <c r="G382" s="99"/>
      <c r="H382" s="37"/>
      <c r="I382" s="99"/>
      <c r="J382" s="99"/>
      <c r="K382" s="99"/>
      <c r="L382" s="99"/>
      <c r="M382" s="99"/>
      <c r="N382" s="99"/>
      <c r="O382" s="99"/>
      <c r="P382" s="99"/>
      <c r="Q382" s="98"/>
      <c r="R382" s="98"/>
      <c r="S382" s="1"/>
      <c r="T382" s="13"/>
      <c r="U382" s="20"/>
    </row>
    <row r="383" spans="1:22" x14ac:dyDescent="0.25">
      <c r="A383" s="99"/>
      <c r="B383" s="99"/>
      <c r="C383" s="99"/>
      <c r="D383" s="99"/>
      <c r="E383" s="99"/>
      <c r="F383" s="99"/>
      <c r="G383" s="99"/>
      <c r="H383" s="99"/>
      <c r="I383" s="100"/>
      <c r="J383" s="100"/>
      <c r="K383" s="100"/>
      <c r="L383" s="100"/>
      <c r="M383" s="100"/>
      <c r="N383" s="100"/>
      <c r="O383" s="100"/>
      <c r="P383" s="100"/>
    </row>
    <row r="384" spans="1:22" ht="15.75" thickBot="1" x14ac:dyDescent="0.3">
      <c r="A384" s="99"/>
      <c r="B384" s="99"/>
      <c r="C384" s="99"/>
      <c r="D384" s="99"/>
      <c r="E384" s="99"/>
      <c r="F384" s="99"/>
      <c r="G384" s="99"/>
      <c r="H384" s="99"/>
      <c r="I384" s="100"/>
      <c r="J384" s="100"/>
      <c r="K384" s="100"/>
      <c r="L384" s="100"/>
      <c r="M384" s="100"/>
      <c r="N384" s="100"/>
      <c r="O384" s="100"/>
      <c r="P384" s="100"/>
    </row>
    <row r="385" spans="1:22" x14ac:dyDescent="0.25">
      <c r="A385" s="99"/>
      <c r="B385" s="99"/>
      <c r="C385" s="99"/>
      <c r="D385" s="99"/>
      <c r="E385" s="99"/>
      <c r="F385" s="99"/>
      <c r="G385" s="99"/>
      <c r="H385" s="99"/>
      <c r="I385" s="100"/>
      <c r="J385" s="100"/>
      <c r="K385" s="100"/>
      <c r="L385" s="100"/>
      <c r="M385" s="100"/>
      <c r="N385" s="100"/>
      <c r="O385" s="100"/>
      <c r="P385" s="100"/>
      <c r="Q385" s="101"/>
      <c r="R385" s="102"/>
      <c r="S385" s="103"/>
      <c r="T385" s="77"/>
      <c r="U385" s="77"/>
      <c r="V385" s="78"/>
    </row>
    <row r="386" spans="1:22" x14ac:dyDescent="0.25">
      <c r="A386" s="99"/>
      <c r="B386" s="99"/>
      <c r="C386" s="99"/>
      <c r="D386" s="99"/>
      <c r="E386" s="99"/>
      <c r="F386" s="99"/>
      <c r="G386" s="99"/>
      <c r="H386" s="99"/>
      <c r="I386" s="100"/>
      <c r="J386" s="100"/>
      <c r="K386" s="100"/>
      <c r="L386" s="100"/>
      <c r="M386" s="100"/>
      <c r="N386" s="100"/>
      <c r="O386" s="100"/>
      <c r="P386" s="100"/>
      <c r="Q386" s="104"/>
      <c r="R386" s="105"/>
      <c r="S386" s="106"/>
      <c r="T386" s="80"/>
      <c r="U386" s="80"/>
      <c r="V386" s="81"/>
    </row>
    <row r="387" spans="1:22" ht="15.75" thickBot="1" x14ac:dyDescent="0.3">
      <c r="A387" s="99"/>
      <c r="B387" s="99"/>
      <c r="C387" s="99"/>
      <c r="D387" s="99"/>
      <c r="E387" s="99"/>
      <c r="F387" s="99"/>
      <c r="G387" s="99"/>
      <c r="H387" s="99"/>
      <c r="I387" s="100"/>
      <c r="J387" s="100"/>
      <c r="K387" s="100"/>
      <c r="L387" s="100"/>
      <c r="M387" s="100"/>
      <c r="N387" s="100"/>
      <c r="O387" s="100"/>
      <c r="P387" s="100"/>
      <c r="Q387" s="107"/>
      <c r="R387" s="108"/>
      <c r="S387" s="109"/>
      <c r="T387" s="83"/>
      <c r="U387" s="83"/>
      <c r="V387" s="84"/>
    </row>
    <row r="388" spans="1:22" x14ac:dyDescent="0.25">
      <c r="A388" s="99"/>
      <c r="B388" s="99"/>
      <c r="C388" s="99"/>
      <c r="D388" s="99"/>
      <c r="E388" s="99"/>
      <c r="F388" s="99"/>
      <c r="G388" s="99"/>
      <c r="H388" s="99"/>
      <c r="I388" s="100"/>
      <c r="J388" s="100"/>
      <c r="K388" s="100"/>
      <c r="L388" s="100"/>
      <c r="M388" s="100"/>
      <c r="N388" s="100"/>
      <c r="O388" s="100"/>
      <c r="P388" s="100"/>
      <c r="Q388" s="125"/>
      <c r="R388" s="126"/>
      <c r="S388" s="127"/>
      <c r="T388" s="77"/>
      <c r="U388" s="77"/>
      <c r="V388" s="78"/>
    </row>
    <row r="389" spans="1:22" x14ac:dyDescent="0.25">
      <c r="A389" s="99"/>
      <c r="B389" s="99"/>
      <c r="C389" s="99"/>
      <c r="D389" s="99"/>
      <c r="E389" s="99"/>
      <c r="F389" s="99"/>
      <c r="G389" s="99"/>
      <c r="H389" s="99"/>
      <c r="I389" s="100"/>
      <c r="J389" s="100"/>
      <c r="K389" s="100"/>
      <c r="L389" s="100"/>
      <c r="M389" s="100"/>
      <c r="N389" s="100"/>
      <c r="O389" s="100"/>
      <c r="P389" s="100"/>
      <c r="Q389" s="85"/>
      <c r="R389" s="86"/>
      <c r="S389" s="87"/>
      <c r="T389" s="80"/>
      <c r="U389" s="80"/>
      <c r="V389" s="81"/>
    </row>
    <row r="390" spans="1:22" ht="15.75" thickBot="1" x14ac:dyDescent="0.3">
      <c r="A390" s="99"/>
      <c r="B390" s="99"/>
      <c r="C390" s="99"/>
      <c r="D390" s="99"/>
      <c r="E390" s="99"/>
      <c r="F390" s="99"/>
      <c r="G390" s="99"/>
      <c r="H390" s="99"/>
      <c r="I390" s="100"/>
      <c r="J390" s="100"/>
      <c r="K390" s="100"/>
      <c r="L390" s="100"/>
      <c r="M390" s="100"/>
      <c r="N390" s="100"/>
      <c r="O390" s="100"/>
      <c r="P390" s="100"/>
      <c r="Q390" s="88"/>
      <c r="R390" s="89"/>
      <c r="S390" s="90"/>
      <c r="T390" s="83"/>
      <c r="U390" s="83"/>
      <c r="V390" s="84"/>
    </row>
    <row r="391" spans="1:22" x14ac:dyDescent="0.25">
      <c r="A391" s="99"/>
      <c r="B391" s="99"/>
      <c r="C391" s="99"/>
      <c r="D391" s="99"/>
      <c r="E391" s="99"/>
      <c r="F391" s="99"/>
      <c r="G391" s="99"/>
      <c r="H391" s="99"/>
      <c r="I391" s="100"/>
      <c r="J391" s="100"/>
      <c r="K391" s="100"/>
      <c r="L391" s="100"/>
      <c r="M391" s="100"/>
      <c r="N391" s="100"/>
      <c r="O391" s="100"/>
      <c r="P391" s="100"/>
      <c r="Q391" s="85"/>
      <c r="R391" s="86"/>
      <c r="S391" s="87"/>
      <c r="T391" s="76"/>
      <c r="U391" s="77"/>
      <c r="V391" s="78"/>
    </row>
    <row r="392" spans="1:22" x14ac:dyDescent="0.25">
      <c r="A392" s="99"/>
      <c r="B392" s="99"/>
      <c r="C392" s="99"/>
      <c r="D392" s="99"/>
      <c r="E392" s="99"/>
      <c r="F392" s="99"/>
      <c r="G392" s="99"/>
      <c r="H392" s="99"/>
      <c r="I392" s="100"/>
      <c r="J392" s="100"/>
      <c r="K392" s="100"/>
      <c r="L392" s="100"/>
      <c r="M392" s="100"/>
      <c r="N392" s="100"/>
      <c r="O392" s="100"/>
      <c r="P392" s="100"/>
      <c r="Q392" s="85"/>
      <c r="R392" s="86"/>
      <c r="S392" s="87"/>
      <c r="T392" s="79"/>
      <c r="U392" s="80"/>
      <c r="V392" s="81"/>
    </row>
    <row r="393" spans="1:22" ht="15.75" thickBot="1" x14ac:dyDescent="0.3">
      <c r="A393" s="99"/>
      <c r="B393" s="99"/>
      <c r="C393" s="99"/>
      <c r="D393" s="99"/>
      <c r="E393" s="99"/>
      <c r="F393" s="99"/>
      <c r="G393" s="99"/>
      <c r="H393" s="99"/>
      <c r="I393" s="100"/>
      <c r="J393" s="100"/>
      <c r="K393" s="100"/>
      <c r="L393" s="100"/>
      <c r="M393" s="100"/>
      <c r="N393" s="100"/>
      <c r="O393" s="100"/>
      <c r="P393" s="100"/>
      <c r="Q393" s="88"/>
      <c r="R393" s="89"/>
      <c r="S393" s="90"/>
      <c r="T393" s="82"/>
      <c r="U393" s="83"/>
      <c r="V393" s="84"/>
    </row>
    <row r="394" spans="1:22" x14ac:dyDescent="0.25">
      <c r="A394" s="99"/>
      <c r="B394" s="99"/>
      <c r="C394" s="99"/>
      <c r="D394" s="99"/>
      <c r="E394" s="99"/>
      <c r="F394" s="99"/>
      <c r="G394" s="99"/>
      <c r="H394" s="99"/>
      <c r="I394" s="100"/>
      <c r="J394" s="100"/>
      <c r="K394" s="100"/>
      <c r="L394" s="100"/>
      <c r="M394" s="100"/>
      <c r="N394" s="100"/>
      <c r="O394" s="100"/>
      <c r="P394" s="100"/>
      <c r="Q394" s="85"/>
      <c r="R394" s="86"/>
      <c r="S394" s="87"/>
      <c r="T394" s="80"/>
      <c r="U394" s="80"/>
      <c r="V394" s="81"/>
    </row>
    <row r="395" spans="1:22" x14ac:dyDescent="0.25">
      <c r="A395" s="99"/>
      <c r="B395" s="99"/>
      <c r="C395" s="99"/>
      <c r="D395" s="99"/>
      <c r="E395" s="99"/>
      <c r="F395" s="99"/>
      <c r="G395" s="99"/>
      <c r="H395" s="99"/>
      <c r="I395" s="100"/>
      <c r="J395" s="100"/>
      <c r="K395" s="100"/>
      <c r="L395" s="100"/>
      <c r="M395" s="100"/>
      <c r="N395" s="100"/>
      <c r="O395" s="100"/>
      <c r="P395" s="100"/>
      <c r="Q395" s="85"/>
      <c r="R395" s="86"/>
      <c r="S395" s="87"/>
      <c r="T395" s="80"/>
      <c r="U395" s="80"/>
      <c r="V395" s="81"/>
    </row>
    <row r="396" spans="1:22" ht="15.75" thickBot="1" x14ac:dyDescent="0.3">
      <c r="A396" s="117"/>
      <c r="B396" s="117"/>
      <c r="C396" s="117"/>
      <c r="D396" s="117"/>
      <c r="E396" s="117"/>
      <c r="F396" s="117"/>
      <c r="G396" s="117"/>
      <c r="H396" s="117"/>
      <c r="I396" s="117"/>
      <c r="J396" s="117"/>
      <c r="K396" s="117"/>
      <c r="L396" s="117"/>
      <c r="M396" s="117"/>
      <c r="N396" s="117"/>
      <c r="O396" s="117"/>
      <c r="P396" s="117"/>
      <c r="Q396" s="88"/>
      <c r="R396" s="89"/>
      <c r="S396" s="90"/>
      <c r="T396" s="83"/>
      <c r="U396" s="83"/>
      <c r="V396" s="84"/>
    </row>
    <row r="397" spans="1:22" ht="15.75" thickBot="1" x14ac:dyDescent="0.3">
      <c r="A397" s="114"/>
      <c r="B397" s="115"/>
      <c r="C397" s="115"/>
      <c r="D397" s="115"/>
      <c r="E397" s="115"/>
      <c r="F397" s="118"/>
      <c r="G397" s="120"/>
      <c r="H397" s="121"/>
      <c r="I397" s="122"/>
      <c r="J397" s="123"/>
      <c r="K397" s="110"/>
      <c r="L397" s="111"/>
      <c r="M397" s="110"/>
      <c r="N397" s="111"/>
      <c r="O397" s="110"/>
      <c r="P397" s="111"/>
      <c r="Q397" s="110"/>
      <c r="R397" s="111"/>
      <c r="S397" s="110"/>
      <c r="T397" s="111"/>
      <c r="U397" s="110"/>
      <c r="V397" s="111"/>
    </row>
    <row r="398" spans="1:22" ht="15.75" thickBot="1" x14ac:dyDescent="0.3">
      <c r="A398" s="114"/>
      <c r="B398" s="115"/>
      <c r="C398" s="116"/>
      <c r="D398" s="39"/>
      <c r="E398" s="39"/>
      <c r="F398" s="119"/>
      <c r="G398" s="2"/>
      <c r="H398" s="2"/>
      <c r="I398" s="2"/>
      <c r="J398" s="124"/>
      <c r="K398" s="112"/>
      <c r="L398" s="113"/>
      <c r="M398" s="112"/>
      <c r="N398" s="113"/>
      <c r="O398" s="112"/>
      <c r="P398" s="113"/>
      <c r="Q398" s="112"/>
      <c r="R398" s="113"/>
      <c r="S398" s="112"/>
      <c r="T398" s="113"/>
      <c r="U398" s="112"/>
      <c r="V398" s="113"/>
    </row>
    <row r="399" spans="1:22" x14ac:dyDescent="0.25">
      <c r="A399" s="93"/>
      <c r="B399" s="94"/>
      <c r="C399" s="94"/>
      <c r="D399" s="139"/>
      <c r="E399" s="9"/>
      <c r="F399" s="11"/>
      <c r="G399" s="3"/>
      <c r="H399" s="3"/>
      <c r="I399" s="7"/>
      <c r="J399" s="38"/>
      <c r="K399" s="95"/>
      <c r="L399" s="95"/>
      <c r="M399" s="50"/>
      <c r="N399" s="50"/>
      <c r="O399" s="50"/>
      <c r="P399" s="50"/>
      <c r="Q399" s="96"/>
      <c r="R399" s="96"/>
      <c r="S399" s="50"/>
      <c r="T399" s="97"/>
      <c r="U399" s="91"/>
      <c r="V399" s="92"/>
    </row>
    <row r="400" spans="1:22" x14ac:dyDescent="0.25">
      <c r="A400" s="47"/>
      <c r="B400" s="48"/>
      <c r="C400" s="48"/>
      <c r="D400" s="8"/>
      <c r="E400" s="8"/>
      <c r="F400" s="11"/>
      <c r="G400" s="4"/>
      <c r="H400" s="4"/>
      <c r="I400" s="7"/>
      <c r="J400" s="38"/>
      <c r="K400" s="49"/>
      <c r="L400" s="49"/>
      <c r="M400" s="50"/>
      <c r="N400" s="50"/>
      <c r="O400" s="51"/>
      <c r="P400" s="52"/>
      <c r="Q400" s="53"/>
      <c r="R400" s="54"/>
      <c r="S400" s="51"/>
      <c r="T400" s="55"/>
      <c r="U400" s="45"/>
      <c r="V400" s="46"/>
    </row>
    <row r="401" spans="1:22" x14ac:dyDescent="0.25">
      <c r="A401" s="47"/>
      <c r="B401" s="48"/>
      <c r="C401" s="48"/>
      <c r="D401" s="8"/>
      <c r="E401" s="8"/>
      <c r="F401" s="11"/>
      <c r="G401" s="4"/>
      <c r="H401" s="4"/>
      <c r="I401" s="7"/>
      <c r="J401" s="38"/>
      <c r="K401" s="49"/>
      <c r="L401" s="49"/>
      <c r="M401" s="50"/>
      <c r="N401" s="50"/>
      <c r="O401" s="51"/>
      <c r="P401" s="52"/>
      <c r="Q401" s="53"/>
      <c r="R401" s="54"/>
      <c r="S401" s="51"/>
      <c r="T401" s="55"/>
      <c r="U401" s="45"/>
      <c r="V401" s="46"/>
    </row>
    <row r="402" spans="1:22" x14ac:dyDescent="0.25">
      <c r="A402" s="47"/>
      <c r="B402" s="48"/>
      <c r="C402" s="48"/>
      <c r="D402" s="8"/>
      <c r="E402" s="8"/>
      <c r="F402" s="11"/>
      <c r="G402" s="4"/>
      <c r="H402" s="4"/>
      <c r="I402" s="7"/>
      <c r="J402" s="38"/>
      <c r="K402" s="49"/>
      <c r="L402" s="49"/>
      <c r="M402" s="50"/>
      <c r="N402" s="50"/>
      <c r="O402" s="51"/>
      <c r="P402" s="52"/>
      <c r="Q402" s="53"/>
      <c r="R402" s="54"/>
      <c r="S402" s="51"/>
      <c r="T402" s="55"/>
      <c r="U402" s="45"/>
      <c r="V402" s="46"/>
    </row>
    <row r="403" spans="1:22" x14ac:dyDescent="0.25">
      <c r="A403" s="47"/>
      <c r="B403" s="48"/>
      <c r="C403" s="48"/>
      <c r="D403" s="8"/>
      <c r="E403" s="8"/>
      <c r="F403" s="11"/>
      <c r="G403" s="4"/>
      <c r="H403" s="4"/>
      <c r="I403" s="7"/>
      <c r="J403" s="38"/>
      <c r="K403" s="49"/>
      <c r="L403" s="49"/>
      <c r="M403" s="50"/>
      <c r="N403" s="50"/>
      <c r="O403" s="51"/>
      <c r="P403" s="52"/>
      <c r="Q403" s="53"/>
      <c r="R403" s="54"/>
      <c r="S403" s="51"/>
      <c r="T403" s="55"/>
      <c r="U403" s="45"/>
      <c r="V403" s="46"/>
    </row>
    <row r="404" spans="1:22" x14ac:dyDescent="0.25">
      <c r="A404" s="47"/>
      <c r="B404" s="48"/>
      <c r="C404" s="48"/>
      <c r="D404" s="8"/>
      <c r="E404" s="8"/>
      <c r="F404" s="11"/>
      <c r="G404" s="5"/>
      <c r="H404" s="5"/>
      <c r="I404" s="7"/>
      <c r="J404" s="8"/>
      <c r="K404" s="75"/>
      <c r="L404" s="75"/>
      <c r="M404" s="50"/>
      <c r="N404" s="50"/>
      <c r="O404" s="51"/>
      <c r="P404" s="52"/>
      <c r="Q404" s="53"/>
      <c r="R404" s="54"/>
      <c r="S404" s="51"/>
      <c r="T404" s="55"/>
      <c r="U404" s="45"/>
      <c r="V404" s="46"/>
    </row>
    <row r="405" spans="1:22" x14ac:dyDescent="0.25">
      <c r="A405" s="47"/>
      <c r="B405" s="48"/>
      <c r="C405" s="48"/>
      <c r="D405" s="8"/>
      <c r="E405" s="10"/>
      <c r="F405" s="11"/>
      <c r="G405" s="5"/>
      <c r="H405" s="5"/>
      <c r="I405" s="7"/>
      <c r="J405" s="38"/>
      <c r="K405" s="49"/>
      <c r="L405" s="49"/>
      <c r="M405" s="50"/>
      <c r="N405" s="50"/>
      <c r="O405" s="51"/>
      <c r="P405" s="52"/>
      <c r="Q405" s="53"/>
      <c r="R405" s="54"/>
      <c r="S405" s="51"/>
      <c r="T405" s="55"/>
      <c r="U405" s="45"/>
      <c r="V405" s="46"/>
    </row>
    <row r="406" spans="1:22" x14ac:dyDescent="0.25">
      <c r="A406" s="47"/>
      <c r="B406" s="48"/>
      <c r="C406" s="48"/>
      <c r="D406" s="8"/>
      <c r="E406" s="8"/>
      <c r="F406" s="11"/>
      <c r="G406" s="4"/>
      <c r="H406" s="4"/>
      <c r="I406" s="7"/>
      <c r="J406" s="38"/>
      <c r="K406" s="49"/>
      <c r="L406" s="49"/>
      <c r="M406" s="50"/>
      <c r="N406" s="50"/>
      <c r="O406" s="51"/>
      <c r="P406" s="52"/>
      <c r="Q406" s="53"/>
      <c r="R406" s="54"/>
      <c r="S406" s="51"/>
      <c r="T406" s="55"/>
      <c r="U406" s="45"/>
      <c r="V406" s="46"/>
    </row>
    <row r="407" spans="1:22" x14ac:dyDescent="0.25">
      <c r="A407" s="47"/>
      <c r="B407" s="48"/>
      <c r="C407" s="48"/>
      <c r="D407" s="141"/>
      <c r="F407" s="11"/>
      <c r="G407" s="4"/>
      <c r="H407" s="4"/>
      <c r="I407" s="7"/>
      <c r="J407" s="38"/>
      <c r="K407" s="49"/>
      <c r="L407" s="49"/>
      <c r="M407" s="50"/>
      <c r="N407" s="50"/>
      <c r="O407" s="51"/>
      <c r="P407" s="52"/>
      <c r="Q407" s="53"/>
      <c r="R407" s="54"/>
      <c r="S407" s="51"/>
      <c r="T407" s="55"/>
      <c r="U407" s="45"/>
      <c r="V407" s="46"/>
    </row>
    <row r="408" spans="1:22" x14ac:dyDescent="0.25">
      <c r="A408" s="47"/>
      <c r="B408" s="48"/>
      <c r="C408" s="48"/>
      <c r="D408" s="8"/>
      <c r="E408" s="8"/>
      <c r="F408" s="11"/>
      <c r="G408" s="4"/>
      <c r="H408" s="4"/>
      <c r="I408" s="7"/>
      <c r="J408" s="38"/>
      <c r="K408" s="49"/>
      <c r="L408" s="49"/>
      <c r="M408" s="50"/>
      <c r="N408" s="50"/>
      <c r="O408" s="51"/>
      <c r="P408" s="52"/>
      <c r="Q408" s="53"/>
      <c r="R408" s="54"/>
      <c r="S408" s="51"/>
      <c r="T408" s="55"/>
      <c r="U408" s="45"/>
      <c r="V408" s="46"/>
    </row>
    <row r="409" spans="1:22" x14ac:dyDescent="0.25">
      <c r="A409" s="47"/>
      <c r="B409" s="48"/>
      <c r="C409" s="48"/>
      <c r="D409" s="8"/>
      <c r="E409" s="8"/>
      <c r="F409" s="11"/>
      <c r="G409" s="4"/>
      <c r="H409" s="4"/>
      <c r="I409" s="7"/>
      <c r="J409" s="38"/>
      <c r="K409" s="49"/>
      <c r="L409" s="49"/>
      <c r="M409" s="50"/>
      <c r="N409" s="50"/>
      <c r="O409" s="51"/>
      <c r="P409" s="52"/>
      <c r="Q409" s="53"/>
      <c r="R409" s="54"/>
      <c r="S409" s="51"/>
      <c r="T409" s="55"/>
      <c r="U409" s="45"/>
      <c r="V409" s="46"/>
    </row>
    <row r="410" spans="1:22" x14ac:dyDescent="0.25">
      <c r="A410" s="47"/>
      <c r="B410" s="48"/>
      <c r="C410" s="48"/>
      <c r="D410" s="8"/>
      <c r="E410" s="8"/>
      <c r="F410" s="11"/>
      <c r="G410" s="4"/>
      <c r="H410" s="4"/>
      <c r="I410" s="7"/>
      <c r="J410" s="38"/>
      <c r="K410" s="49"/>
      <c r="L410" s="49"/>
      <c r="M410" s="50"/>
      <c r="N410" s="50"/>
      <c r="O410" s="51"/>
      <c r="P410" s="52"/>
      <c r="Q410" s="53"/>
      <c r="R410" s="54"/>
      <c r="S410" s="51"/>
      <c r="T410" s="55"/>
      <c r="U410" s="45"/>
      <c r="V410" s="46"/>
    </row>
    <row r="411" spans="1:22" x14ac:dyDescent="0.25">
      <c r="A411" s="47"/>
      <c r="B411" s="48"/>
      <c r="C411" s="48"/>
      <c r="D411" s="8"/>
      <c r="E411" s="8"/>
      <c r="F411" s="11"/>
      <c r="G411" s="4"/>
      <c r="H411" s="4"/>
      <c r="I411" s="7"/>
      <c r="J411" s="38"/>
      <c r="K411" s="49"/>
      <c r="L411" s="49"/>
      <c r="M411" s="50"/>
      <c r="N411" s="50"/>
      <c r="O411" s="51"/>
      <c r="P411" s="52"/>
      <c r="Q411" s="53"/>
      <c r="R411" s="54"/>
      <c r="S411" s="51"/>
      <c r="T411" s="55"/>
      <c r="U411" s="45"/>
      <c r="V411" s="46"/>
    </row>
    <row r="412" spans="1:22" x14ac:dyDescent="0.25">
      <c r="A412" s="47"/>
      <c r="B412" s="48"/>
      <c r="C412" s="48"/>
      <c r="D412" s="8"/>
      <c r="E412" s="8"/>
      <c r="F412" s="11"/>
      <c r="G412" s="4"/>
      <c r="H412" s="4"/>
      <c r="I412" s="7"/>
      <c r="J412" s="38"/>
      <c r="K412" s="49"/>
      <c r="L412" s="49"/>
      <c r="M412" s="50"/>
      <c r="N412" s="50"/>
      <c r="O412" s="51"/>
      <c r="P412" s="52"/>
      <c r="Q412" s="53"/>
      <c r="R412" s="54"/>
      <c r="S412" s="51"/>
      <c r="T412" s="55"/>
      <c r="U412" s="45"/>
      <c r="V412" s="46"/>
    </row>
    <row r="413" spans="1:22" x14ac:dyDescent="0.25">
      <c r="A413" s="47"/>
      <c r="B413" s="48"/>
      <c r="C413" s="48"/>
      <c r="D413" s="8"/>
      <c r="E413" s="8"/>
      <c r="F413" s="11"/>
      <c r="G413" s="4"/>
      <c r="H413" s="4"/>
      <c r="I413" s="7"/>
      <c r="J413" s="38"/>
      <c r="K413" s="49"/>
      <c r="L413" s="49"/>
      <c r="M413" s="50"/>
      <c r="N413" s="50"/>
      <c r="O413" s="51"/>
      <c r="P413" s="52"/>
      <c r="Q413" s="53"/>
      <c r="R413" s="54"/>
      <c r="S413" s="51"/>
      <c r="T413" s="55"/>
      <c r="U413" s="45"/>
      <c r="V413" s="46"/>
    </row>
    <row r="414" spans="1:22" x14ac:dyDescent="0.25">
      <c r="A414" s="47"/>
      <c r="B414" s="48"/>
      <c r="C414" s="48"/>
      <c r="D414" s="8"/>
      <c r="E414" s="8"/>
      <c r="F414" s="11"/>
      <c r="G414" s="4"/>
      <c r="H414" s="4"/>
      <c r="I414" s="7"/>
      <c r="J414" s="38"/>
      <c r="K414" s="49"/>
      <c r="L414" s="49"/>
      <c r="M414" s="50"/>
      <c r="N414" s="50"/>
      <c r="O414" s="51"/>
      <c r="P414" s="52"/>
      <c r="Q414" s="53"/>
      <c r="R414" s="54"/>
      <c r="S414" s="51"/>
      <c r="T414" s="55"/>
      <c r="U414" s="45"/>
      <c r="V414" s="46"/>
    </row>
    <row r="415" spans="1:22" x14ac:dyDescent="0.25">
      <c r="A415" s="47"/>
      <c r="B415" s="48"/>
      <c r="C415" s="48"/>
      <c r="D415" s="8"/>
      <c r="E415" s="8"/>
      <c r="F415" s="11"/>
      <c r="G415" s="4"/>
      <c r="H415" s="4"/>
      <c r="I415" s="7"/>
      <c r="J415" s="38"/>
      <c r="K415" s="49"/>
      <c r="L415" s="49"/>
      <c r="M415" s="50"/>
      <c r="N415" s="50"/>
      <c r="O415" s="51"/>
      <c r="P415" s="52"/>
      <c r="Q415" s="53"/>
      <c r="R415" s="54"/>
      <c r="S415" s="51"/>
      <c r="T415" s="55"/>
      <c r="U415" s="45"/>
      <c r="V415" s="46"/>
    </row>
    <row r="416" spans="1:22" x14ac:dyDescent="0.25">
      <c r="A416" s="47"/>
      <c r="B416" s="48"/>
      <c r="C416" s="48"/>
      <c r="D416" s="8"/>
      <c r="E416" s="8"/>
      <c r="F416" s="11"/>
      <c r="G416" s="4"/>
      <c r="H416" s="4"/>
      <c r="I416" s="7"/>
      <c r="J416" s="38"/>
      <c r="K416" s="49"/>
      <c r="L416" s="49"/>
      <c r="M416" s="50"/>
      <c r="N416" s="50"/>
      <c r="O416" s="51"/>
      <c r="P416" s="52"/>
      <c r="Q416" s="53"/>
      <c r="R416" s="54"/>
      <c r="S416" s="51"/>
      <c r="T416" s="55"/>
      <c r="U416" s="45"/>
      <c r="V416" s="46"/>
    </row>
    <row r="417" spans="1:22" x14ac:dyDescent="0.25">
      <c r="A417" s="47"/>
      <c r="B417" s="48"/>
      <c r="C417" s="48"/>
      <c r="D417" s="8"/>
      <c r="E417" s="8"/>
      <c r="F417" s="11"/>
      <c r="G417" s="4"/>
      <c r="H417" s="4"/>
      <c r="I417" s="7"/>
      <c r="J417" s="38"/>
      <c r="K417" s="49"/>
      <c r="L417" s="49"/>
      <c r="M417" s="50"/>
      <c r="N417" s="50"/>
      <c r="O417" s="51"/>
      <c r="P417" s="52"/>
      <c r="Q417" s="53"/>
      <c r="R417" s="54"/>
      <c r="S417" s="51"/>
      <c r="T417" s="55"/>
      <c r="U417" s="45"/>
      <c r="V417" s="46"/>
    </row>
    <row r="418" spans="1:22" x14ac:dyDescent="0.25">
      <c r="A418" s="47"/>
      <c r="B418" s="48"/>
      <c r="C418" s="48"/>
      <c r="D418" s="8"/>
      <c r="E418" s="8"/>
      <c r="F418" s="11"/>
      <c r="G418" s="4"/>
      <c r="H418" s="4"/>
      <c r="I418" s="7"/>
      <c r="J418" s="38"/>
      <c r="K418" s="49"/>
      <c r="L418" s="49"/>
      <c r="M418" s="50"/>
      <c r="N418" s="50"/>
      <c r="O418" s="51"/>
      <c r="P418" s="52"/>
      <c r="Q418" s="53"/>
      <c r="R418" s="54"/>
      <c r="S418" s="51"/>
      <c r="T418" s="55"/>
      <c r="U418" s="45"/>
      <c r="V418" s="46"/>
    </row>
    <row r="419" spans="1:22" ht="15.75" thickBot="1" x14ac:dyDescent="0.3">
      <c r="A419" s="47"/>
      <c r="B419" s="48"/>
      <c r="C419" s="48"/>
      <c r="D419" s="15"/>
      <c r="E419" s="15"/>
      <c r="F419" s="11"/>
      <c r="G419" s="6"/>
      <c r="H419" s="6"/>
      <c r="I419" s="7"/>
      <c r="J419" s="38"/>
      <c r="K419" s="60"/>
      <c r="L419" s="60"/>
      <c r="M419" s="50"/>
      <c r="N419" s="50"/>
      <c r="O419" s="61"/>
      <c r="P419" s="62"/>
      <c r="Q419" s="63"/>
      <c r="R419" s="64"/>
      <c r="S419" s="61"/>
      <c r="T419" s="65"/>
      <c r="U419" s="45"/>
      <c r="V419" s="46"/>
    </row>
    <row r="420" spans="1:22" ht="18.75" thickBot="1" x14ac:dyDescent="0.3">
      <c r="A420" s="66"/>
      <c r="B420" s="67"/>
      <c r="C420" s="67"/>
      <c r="D420" s="140"/>
      <c r="E420" s="68"/>
      <c r="F420" s="12"/>
      <c r="G420" s="69"/>
      <c r="H420" s="70"/>
      <c r="I420" s="71"/>
      <c r="J420" s="13"/>
      <c r="K420" s="69"/>
      <c r="L420" s="71"/>
      <c r="M420" s="72"/>
      <c r="N420" s="73"/>
      <c r="O420" s="58"/>
      <c r="P420" s="74"/>
      <c r="Q420" s="56"/>
      <c r="R420" s="57"/>
      <c r="S420" s="58"/>
      <c r="T420" s="59"/>
      <c r="U420" s="16"/>
      <c r="V420" s="17"/>
    </row>
    <row r="422" spans="1:22" x14ac:dyDescent="0.25">
      <c r="A422" s="117" t="s">
        <v>0</v>
      </c>
      <c r="B422" s="117"/>
      <c r="C422" s="117"/>
      <c r="D422" s="44"/>
      <c r="E422" s="117" t="s">
        <v>147</v>
      </c>
      <c r="F422" s="117"/>
      <c r="G422" s="117"/>
      <c r="H422" s="117"/>
      <c r="I422" s="117"/>
      <c r="J422" s="117"/>
      <c r="K422" s="117"/>
      <c r="L422" s="117"/>
      <c r="M422" s="117"/>
      <c r="N422" s="117"/>
      <c r="O422" s="117"/>
      <c r="P422" s="117"/>
    </row>
    <row r="423" spans="1:22" ht="15.75" thickBot="1" x14ac:dyDescent="0.3">
      <c r="A423" s="117" t="s">
        <v>1</v>
      </c>
      <c r="B423" s="117"/>
      <c r="C423" s="117"/>
      <c r="D423" s="44"/>
      <c r="E423" s="117" t="s">
        <v>142</v>
      </c>
      <c r="F423" s="117"/>
      <c r="G423" s="117"/>
      <c r="H423" s="117"/>
      <c r="I423" s="117"/>
      <c r="J423" s="117"/>
      <c r="K423" s="117"/>
      <c r="L423" s="117"/>
      <c r="M423" s="117"/>
      <c r="N423" s="117"/>
      <c r="O423" s="117"/>
      <c r="P423" s="117"/>
    </row>
    <row r="424" spans="1:22" ht="15.75" thickBot="1" x14ac:dyDescent="0.3">
      <c r="A424" s="99" t="s">
        <v>2</v>
      </c>
      <c r="B424" s="99"/>
      <c r="C424" s="99"/>
      <c r="D424" s="99"/>
      <c r="E424" s="99"/>
      <c r="F424" s="99"/>
      <c r="G424" s="99"/>
      <c r="H424" s="37"/>
      <c r="I424" s="99" t="s">
        <v>3</v>
      </c>
      <c r="J424" s="99"/>
      <c r="K424" s="99"/>
      <c r="L424" s="99"/>
      <c r="M424" s="99"/>
      <c r="N424" s="99"/>
      <c r="O424" s="99"/>
      <c r="P424" s="99"/>
      <c r="Q424" s="98" t="s">
        <v>9</v>
      </c>
      <c r="R424" s="98"/>
      <c r="S424" s="1">
        <v>1</v>
      </c>
      <c r="T424" s="13" t="s">
        <v>116</v>
      </c>
      <c r="U424" s="20">
        <f>T436/S462</f>
        <v>2.5456088247772595</v>
      </c>
    </row>
    <row r="425" spans="1:22" x14ac:dyDescent="0.25">
      <c r="A425" s="99"/>
      <c r="B425" s="99"/>
      <c r="C425" s="99"/>
      <c r="D425" s="99"/>
      <c r="E425" s="99"/>
      <c r="F425" s="99"/>
      <c r="G425" s="99"/>
      <c r="H425" s="99"/>
      <c r="I425" s="100" t="s">
        <v>148</v>
      </c>
      <c r="J425" s="100"/>
      <c r="K425" s="100"/>
      <c r="L425" s="100"/>
      <c r="M425" s="100"/>
      <c r="N425" s="100"/>
      <c r="O425" s="100"/>
      <c r="P425" s="100"/>
    </row>
    <row r="426" spans="1:22" ht="15.75" thickBot="1" x14ac:dyDescent="0.3">
      <c r="A426" s="99"/>
      <c r="B426" s="99"/>
      <c r="C426" s="99"/>
      <c r="D426" s="99"/>
      <c r="E426" s="99"/>
      <c r="F426" s="99"/>
      <c r="G426" s="99"/>
      <c r="H426" s="99"/>
      <c r="I426" s="100"/>
      <c r="J426" s="100"/>
      <c r="K426" s="100"/>
      <c r="L426" s="100"/>
      <c r="M426" s="100"/>
      <c r="N426" s="100"/>
      <c r="O426" s="100"/>
      <c r="P426" s="100"/>
    </row>
    <row r="427" spans="1:22" x14ac:dyDescent="0.25">
      <c r="A427" s="99"/>
      <c r="B427" s="99"/>
      <c r="C427" s="99"/>
      <c r="D427" s="99"/>
      <c r="E427" s="99"/>
      <c r="F427" s="99"/>
      <c r="G427" s="99"/>
      <c r="H427" s="99"/>
      <c r="I427" s="100"/>
      <c r="J427" s="100"/>
      <c r="K427" s="100"/>
      <c r="L427" s="100"/>
      <c r="M427" s="100"/>
      <c r="N427" s="100"/>
      <c r="O427" s="100"/>
      <c r="P427" s="100"/>
      <c r="Q427" s="101" t="s">
        <v>140</v>
      </c>
      <c r="R427" s="102"/>
      <c r="S427" s="103"/>
      <c r="T427" s="77">
        <f>T436*0.15</f>
        <v>180</v>
      </c>
      <c r="U427" s="77"/>
      <c r="V427" s="78"/>
    </row>
    <row r="428" spans="1:22" x14ac:dyDescent="0.25">
      <c r="A428" s="99"/>
      <c r="B428" s="99"/>
      <c r="C428" s="99"/>
      <c r="D428" s="99"/>
      <c r="E428" s="99"/>
      <c r="F428" s="99"/>
      <c r="G428" s="99"/>
      <c r="H428" s="99"/>
      <c r="I428" s="100"/>
      <c r="J428" s="100"/>
      <c r="K428" s="100"/>
      <c r="L428" s="100"/>
      <c r="M428" s="100"/>
      <c r="N428" s="100"/>
      <c r="O428" s="100"/>
      <c r="P428" s="100"/>
      <c r="Q428" s="104"/>
      <c r="R428" s="105"/>
      <c r="S428" s="106"/>
      <c r="T428" s="80"/>
      <c r="U428" s="80"/>
      <c r="V428" s="81"/>
    </row>
    <row r="429" spans="1:22" ht="15.75" thickBot="1" x14ac:dyDescent="0.3">
      <c r="A429" s="99"/>
      <c r="B429" s="99"/>
      <c r="C429" s="99"/>
      <c r="D429" s="99"/>
      <c r="E429" s="99"/>
      <c r="F429" s="99"/>
      <c r="G429" s="99"/>
      <c r="H429" s="99"/>
      <c r="I429" s="100"/>
      <c r="J429" s="100"/>
      <c r="K429" s="100"/>
      <c r="L429" s="100"/>
      <c r="M429" s="100"/>
      <c r="N429" s="100"/>
      <c r="O429" s="100"/>
      <c r="P429" s="100"/>
      <c r="Q429" s="107"/>
      <c r="R429" s="108"/>
      <c r="S429" s="109"/>
      <c r="T429" s="83"/>
      <c r="U429" s="83"/>
      <c r="V429" s="84"/>
    </row>
    <row r="430" spans="1:22" x14ac:dyDescent="0.25">
      <c r="A430" s="99"/>
      <c r="B430" s="99"/>
      <c r="C430" s="99"/>
      <c r="D430" s="99"/>
      <c r="E430" s="99"/>
      <c r="F430" s="99"/>
      <c r="G430" s="99"/>
      <c r="H430" s="99"/>
      <c r="I430" s="100"/>
      <c r="J430" s="100"/>
      <c r="K430" s="100"/>
      <c r="L430" s="100"/>
      <c r="M430" s="100"/>
      <c r="N430" s="100"/>
      <c r="O430" s="100"/>
      <c r="P430" s="100"/>
      <c r="Q430" s="125" t="s">
        <v>139</v>
      </c>
      <c r="R430" s="126"/>
      <c r="S430" s="127"/>
      <c r="T430" s="77">
        <f>T436-T433-S462-T427</f>
        <v>308.60000000000002</v>
      </c>
      <c r="U430" s="77"/>
      <c r="V430" s="78"/>
    </row>
    <row r="431" spans="1:22" x14ac:dyDescent="0.25">
      <c r="A431" s="99"/>
      <c r="B431" s="99"/>
      <c r="C431" s="99"/>
      <c r="D431" s="99"/>
      <c r="E431" s="99"/>
      <c r="F431" s="99"/>
      <c r="G431" s="99"/>
      <c r="H431" s="99"/>
      <c r="I431" s="100"/>
      <c r="J431" s="100"/>
      <c r="K431" s="100"/>
      <c r="L431" s="100"/>
      <c r="M431" s="100"/>
      <c r="N431" s="100"/>
      <c r="O431" s="100"/>
      <c r="P431" s="100"/>
      <c r="Q431" s="85"/>
      <c r="R431" s="86"/>
      <c r="S431" s="87"/>
      <c r="T431" s="80"/>
      <c r="U431" s="80"/>
      <c r="V431" s="81"/>
    </row>
    <row r="432" spans="1:22" ht="15.75" thickBot="1" x14ac:dyDescent="0.3">
      <c r="A432" s="99"/>
      <c r="B432" s="99"/>
      <c r="C432" s="99"/>
      <c r="D432" s="99"/>
      <c r="E432" s="99"/>
      <c r="F432" s="99"/>
      <c r="G432" s="99"/>
      <c r="H432" s="99"/>
      <c r="I432" s="100"/>
      <c r="J432" s="100"/>
      <c r="K432" s="100"/>
      <c r="L432" s="100"/>
      <c r="M432" s="100"/>
      <c r="N432" s="100"/>
      <c r="O432" s="100"/>
      <c r="P432" s="100"/>
      <c r="Q432" s="88"/>
      <c r="R432" s="89"/>
      <c r="S432" s="90"/>
      <c r="T432" s="83"/>
      <c r="U432" s="83"/>
      <c r="V432" s="84"/>
    </row>
    <row r="433" spans="1:24" x14ac:dyDescent="0.25">
      <c r="A433" s="99"/>
      <c r="B433" s="99"/>
      <c r="C433" s="99"/>
      <c r="D433" s="99"/>
      <c r="E433" s="99"/>
      <c r="F433" s="99"/>
      <c r="G433" s="99"/>
      <c r="H433" s="99"/>
      <c r="I433" s="100"/>
      <c r="J433" s="100"/>
      <c r="K433" s="100"/>
      <c r="L433" s="100"/>
      <c r="M433" s="100"/>
      <c r="N433" s="100"/>
      <c r="O433" s="100"/>
      <c r="P433" s="100"/>
      <c r="Q433" s="85" t="s">
        <v>138</v>
      </c>
      <c r="R433" s="86"/>
      <c r="S433" s="87"/>
      <c r="T433" s="76">
        <f>T436*0.2</f>
        <v>240</v>
      </c>
      <c r="U433" s="77"/>
      <c r="V433" s="78"/>
    </row>
    <row r="434" spans="1:24" x14ac:dyDescent="0.25">
      <c r="A434" s="99"/>
      <c r="B434" s="99"/>
      <c r="C434" s="99"/>
      <c r="D434" s="99"/>
      <c r="E434" s="99"/>
      <c r="F434" s="99"/>
      <c r="G434" s="99"/>
      <c r="H434" s="99"/>
      <c r="I434" s="100"/>
      <c r="J434" s="100"/>
      <c r="K434" s="100"/>
      <c r="L434" s="100"/>
      <c r="M434" s="100"/>
      <c r="N434" s="100"/>
      <c r="O434" s="100"/>
      <c r="P434" s="100"/>
      <c r="Q434" s="85"/>
      <c r="R434" s="86"/>
      <c r="S434" s="87"/>
      <c r="T434" s="79"/>
      <c r="U434" s="80"/>
      <c r="V434" s="81"/>
    </row>
    <row r="435" spans="1:24" ht="15.75" thickBot="1" x14ac:dyDescent="0.3">
      <c r="A435" s="99"/>
      <c r="B435" s="99"/>
      <c r="C435" s="99"/>
      <c r="D435" s="99"/>
      <c r="E435" s="99"/>
      <c r="F435" s="99"/>
      <c r="G435" s="99"/>
      <c r="H435" s="99"/>
      <c r="I435" s="100"/>
      <c r="J435" s="100"/>
      <c r="K435" s="100"/>
      <c r="L435" s="100"/>
      <c r="M435" s="100"/>
      <c r="N435" s="100"/>
      <c r="O435" s="100"/>
      <c r="P435" s="100"/>
      <c r="Q435" s="88"/>
      <c r="R435" s="89"/>
      <c r="S435" s="90"/>
      <c r="T435" s="82"/>
      <c r="U435" s="83"/>
      <c r="V435" s="84"/>
    </row>
    <row r="436" spans="1:24" x14ac:dyDescent="0.25">
      <c r="A436" s="99"/>
      <c r="B436" s="99"/>
      <c r="C436" s="99"/>
      <c r="D436" s="99"/>
      <c r="E436" s="99"/>
      <c r="F436" s="99"/>
      <c r="G436" s="99"/>
      <c r="H436" s="99"/>
      <c r="I436" s="100"/>
      <c r="J436" s="100"/>
      <c r="K436" s="100"/>
      <c r="L436" s="100"/>
      <c r="M436" s="100"/>
      <c r="N436" s="100"/>
      <c r="O436" s="100"/>
      <c r="P436" s="100"/>
      <c r="Q436" s="85" t="s">
        <v>106</v>
      </c>
      <c r="R436" s="86"/>
      <c r="S436" s="87"/>
      <c r="T436" s="80">
        <f>O462</f>
        <v>1200</v>
      </c>
      <c r="U436" s="80"/>
      <c r="V436" s="81"/>
    </row>
    <row r="437" spans="1:24" x14ac:dyDescent="0.25">
      <c r="A437" s="99"/>
      <c r="B437" s="99"/>
      <c r="C437" s="99"/>
      <c r="D437" s="99"/>
      <c r="E437" s="99"/>
      <c r="F437" s="99"/>
      <c r="G437" s="99"/>
      <c r="H437" s="99"/>
      <c r="I437" s="100"/>
      <c r="J437" s="100"/>
      <c r="K437" s="100"/>
      <c r="L437" s="100"/>
      <c r="M437" s="100"/>
      <c r="N437" s="100"/>
      <c r="O437" s="100"/>
      <c r="P437" s="100"/>
      <c r="Q437" s="85"/>
      <c r="R437" s="86"/>
      <c r="S437" s="87"/>
      <c r="T437" s="80"/>
      <c r="U437" s="80"/>
      <c r="V437" s="81"/>
    </row>
    <row r="438" spans="1:24" ht="15.75" thickBot="1" x14ac:dyDescent="0.3">
      <c r="A438" s="117" t="s">
        <v>4</v>
      </c>
      <c r="B438" s="117"/>
      <c r="C438" s="117"/>
      <c r="D438" s="117"/>
      <c r="E438" s="117"/>
      <c r="F438" s="117"/>
      <c r="G438" s="117"/>
      <c r="H438" s="117"/>
      <c r="I438" s="117"/>
      <c r="J438" s="117"/>
      <c r="K438" s="117"/>
      <c r="L438" s="117"/>
      <c r="M438" s="117"/>
      <c r="N438" s="117"/>
      <c r="O438" s="117"/>
      <c r="P438" s="117"/>
      <c r="Q438" s="88"/>
      <c r="R438" s="89"/>
      <c r="S438" s="90"/>
      <c r="T438" s="83"/>
      <c r="U438" s="83"/>
      <c r="V438" s="84"/>
    </row>
    <row r="439" spans="1:24" ht="21.95" customHeight="1" thickBot="1" x14ac:dyDescent="0.3">
      <c r="A439" s="114" t="s">
        <v>5</v>
      </c>
      <c r="B439" s="115"/>
      <c r="C439" s="115"/>
      <c r="D439" s="115"/>
      <c r="E439" s="115"/>
      <c r="F439" s="118" t="s">
        <v>28</v>
      </c>
      <c r="G439" s="120" t="s">
        <v>6</v>
      </c>
      <c r="H439" s="121"/>
      <c r="I439" s="122"/>
      <c r="J439" s="123" t="s">
        <v>6</v>
      </c>
      <c r="K439" s="110" t="s">
        <v>10</v>
      </c>
      <c r="L439" s="111"/>
      <c r="M439" s="110" t="s">
        <v>8</v>
      </c>
      <c r="N439" s="111"/>
      <c r="O439" s="110" t="s">
        <v>7</v>
      </c>
      <c r="P439" s="111"/>
      <c r="Q439" s="110" t="s">
        <v>13</v>
      </c>
      <c r="R439" s="111"/>
      <c r="S439" s="110" t="s">
        <v>12</v>
      </c>
      <c r="T439" s="111"/>
      <c r="U439" s="110" t="s">
        <v>11</v>
      </c>
      <c r="V439" s="111"/>
      <c r="W439" s="123" t="s">
        <v>152</v>
      </c>
    </row>
    <row r="440" spans="1:24" ht="21.95" customHeight="1" thickBot="1" x14ac:dyDescent="0.3">
      <c r="A440" s="114" t="s">
        <v>17</v>
      </c>
      <c r="B440" s="115"/>
      <c r="C440" s="116"/>
      <c r="D440" s="13" t="s">
        <v>149</v>
      </c>
      <c r="E440" s="39" t="s">
        <v>3</v>
      </c>
      <c r="F440" s="119"/>
      <c r="G440" s="2" t="s">
        <v>14</v>
      </c>
      <c r="H440" s="2" t="s">
        <v>15</v>
      </c>
      <c r="I440" s="2" t="s">
        <v>16</v>
      </c>
      <c r="J440" s="124"/>
      <c r="K440" s="112"/>
      <c r="L440" s="113"/>
      <c r="M440" s="112"/>
      <c r="N440" s="113"/>
      <c r="O440" s="112"/>
      <c r="P440" s="113"/>
      <c r="Q440" s="112"/>
      <c r="R440" s="113"/>
      <c r="S440" s="112"/>
      <c r="T440" s="113"/>
      <c r="U440" s="112"/>
      <c r="V440" s="113"/>
      <c r="W440" s="147"/>
    </row>
    <row r="441" spans="1:24" ht="15.75" thickBot="1" x14ac:dyDescent="0.3">
      <c r="A441" s="93" t="s">
        <v>80</v>
      </c>
      <c r="B441" s="94"/>
      <c r="C441" s="94"/>
      <c r="D441" s="11" t="str">
        <f>IF(ISNA(VLOOKUP(A441,'Цена металла'!$B$3:$H$516,7)),"",VLOOKUP(A441,'Цена металла'!$B$3:$H$516,7,0))</f>
        <v>Материал</v>
      </c>
      <c r="E441" s="9" t="s">
        <v>143</v>
      </c>
      <c r="F441" s="11" t="str">
        <f>IF(ISNA(VLOOKUP(A441,'Цена металла'!$B$3:$D$516,2)),"",VLOOKUP(A441,'Цена металла'!$B$3:$D$516,2,0))</f>
        <v>м.п.</v>
      </c>
      <c r="G441" s="3"/>
      <c r="H441" s="3"/>
      <c r="I441" s="7">
        <f>_xlfn.CEILING.MATH(G441*H441/1000000,0.01)</f>
        <v>0</v>
      </c>
      <c r="J441" s="38">
        <v>700</v>
      </c>
      <c r="K441" s="95">
        <v>2</v>
      </c>
      <c r="L441" s="95"/>
      <c r="M441" s="50">
        <f>IF(ISNA(VLOOKUP(A441,'Цена металла'!$B$3:$D$516,3)),"0",VLOOKUP(A441,'Цена металла'!$B$3:$D$516,3,0))</f>
        <v>32</v>
      </c>
      <c r="N441" s="144"/>
      <c r="O441" s="145">
        <f>IFERROR(IF(VLOOKUP(A441,'Цена металла'!$B$3:$H$107,7,0)="работа",M441,IF(F441="м2",(_xlfn.CEILING.MATH(I441*K441*M441))*$S$424,(_xlfn.CEILING.MATH(J441*K441,500)/1000*M441)*$S$424)*LOOKUP($T$424,'Цена металла'!$G$6:$G$10,'Цена металла'!$F$6:$F$10))+M441*U441,"")</f>
        <v>120</v>
      </c>
      <c r="P441" s="145"/>
      <c r="Q441" s="96">
        <f>IF(F441="м2",G441*H441*K441/1000000,J441*K441/1000)</f>
        <v>1.4</v>
      </c>
      <c r="R441" s="96"/>
      <c r="S441" s="50">
        <f>Q441*M441</f>
        <v>44.8</v>
      </c>
      <c r="T441" s="97"/>
      <c r="U441" s="91">
        <f>IF(F441="м2",_xlfn.CEILING.MATH(G441*H441*K441/1000000,0.1),_xlfn.CEILING.MATH(J441*K441,500)/1000)</f>
        <v>1.5</v>
      </c>
      <c r="V441" s="92"/>
      <c r="W441" s="148">
        <f>IF(ISNA(VLOOKUP(A441,'[1]Цена металла'!$B$3:$E$116,4,0))="м.п","м.п",VLOOKUP(A441,'[1]Цена металла'!$B$3:$E$116,4,0))*K441*I441</f>
        <v>0</v>
      </c>
      <c r="X441" s="146"/>
    </row>
    <row r="442" spans="1:24" ht="15.75" thickBot="1" x14ac:dyDescent="0.3">
      <c r="A442" s="47" t="s">
        <v>80</v>
      </c>
      <c r="B442" s="48"/>
      <c r="C442" s="48"/>
      <c r="D442" s="11" t="str">
        <f>IF(ISNA(VLOOKUP(A442,'Цена металла'!$B$3:$H$516,7)),"",VLOOKUP(A442,'Цена металла'!$B$3:$H$516,7,0))</f>
        <v>Материал</v>
      </c>
      <c r="E442" s="8" t="s">
        <v>144</v>
      </c>
      <c r="F442" s="11" t="str">
        <f>IF(ISNA(VLOOKUP(A442,'Цена металла'!$B$3:$D$516,2)),"",VLOOKUP(A442,'Цена металла'!$B$3:$D$516,2,0))</f>
        <v>м.п.</v>
      </c>
      <c r="G442" s="4"/>
      <c r="H442" s="4"/>
      <c r="I442" s="7">
        <f t="shared" ref="I442:I461" si="0">_xlfn.CEILING.MATH(G442*H442/1000000,0.01)</f>
        <v>0</v>
      </c>
      <c r="J442" s="38">
        <v>1600</v>
      </c>
      <c r="K442" s="49">
        <v>1</v>
      </c>
      <c r="L442" s="49"/>
      <c r="M442" s="50">
        <f>IF(ISNA(VLOOKUP(A442,'Цена металла'!$B$3:$D$516,3)),"0",VLOOKUP(A442,'Цена металла'!$B$3:$D$516,3,0))</f>
        <v>32</v>
      </c>
      <c r="N442" s="144"/>
      <c r="O442" s="145">
        <f>IFERROR(IF(VLOOKUP(A442,'Цена металла'!$B$3:$H$107,7,0)="работа",M442,IF(F442="м2",(_xlfn.CEILING.MATH(I442*K442*M442))*$S$424,(_xlfn.CEILING.MATH(J442*K442,500)/1000*M442)*$S$424)*LOOKUP($T$424,'Цена металла'!$G$6:$G$10,'Цена металла'!$F$6:$F$10))+M442*U442,"")</f>
        <v>160</v>
      </c>
      <c r="P442" s="145"/>
      <c r="Q442" s="53">
        <f>IF(F442="м2",G442*H442*K442/1000000,J442*K442/1000)</f>
        <v>1.6</v>
      </c>
      <c r="R442" s="54"/>
      <c r="S442" s="51">
        <f t="shared" ref="S442:S461" si="1">Q442*M442</f>
        <v>51.2</v>
      </c>
      <c r="T442" s="55"/>
      <c r="U442" s="45">
        <f>IF(F442="м2",_xlfn.CEILING.MATH(G442*H442*K442/1000000,0.1),_xlfn.CEILING.MATH(J442*K442,500)/1000)</f>
        <v>2</v>
      </c>
      <c r="V442" s="46"/>
      <c r="W442" s="148">
        <f>IF(ISNA(VLOOKUP(A442,'[1]Цена металла'!$B$3:$E$116,4,0))="м.п","м.п",VLOOKUP(A442,'[1]Цена металла'!$B$3:$E$116,4,0))*K442*I442</f>
        <v>0</v>
      </c>
    </row>
    <row r="443" spans="1:24" ht="15.75" thickBot="1" x14ac:dyDescent="0.3">
      <c r="A443" s="47" t="s">
        <v>80</v>
      </c>
      <c r="B443" s="48"/>
      <c r="C443" s="48"/>
      <c r="D443" s="11" t="str">
        <f>IF(ISNA(VLOOKUP(A443,'Цена металла'!$B$3:$H$516,7)),"",VLOOKUP(A443,'Цена металла'!$B$3:$H$516,7,0))</f>
        <v>Материал</v>
      </c>
      <c r="E443" s="8" t="s">
        <v>145</v>
      </c>
      <c r="F443" s="11" t="str">
        <f>IF(ISNA(VLOOKUP(A443,'Цена металла'!$B$3:$D$516,2)),"",VLOOKUP(A443,'Цена металла'!$B$3:$D$516,2,0))</f>
        <v>м.п.</v>
      </c>
      <c r="G443" s="4"/>
      <c r="H443" s="4"/>
      <c r="I443" s="7">
        <f t="shared" si="0"/>
        <v>0</v>
      </c>
      <c r="J443" s="38">
        <v>1200</v>
      </c>
      <c r="K443" s="49">
        <v>1</v>
      </c>
      <c r="L443" s="49"/>
      <c r="M443" s="50">
        <f>IF(ISNA(VLOOKUP(A443,'Цена металла'!$B$3:$D$516,3)),"0",VLOOKUP(A443,'Цена металла'!$B$3:$D$516,3,0))</f>
        <v>32</v>
      </c>
      <c r="N443" s="144"/>
      <c r="O443" s="145">
        <f>IFERROR(IF(VLOOKUP(A443,'Цена металла'!$B$3:$H$107,7,0)="работа",M443,IF(F443="м2",(_xlfn.CEILING.MATH(I443*K443*M443))*$S$424,(_xlfn.CEILING.MATH(J443*K443,500)/1000*M443)*$S$424)*LOOKUP($T$424,'Цена металла'!$G$6:$G$10,'Цена металла'!$F$6:$F$10))+M443*U443,"")</f>
        <v>120</v>
      </c>
      <c r="P443" s="145"/>
      <c r="Q443" s="53">
        <f>IF(F443="м2",G443*H443*K443/1000000,J443*K443/1000)</f>
        <v>1.2</v>
      </c>
      <c r="R443" s="54"/>
      <c r="S443" s="51">
        <f t="shared" si="1"/>
        <v>38.4</v>
      </c>
      <c r="T443" s="55"/>
      <c r="U443" s="45">
        <f>IF(F443="м2",_xlfn.CEILING.MATH(G443*H443*K443/1000000,0.1),_xlfn.CEILING.MATH(J443*K443,500)/1000)</f>
        <v>1.5</v>
      </c>
      <c r="V443" s="46"/>
      <c r="W443" s="148">
        <f>IF(ISNA(VLOOKUP(A443,'[1]Цена металла'!$B$3:$E$116,4,0))="м.п","м.п",VLOOKUP(A443,'[1]Цена металла'!$B$3:$E$116,4,0))*K443*I443</f>
        <v>0</v>
      </c>
    </row>
    <row r="444" spans="1:24" ht="15.75" thickBot="1" x14ac:dyDescent="0.3">
      <c r="A444" s="47" t="s">
        <v>31</v>
      </c>
      <c r="B444" s="48"/>
      <c r="C444" s="48"/>
      <c r="D444" s="11" t="str">
        <f>IF(ISNA(VLOOKUP(A444,'Цена металла'!$B$3:$H$516,7)),"",VLOOKUP(A444,'Цена металла'!$B$3:$H$516,7,0))</f>
        <v>Материал</v>
      </c>
      <c r="E444" s="8" t="s">
        <v>115</v>
      </c>
      <c r="F444" s="11" t="str">
        <f>IF(ISNA(VLOOKUP(A444,'Цена металла'!$B$3:$D$516,2)),"",VLOOKUP(A444,'Цена металла'!$B$3:$D$516,2,0))</f>
        <v>м.п.</v>
      </c>
      <c r="G444" s="4"/>
      <c r="H444" s="4"/>
      <c r="I444" s="7">
        <f t="shared" si="0"/>
        <v>0</v>
      </c>
      <c r="J444" s="38">
        <v>500</v>
      </c>
      <c r="K444" s="49">
        <v>9</v>
      </c>
      <c r="L444" s="49"/>
      <c r="M444" s="50">
        <f>IF(ISNA(VLOOKUP(A444,'Цена металла'!$B$3:$D$516,3)),"0",VLOOKUP(A444,'Цена металла'!$B$3:$D$516,3,0))</f>
        <v>30</v>
      </c>
      <c r="N444" s="144"/>
      <c r="O444" s="145">
        <f>IFERROR(IF(VLOOKUP(A444,'Цена металла'!$B$3:$H$107,7,0)="работа",M444,IF(F444="м2",(_xlfn.CEILING.MATH(I444*K444*M444))*$S$424,(_xlfn.CEILING.MATH(J444*K444,500)/1000*M444)*$S$424)*LOOKUP($T$424,'Цена металла'!$G$6:$G$10,'Цена металла'!$F$6:$F$10))+M444*U444,"")</f>
        <v>337.5</v>
      </c>
      <c r="P444" s="145"/>
      <c r="Q444" s="53">
        <f>IF(F444="м2",G444*H444*K444/1000000,J444*K444/1000)</f>
        <v>4.5</v>
      </c>
      <c r="R444" s="54"/>
      <c r="S444" s="51">
        <f t="shared" si="1"/>
        <v>135</v>
      </c>
      <c r="T444" s="55"/>
      <c r="U444" s="45">
        <f>IF(F444="м2",_xlfn.CEILING.MATH(G444*H444*K444/1000000,0.1),_xlfn.CEILING.MATH(J444*K444,500)/1000)</f>
        <v>4.5</v>
      </c>
      <c r="V444" s="46"/>
      <c r="W444" s="148">
        <f>IF(ISNA(VLOOKUP(A444,'[1]Цена металла'!$B$3:$E$116,4,0))="м.п","м.п",VLOOKUP(A444,'[1]Цена металла'!$B$3:$E$116,4,0))*K444*I444</f>
        <v>0</v>
      </c>
    </row>
    <row r="445" spans="1:24" ht="15.75" thickBot="1" x14ac:dyDescent="0.3">
      <c r="A445" s="47" t="s">
        <v>31</v>
      </c>
      <c r="B445" s="48"/>
      <c r="C445" s="48"/>
      <c r="D445" s="11" t="str">
        <f>IF(ISNA(VLOOKUP(A445,'Цена металла'!$B$3:$H$516,7)),"",VLOOKUP(A445,'Цена металла'!$B$3:$H$516,7,0))</f>
        <v>Материал</v>
      </c>
      <c r="E445" s="8" t="s">
        <v>146</v>
      </c>
      <c r="F445" s="11" t="str">
        <f>IF(ISNA(VLOOKUP(A445,'Цена металла'!$B$3:$D$516,2)),"",VLOOKUP(A445,'Цена металла'!$B$3:$D$516,2,0))</f>
        <v>м.п.</v>
      </c>
      <c r="G445" s="4"/>
      <c r="H445" s="4"/>
      <c r="I445" s="7">
        <f t="shared" si="0"/>
        <v>0</v>
      </c>
      <c r="J445" s="38">
        <v>1700</v>
      </c>
      <c r="K445" s="49">
        <v>2</v>
      </c>
      <c r="L445" s="49"/>
      <c r="M445" s="50">
        <f>IF(ISNA(VLOOKUP(A445,'Цена металла'!$B$3:$D$516,3)),"0",VLOOKUP(A445,'Цена металла'!$B$3:$D$516,3,0))</f>
        <v>30</v>
      </c>
      <c r="N445" s="144"/>
      <c r="O445" s="145">
        <f>IFERROR(IF(VLOOKUP(A445,'Цена металла'!$B$3:$H$107,7,0)="работа",M445,IF(F445="м2",(_xlfn.CEILING.MATH(I445*K445*M445))*$S$424,(_xlfn.CEILING.MATH(J445*K445,500)/1000*M445)*$S$424)*LOOKUP($T$424,'Цена металла'!$G$6:$G$10,'Цена металла'!$F$6:$F$10))+M445*U445,"")</f>
        <v>262.5</v>
      </c>
      <c r="P445" s="145"/>
      <c r="Q445" s="53">
        <f>IF(F445="м2",G445*H445*K445/1000000,J445*K445/1000)</f>
        <v>3.4</v>
      </c>
      <c r="R445" s="54"/>
      <c r="S445" s="51">
        <f t="shared" si="1"/>
        <v>102</v>
      </c>
      <c r="T445" s="55"/>
      <c r="U445" s="45">
        <f>IF(F445="м2",_xlfn.CEILING.MATH(G445*H445*K445/1000000,0.1),_xlfn.CEILING.MATH(J445*K445,500)/1000)</f>
        <v>3.5</v>
      </c>
      <c r="V445" s="46"/>
      <c r="W445" s="148">
        <f>IF(ISNA(VLOOKUP(A445,'[1]Цена металла'!$B$3:$E$116,4,0))="м.п","м.п",VLOOKUP(A445,'[1]Цена металла'!$B$3:$E$116,4,0))*K445*I445</f>
        <v>0</v>
      </c>
    </row>
    <row r="446" spans="1:24" ht="15.75" thickBot="1" x14ac:dyDescent="0.3">
      <c r="A446" s="47" t="s">
        <v>117</v>
      </c>
      <c r="B446" s="48"/>
      <c r="C446" s="48"/>
      <c r="D446" s="11" t="str">
        <f>IF(ISNA(VLOOKUP(A446,'Цена металла'!$B$3:$H$516,7)),"",VLOOKUP(A446,'Цена металла'!$B$3:$H$516,7,0))</f>
        <v>Работа</v>
      </c>
      <c r="E446" s="142"/>
      <c r="F446" s="11" t="str">
        <f>IF(ISNA(VLOOKUP(A446,'Цена металла'!$B$3:$D$516,2)),"",VLOOKUP(A446,'Цена металла'!$B$3:$D$516,2,0))</f>
        <v>м2</v>
      </c>
      <c r="G446" s="5">
        <v>1000</v>
      </c>
      <c r="H446" s="5">
        <v>1000</v>
      </c>
      <c r="I446" s="7">
        <f t="shared" si="0"/>
        <v>1</v>
      </c>
      <c r="J446" s="8"/>
      <c r="K446" s="75">
        <v>1</v>
      </c>
      <c r="L446" s="75"/>
      <c r="M446" s="50">
        <f>IF(ISNA(VLOOKUP(A446,'Цена металла'!$B$3:$D$516,3)),"0",VLOOKUP(A446,'Цена металла'!$B$3:$D$516,3,0))</f>
        <v>100</v>
      </c>
      <c r="N446" s="144"/>
      <c r="O446" s="145">
        <f>IFERROR(IF(VLOOKUP(A446,'Цена металла'!$B$3:$H$107,7,0)="работа",M446,IF(F446="м2",(_xlfn.CEILING.MATH(I446*K446*M446))*$S$424,(_xlfn.CEILING.MATH(J446*K446,500)/1000*M446)*$S$424)*LOOKUP($T$424,'Цена металла'!$G$6:$G$10,'Цена металла'!$F$6:$F$10))+M446*U446,"")</f>
        <v>200</v>
      </c>
      <c r="P446" s="145"/>
      <c r="Q446" s="53">
        <f>IF(F446="м2",G446*H446*K446/1000000,J446*K446/1000)</f>
        <v>1</v>
      </c>
      <c r="R446" s="54"/>
      <c r="S446" s="51">
        <f t="shared" ref="S446" si="2">Q446*M446</f>
        <v>100</v>
      </c>
      <c r="T446" s="55"/>
      <c r="U446" s="45">
        <f>IF(F446="м2",_xlfn.CEILING.MATH(G446*H446*K446/1000000,0.1),_xlfn.CEILING.MATH(J446*K446,500)/1000)</f>
        <v>1</v>
      </c>
      <c r="V446" s="46"/>
      <c r="W446" s="148">
        <f>IF(ISNA(VLOOKUP(A446,'[1]Цена металла'!$B$3:$E$116,4,0))="м.п","м.п",VLOOKUP(A446,'[1]Цена металла'!$B$3:$E$116,4,0))*K446*I446</f>
        <v>0</v>
      </c>
    </row>
    <row r="447" spans="1:24" ht="15.75" thickBot="1" x14ac:dyDescent="0.3">
      <c r="A447" s="47"/>
      <c r="B447" s="48"/>
      <c r="C447" s="48"/>
      <c r="D447" s="43"/>
      <c r="E447" s="143"/>
      <c r="F447" s="11" t="str">
        <f>IF(ISNA(VLOOKUP(A447,'Цена металла'!$B$3:$D$516,2)),"",VLOOKUP(A447,'Цена металла'!$B$3:$D$516,2,0))</f>
        <v/>
      </c>
      <c r="G447" s="5"/>
      <c r="H447" s="5"/>
      <c r="I447" s="7">
        <f t="shared" si="0"/>
        <v>0</v>
      </c>
      <c r="J447" s="38"/>
      <c r="K447" s="49"/>
      <c r="L447" s="49"/>
      <c r="M447" s="50" t="str">
        <f>IF(ISNA(VLOOKUP(A447,'Цена металла'!$B$3:$D$516,3)),"0",VLOOKUP(A447,'Цена металла'!$B$3:$D$516,3,0))</f>
        <v>0</v>
      </c>
      <c r="N447" s="50"/>
      <c r="O447" s="145" t="str">
        <f>IFERROR(IF(VLOOKUP(A447,'Цена металла'!$B$3:$H$107,7,0)="работа",M447,IF(F447="м2",(_xlfn.CEILING.MATH(I447*K447*M447))*$S$424,(_xlfn.CEILING.MATH(J447*K447,500)/1000*M447)*$S$424)*LOOKUP($T$424,'Цена металла'!$G$6:$G$10,'Цена металла'!$F$6:$F$10))+M447*U447,"")</f>
        <v/>
      </c>
      <c r="P447" s="145"/>
      <c r="Q447" s="53">
        <f t="shared" ref="Q447:Q461" si="3">IF(F447="м2",G447*H447*K447/1000000,J447*K447/1000)</f>
        <v>0</v>
      </c>
      <c r="R447" s="54"/>
      <c r="S447" s="51">
        <f t="shared" si="1"/>
        <v>0</v>
      </c>
      <c r="T447" s="55"/>
      <c r="U447" s="45">
        <f t="shared" ref="U447:U461" si="4">IF(F447="м2",_xlfn.CEILING.MATH(G447*H447*K447/1000000,0.1),_xlfn.CEILING.MATH(J447*K447,500)/1000)</f>
        <v>0</v>
      </c>
      <c r="V447" s="46"/>
      <c r="W447" s="148" t="e">
        <f>IF(ISNA(VLOOKUP(A447,'[1]Цена металла'!$B$3:$E$116,4,0))="м.п","м.п",VLOOKUP(A447,'[1]Цена металла'!$B$3:$E$116,4,0))*K447*I447</f>
        <v>#N/A</v>
      </c>
    </row>
    <row r="448" spans="1:24" ht="15.75" thickBot="1" x14ac:dyDescent="0.3">
      <c r="A448" s="47"/>
      <c r="B448" s="48"/>
      <c r="C448" s="48"/>
      <c r="D448" s="43"/>
      <c r="E448" s="142"/>
      <c r="F448" s="11" t="str">
        <f>IF(ISNA(VLOOKUP(A448,'Цена металла'!$B$3:$D$516,2)),"",VLOOKUP(A448,'Цена металла'!$B$3:$D$516,2,0))</f>
        <v/>
      </c>
      <c r="G448" s="4"/>
      <c r="H448" s="4"/>
      <c r="I448" s="7">
        <f t="shared" si="0"/>
        <v>0</v>
      </c>
      <c r="J448" s="38"/>
      <c r="K448" s="49"/>
      <c r="L448" s="49"/>
      <c r="M448" s="50" t="str">
        <f>IF(ISNA(VLOOKUP(A448,'Цена металла'!$B$3:$D$516,3)),"0",VLOOKUP(A448,'Цена металла'!$B$3:$D$516,3,0))</f>
        <v>0</v>
      </c>
      <c r="N448" s="50"/>
      <c r="O448" s="145" t="str">
        <f>IFERROR(IF(VLOOKUP(A448,'Цена металла'!$B$3:$H$107,7,0)="работа",M448,IF(F448="м2",(_xlfn.CEILING.MATH(I448*K448*M448))*$S$424,(_xlfn.CEILING.MATH(J448*K448,500)/1000*M448)*$S$424)*LOOKUP($T$424,'Цена металла'!$G$6:$G$10,'Цена металла'!$F$6:$F$10))+M448*U448,"")</f>
        <v/>
      </c>
      <c r="P448" s="145"/>
      <c r="Q448" s="53">
        <f t="shared" si="3"/>
        <v>0</v>
      </c>
      <c r="R448" s="54"/>
      <c r="S448" s="51">
        <f t="shared" si="1"/>
        <v>0</v>
      </c>
      <c r="T448" s="55"/>
      <c r="U448" s="45">
        <f t="shared" si="4"/>
        <v>0</v>
      </c>
      <c r="V448" s="46"/>
      <c r="W448" s="148" t="e">
        <f>IF(ISNA(VLOOKUP(A448,'[1]Цена металла'!$B$3:$E$116,4,0))="м.п","м.п",VLOOKUP(A448,'[1]Цена металла'!$B$3:$E$116,4,0))*K448*I448</f>
        <v>#N/A</v>
      </c>
    </row>
    <row r="449" spans="1:23" ht="15.75" thickBot="1" x14ac:dyDescent="0.3">
      <c r="A449" s="47"/>
      <c r="B449" s="48"/>
      <c r="C449" s="48"/>
      <c r="D449" s="43"/>
      <c r="F449" s="11" t="str">
        <f>IF(ISNA(VLOOKUP(A449,'Цена металла'!$B$3:$D$116,2)),"",VLOOKUP(A449,'Цена металла'!$B$3:$D$116,2,0))</f>
        <v/>
      </c>
      <c r="G449" s="4"/>
      <c r="H449" s="4"/>
      <c r="I449" s="7">
        <f t="shared" si="0"/>
        <v>0</v>
      </c>
      <c r="J449" s="38"/>
      <c r="K449" s="49"/>
      <c r="L449" s="49"/>
      <c r="M449" s="50" t="str">
        <f>IF(ISNA(VLOOKUP(A449,'Цена металла'!$B$3:$D$516,3)),"0",VLOOKUP(A449,'Цена металла'!$B$3:$D$516,3,0))</f>
        <v>0</v>
      </c>
      <c r="N449" s="50"/>
      <c r="O449" s="145" t="str">
        <f>IFERROR(IF(VLOOKUP(A449,'Цена металла'!$B$3:$H$107,7,0)="работа",M449,IF(F449="м2",(_xlfn.CEILING.MATH(I449*K449*M449))*$S$424,(_xlfn.CEILING.MATH(J449*K449,500)/1000*M449)*$S$424)*LOOKUP($T$424,'Цена металла'!$G$6:$G$10,'Цена металла'!$F$6:$F$10))+M449*U449,"")</f>
        <v/>
      </c>
      <c r="P449" s="145"/>
      <c r="Q449" s="53">
        <f t="shared" si="3"/>
        <v>0</v>
      </c>
      <c r="R449" s="54"/>
      <c r="S449" s="51">
        <f t="shared" si="1"/>
        <v>0</v>
      </c>
      <c r="T449" s="55"/>
      <c r="U449" s="45">
        <f t="shared" si="4"/>
        <v>0</v>
      </c>
      <c r="V449" s="46"/>
      <c r="W449" s="148" t="e">
        <f>IF(ISNA(VLOOKUP(A449,'[1]Цена металла'!$B$3:$E$116,4,0))="м.п","м.п",VLOOKUP(A449,'[1]Цена металла'!$B$3:$E$116,4,0))*K449*I449</f>
        <v>#N/A</v>
      </c>
    </row>
    <row r="450" spans="1:23" ht="15.75" thickBot="1" x14ac:dyDescent="0.3">
      <c r="A450" s="47"/>
      <c r="B450" s="48"/>
      <c r="C450" s="48"/>
      <c r="D450" s="43"/>
      <c r="E450" s="142"/>
      <c r="F450" s="11" t="str">
        <f>IF(ISNA(VLOOKUP(A450,'Цена металла'!$B$3:$D$116,2)),"",VLOOKUP(A450,'Цена металла'!$B$3:$D$116,2,0))</f>
        <v/>
      </c>
      <c r="G450" s="4"/>
      <c r="H450" s="4"/>
      <c r="I450" s="7">
        <f t="shared" si="0"/>
        <v>0</v>
      </c>
      <c r="J450" s="38"/>
      <c r="K450" s="49"/>
      <c r="L450" s="49"/>
      <c r="M450" s="50" t="str">
        <f>IF(ISNA(VLOOKUP(A450,'Цена металла'!$B$3:$D$516,3)),"0",VLOOKUP(A450,'Цена металла'!$B$3:$D$516,3,0))</f>
        <v>0</v>
      </c>
      <c r="N450" s="50"/>
      <c r="O450" s="145" t="str">
        <f>IFERROR(IF(VLOOKUP(A450,'Цена металла'!$B$3:$H$107,7,0)="работа",M450,IF(F450="м2",(_xlfn.CEILING.MATH(I450*K450*M450))*$S$424,(_xlfn.CEILING.MATH(J450*K450,500)/1000*M450)*$S$424)*LOOKUP($T$424,'Цена металла'!$G$6:$G$10,'Цена металла'!$F$6:$F$10))+M450*U450,"")</f>
        <v/>
      </c>
      <c r="P450" s="145"/>
      <c r="Q450" s="53">
        <f t="shared" si="3"/>
        <v>0</v>
      </c>
      <c r="R450" s="54"/>
      <c r="S450" s="51">
        <f t="shared" si="1"/>
        <v>0</v>
      </c>
      <c r="T450" s="55"/>
      <c r="U450" s="45">
        <f t="shared" si="4"/>
        <v>0</v>
      </c>
      <c r="V450" s="46"/>
      <c r="W450" s="148" t="e">
        <f>IF(ISNA(VLOOKUP(A450,'[1]Цена металла'!$B$3:$E$116,4,0))="м.п","м.п",VLOOKUP(A450,'[1]Цена металла'!$B$3:$E$116,4,0))*K450*I450</f>
        <v>#N/A</v>
      </c>
    </row>
    <row r="451" spans="1:23" ht="15.75" thickBot="1" x14ac:dyDescent="0.3">
      <c r="A451" s="47"/>
      <c r="B451" s="48"/>
      <c r="C451" s="48"/>
      <c r="D451" s="8"/>
      <c r="E451" s="8"/>
      <c r="F451" s="11" t="str">
        <f>IF(ISNA(VLOOKUP(A451,'Цена металла'!$B$3:$D$116,2)),"",VLOOKUP(A451,'Цена металла'!$B$3:$D$116,2,0))</f>
        <v/>
      </c>
      <c r="G451" s="4"/>
      <c r="H451" s="4"/>
      <c r="I451" s="7">
        <f t="shared" si="0"/>
        <v>0</v>
      </c>
      <c r="J451" s="38"/>
      <c r="K451" s="49"/>
      <c r="L451" s="49"/>
      <c r="M451" s="50" t="str">
        <f>IF(ISNA(VLOOKUP(A451,'Цена металла'!$B$3:$D$516,3)),"0",VLOOKUP(A451,'Цена металла'!$B$3:$D$516,3,0))</f>
        <v>0</v>
      </c>
      <c r="N451" s="50"/>
      <c r="O451" s="145" t="str">
        <f>IFERROR(IF(VLOOKUP(A451,'Цена металла'!$B$3:$H$107,7,0)="работа",M451,IF(F451="м2",(_xlfn.CEILING.MATH(I451*K451*M451))*$S$424,(_xlfn.CEILING.MATH(J451*K451,500)/1000*M451)*$S$424)*LOOKUP($T$424,'Цена металла'!$G$6:$G$10,'Цена металла'!$F$6:$F$10))+M451*U451,"")</f>
        <v/>
      </c>
      <c r="P451" s="145"/>
      <c r="Q451" s="53">
        <f t="shared" si="3"/>
        <v>0</v>
      </c>
      <c r="R451" s="54"/>
      <c r="S451" s="51">
        <f t="shared" si="1"/>
        <v>0</v>
      </c>
      <c r="T451" s="55"/>
      <c r="U451" s="45">
        <f t="shared" si="4"/>
        <v>0</v>
      </c>
      <c r="V451" s="46"/>
      <c r="W451" s="148" t="e">
        <f>IF(ISNA(VLOOKUP(A451,'[1]Цена металла'!$B$3:$E$116,4,0))="м.п","м.п",VLOOKUP(A451,'[1]Цена металла'!$B$3:$E$116,4,0))*K451*I451</f>
        <v>#N/A</v>
      </c>
    </row>
    <row r="452" spans="1:23" ht="15.75" thickBot="1" x14ac:dyDescent="0.3">
      <c r="A452" s="47"/>
      <c r="B452" s="48"/>
      <c r="C452" s="48"/>
      <c r="D452" s="8"/>
      <c r="E452" s="8"/>
      <c r="F452" s="11" t="str">
        <f>IF(ISNA(VLOOKUP(A452,'Цена металла'!$B$3:$D$116,2)),"",VLOOKUP(A452,'Цена металла'!$B$3:$D$116,2,0))</f>
        <v/>
      </c>
      <c r="G452" s="4"/>
      <c r="H452" s="4"/>
      <c r="I452" s="7">
        <f t="shared" si="0"/>
        <v>0</v>
      </c>
      <c r="J452" s="38"/>
      <c r="K452" s="49"/>
      <c r="L452" s="49"/>
      <c r="M452" s="50" t="str">
        <f>IF(ISNA(VLOOKUP(A452,'Цена металла'!$B$3:$D$516,3)),"0",VLOOKUP(A452,'Цена металла'!$B$3:$D$516,3,0))</f>
        <v>0</v>
      </c>
      <c r="N452" s="50"/>
      <c r="O452" s="145" t="str">
        <f>IFERROR(IF(VLOOKUP(A452,'Цена металла'!$B$3:$H$107,7,0)="работа",M452,IF(F452="м2",(_xlfn.CEILING.MATH(I452*K452*M452))*$S$424,(_xlfn.CEILING.MATH(J452*K452,500)/1000*M452)*$S$424)*LOOKUP($T$424,'Цена металла'!$G$6:$G$10,'Цена металла'!$F$6:$F$10))+M452*U452,"")</f>
        <v/>
      </c>
      <c r="P452" s="145"/>
      <c r="Q452" s="53">
        <f t="shared" si="3"/>
        <v>0</v>
      </c>
      <c r="R452" s="54"/>
      <c r="S452" s="51">
        <f t="shared" si="1"/>
        <v>0</v>
      </c>
      <c r="T452" s="55"/>
      <c r="U452" s="45">
        <f t="shared" si="4"/>
        <v>0</v>
      </c>
      <c r="V452" s="46"/>
      <c r="W452" s="148" t="e">
        <f>IF(ISNA(VLOOKUP(A452,'[1]Цена металла'!$B$3:$E$116,4,0))="м.п","м.п",VLOOKUP(A452,'[1]Цена металла'!$B$3:$E$116,4,0))*K452*I452</f>
        <v>#N/A</v>
      </c>
    </row>
    <row r="453" spans="1:23" ht="15.75" thickBot="1" x14ac:dyDescent="0.3">
      <c r="A453" s="47"/>
      <c r="B453" s="48"/>
      <c r="C453" s="48"/>
      <c r="D453" s="8"/>
      <c r="E453" s="8"/>
      <c r="F453" s="11" t="str">
        <f>IF(ISNA(VLOOKUP(A453,'Цена металла'!$B$3:$D$116,2)),"",VLOOKUP(A453,'Цена металла'!$B$3:$D$116,2,0))</f>
        <v/>
      </c>
      <c r="G453" s="4"/>
      <c r="H453" s="4"/>
      <c r="I453" s="7">
        <f t="shared" si="0"/>
        <v>0</v>
      </c>
      <c r="J453" s="38"/>
      <c r="K453" s="49"/>
      <c r="L453" s="49"/>
      <c r="M453" s="50" t="str">
        <f>IF(ISNA(VLOOKUP(A453,'Цена металла'!$B$3:$D$516,3)),"0",VLOOKUP(A453,'Цена металла'!$B$3:$D$516,3,0))</f>
        <v>0</v>
      </c>
      <c r="N453" s="50"/>
      <c r="O453" s="145" t="str">
        <f>IFERROR(IF(VLOOKUP(A453,'Цена металла'!$B$3:$H$107,7,0)="работа",M453,IF(F453="м2",(_xlfn.CEILING.MATH(I453*K453*M453))*$S$424,(_xlfn.CEILING.MATH(J453*K453,500)/1000*M453)*$S$424)*LOOKUP($T$424,'Цена металла'!$G$6:$G$10,'Цена металла'!$F$6:$F$10))+M453*U453,"")</f>
        <v/>
      </c>
      <c r="P453" s="145"/>
      <c r="Q453" s="53">
        <f t="shared" si="3"/>
        <v>0</v>
      </c>
      <c r="R453" s="54"/>
      <c r="S453" s="51">
        <f t="shared" si="1"/>
        <v>0</v>
      </c>
      <c r="T453" s="55"/>
      <c r="U453" s="45">
        <f t="shared" si="4"/>
        <v>0</v>
      </c>
      <c r="V453" s="46"/>
      <c r="W453" s="148" t="e">
        <f>IF(ISNA(VLOOKUP(A453,'[1]Цена металла'!$B$3:$E$116,4,0))="м.п","м.п",VLOOKUP(A453,'[1]Цена металла'!$B$3:$E$116,4,0))*K453*I453</f>
        <v>#N/A</v>
      </c>
    </row>
    <row r="454" spans="1:23" ht="15.75" thickBot="1" x14ac:dyDescent="0.3">
      <c r="A454" s="47"/>
      <c r="B454" s="48"/>
      <c r="C454" s="48"/>
      <c r="D454" s="8"/>
      <c r="E454" s="8"/>
      <c r="F454" s="11" t="str">
        <f>IF(ISNA(VLOOKUP(A454,'Цена металла'!$B$3:$D$116,2)),"",VLOOKUP(A454,'Цена металла'!$B$3:$D$116,2,0))</f>
        <v/>
      </c>
      <c r="G454" s="4"/>
      <c r="H454" s="4"/>
      <c r="I454" s="7">
        <f t="shared" si="0"/>
        <v>0</v>
      </c>
      <c r="J454" s="38"/>
      <c r="K454" s="49"/>
      <c r="L454" s="49"/>
      <c r="M454" s="50" t="str">
        <f>IF(ISNA(VLOOKUP(A454,'Цена металла'!$B$3:$D$516,3)),"0",VLOOKUP(A454,'Цена металла'!$B$3:$D$516,3,0))</f>
        <v>0</v>
      </c>
      <c r="N454" s="50"/>
      <c r="O454" s="145" t="str">
        <f>IFERROR(IF(VLOOKUP(A454,'Цена металла'!$B$3:$H$107,7,0)="работа",M454,IF(F454="м2",(_xlfn.CEILING.MATH(I454*K454*M454))*$S$424,(_xlfn.CEILING.MATH(J454*K454,500)/1000*M454)*$S$424)*LOOKUP($T$424,'Цена металла'!$G$6:$G$10,'Цена металла'!$F$6:$F$10))+M454*U454,"")</f>
        <v/>
      </c>
      <c r="P454" s="145"/>
      <c r="Q454" s="53">
        <f t="shared" si="3"/>
        <v>0</v>
      </c>
      <c r="R454" s="54"/>
      <c r="S454" s="51">
        <f t="shared" si="1"/>
        <v>0</v>
      </c>
      <c r="T454" s="55"/>
      <c r="U454" s="45">
        <f t="shared" si="4"/>
        <v>0</v>
      </c>
      <c r="V454" s="46"/>
      <c r="W454" s="148" t="e">
        <f>IF(ISNA(VLOOKUP(A454,'[1]Цена металла'!$B$3:$E$116,4,0))="м.п","м.п",VLOOKUP(A454,'[1]Цена металла'!$B$3:$E$116,4,0))*K454*I454</f>
        <v>#N/A</v>
      </c>
    </row>
    <row r="455" spans="1:23" ht="15.75" thickBot="1" x14ac:dyDescent="0.3">
      <c r="A455" s="47"/>
      <c r="B455" s="48"/>
      <c r="C455" s="48"/>
      <c r="D455" s="8"/>
      <c r="E455" s="8"/>
      <c r="F455" s="11" t="str">
        <f>IF(ISNA(VLOOKUP(A455,'Цена металла'!$B$3:$D$116,2)),"",VLOOKUP(A455,'Цена металла'!$B$3:$D$116,2,0))</f>
        <v/>
      </c>
      <c r="G455" s="4"/>
      <c r="H455" s="4"/>
      <c r="I455" s="7">
        <f t="shared" si="0"/>
        <v>0</v>
      </c>
      <c r="J455" s="38"/>
      <c r="K455" s="49"/>
      <c r="L455" s="49"/>
      <c r="M455" s="50" t="str">
        <f>IF(ISNA(VLOOKUP(A455,'Цена металла'!$B$3:$D$516,3)),"0",VLOOKUP(A455,'Цена металла'!$B$3:$D$516,3,0))</f>
        <v>0</v>
      </c>
      <c r="N455" s="50"/>
      <c r="O455" s="145" t="str">
        <f>IFERROR(IF(VLOOKUP(A455,'Цена металла'!$B$3:$H$107,7,0)="работа",M455,IF(F455="м2",(_xlfn.CEILING.MATH(I455*K455*M455))*$S$424,(_xlfn.CEILING.MATH(J455*K455,500)/1000*M455)*$S$424)*LOOKUP($T$424,'Цена металла'!$G$6:$G$10,'Цена металла'!$F$6:$F$10))+M455*U455,"")</f>
        <v/>
      </c>
      <c r="P455" s="145"/>
      <c r="Q455" s="53">
        <f t="shared" si="3"/>
        <v>0</v>
      </c>
      <c r="R455" s="54"/>
      <c r="S455" s="51">
        <f t="shared" si="1"/>
        <v>0</v>
      </c>
      <c r="T455" s="55"/>
      <c r="U455" s="45">
        <f t="shared" si="4"/>
        <v>0</v>
      </c>
      <c r="V455" s="46"/>
      <c r="W455" s="148" t="e">
        <f>IF(ISNA(VLOOKUP(A455,'[1]Цена металла'!$B$3:$E$116,4,0))="м.п","м.п",VLOOKUP(A455,'[1]Цена металла'!$B$3:$E$116,4,0))*K455*I455</f>
        <v>#N/A</v>
      </c>
    </row>
    <row r="456" spans="1:23" ht="15.75" thickBot="1" x14ac:dyDescent="0.3">
      <c r="A456" s="47"/>
      <c r="B456" s="48"/>
      <c r="C456" s="48"/>
      <c r="D456" s="8"/>
      <c r="E456" s="8"/>
      <c r="F456" s="11" t="str">
        <f>IF(ISNA(VLOOKUP(A456,'Цена металла'!$B$3:$D$116,2)),"",VLOOKUP(A456,'Цена металла'!$B$3:$D$116,2,0))</f>
        <v/>
      </c>
      <c r="G456" s="4"/>
      <c r="H456" s="4"/>
      <c r="I456" s="7">
        <f t="shared" si="0"/>
        <v>0</v>
      </c>
      <c r="J456" s="38"/>
      <c r="K456" s="49"/>
      <c r="L456" s="49"/>
      <c r="M456" s="50" t="str">
        <f>IF(ISNA(VLOOKUP(A456,'Цена металла'!$B$3:$D$516,3)),"0",VLOOKUP(A456,'Цена металла'!$B$3:$D$516,3,0))</f>
        <v>0</v>
      </c>
      <c r="N456" s="50"/>
      <c r="O456" s="145" t="str">
        <f>IFERROR(IF(VLOOKUP(A456,'Цена металла'!$B$3:$H$107,7,0)="работа",M456,IF(F456="м2",(_xlfn.CEILING.MATH(I456*K456*M456))*$S$424,(_xlfn.CEILING.MATH(J456*K456,500)/1000*M456)*$S$424)*LOOKUP($T$424,'Цена металла'!$G$6:$G$10,'Цена металла'!$F$6:$F$10))+M456*U456,"")</f>
        <v/>
      </c>
      <c r="P456" s="145"/>
      <c r="Q456" s="53">
        <f t="shared" si="3"/>
        <v>0</v>
      </c>
      <c r="R456" s="54"/>
      <c r="S456" s="51">
        <f t="shared" si="1"/>
        <v>0</v>
      </c>
      <c r="T456" s="55"/>
      <c r="U456" s="45">
        <f t="shared" si="4"/>
        <v>0</v>
      </c>
      <c r="V456" s="46"/>
      <c r="W456" s="148" t="e">
        <f>IF(ISNA(VLOOKUP(A456,'[1]Цена металла'!$B$3:$E$116,4,0))="м.п","м.п",VLOOKUP(A456,'[1]Цена металла'!$B$3:$E$116,4,0))*K456*I456</f>
        <v>#N/A</v>
      </c>
    </row>
    <row r="457" spans="1:23" ht="15.75" thickBot="1" x14ac:dyDescent="0.3">
      <c r="A457" s="47"/>
      <c r="B457" s="48"/>
      <c r="C457" s="48"/>
      <c r="D457" s="8"/>
      <c r="E457" s="8"/>
      <c r="F457" s="11" t="str">
        <f>IF(ISNA(VLOOKUP(A457,'Цена металла'!$B$3:$D$116,2)),"",VLOOKUP(A457,'Цена металла'!$B$3:$D$116,2,0))</f>
        <v/>
      </c>
      <c r="G457" s="4"/>
      <c r="H457" s="4"/>
      <c r="I457" s="7">
        <f t="shared" si="0"/>
        <v>0</v>
      </c>
      <c r="J457" s="38"/>
      <c r="K457" s="49"/>
      <c r="L457" s="49"/>
      <c r="M457" s="50" t="str">
        <f>IF(ISNA(VLOOKUP(A457,'Цена металла'!$B$3:$D$516,3)),"0",VLOOKUP(A457,'Цена металла'!$B$3:$D$516,3,0))</f>
        <v>0</v>
      </c>
      <c r="N457" s="50"/>
      <c r="O457" s="145" t="str">
        <f>IFERROR(IF(VLOOKUP(A457,'Цена металла'!$B$3:$H$107,7,0)="работа",M457,IF(F457="м2",(_xlfn.CEILING.MATH(I457*K457*M457))*$S$424,(_xlfn.CEILING.MATH(J457*K457,500)/1000*M457)*$S$424)*LOOKUP($T$424,'Цена металла'!$G$6:$G$10,'Цена металла'!$F$6:$F$10))+M457*U457,"")</f>
        <v/>
      </c>
      <c r="P457" s="145"/>
      <c r="Q457" s="53">
        <f t="shared" si="3"/>
        <v>0</v>
      </c>
      <c r="R457" s="54"/>
      <c r="S457" s="51">
        <f t="shared" si="1"/>
        <v>0</v>
      </c>
      <c r="T457" s="55"/>
      <c r="U457" s="45">
        <f t="shared" si="4"/>
        <v>0</v>
      </c>
      <c r="V457" s="46"/>
      <c r="W457" s="148" t="e">
        <f>IF(ISNA(VLOOKUP(A457,'[1]Цена металла'!$B$3:$E$116,4,0))="м.п","м.п",VLOOKUP(A457,'[1]Цена металла'!$B$3:$E$116,4,0))*K457*I457</f>
        <v>#N/A</v>
      </c>
    </row>
    <row r="458" spans="1:23" ht="15.75" thickBot="1" x14ac:dyDescent="0.3">
      <c r="A458" s="47"/>
      <c r="B458" s="48"/>
      <c r="C458" s="48"/>
      <c r="D458" s="8"/>
      <c r="E458" s="8"/>
      <c r="F458" s="11" t="str">
        <f>IF(ISNA(VLOOKUP(A458,'Цена металла'!$B$3:$D$116,2)),"",VLOOKUP(A458,'Цена металла'!$B$3:$D$116,2,0))</f>
        <v/>
      </c>
      <c r="G458" s="4"/>
      <c r="H458" s="4"/>
      <c r="I458" s="7">
        <f t="shared" si="0"/>
        <v>0</v>
      </c>
      <c r="J458" s="38"/>
      <c r="K458" s="49"/>
      <c r="L458" s="49"/>
      <c r="M458" s="50" t="str">
        <f>IF(ISNA(VLOOKUP(A458,'Цена металла'!$B$3:$D$516,3)),"0",VLOOKUP(A458,'Цена металла'!$B$3:$D$516,3,0))</f>
        <v>0</v>
      </c>
      <c r="N458" s="50"/>
      <c r="O458" s="145" t="str">
        <f>IFERROR(IF(VLOOKUP(A458,'Цена металла'!$B$3:$H$107,7,0)="работа",M458,IF(F458="м2",(_xlfn.CEILING.MATH(I458*K458*M458))*$S$424,(_xlfn.CEILING.MATH(J458*K458,500)/1000*M458)*$S$424)*LOOKUP($T$424,'Цена металла'!$G$6:$G$10,'Цена металла'!$F$6:$F$10))+M458*U458,"")</f>
        <v/>
      </c>
      <c r="P458" s="145"/>
      <c r="Q458" s="53">
        <f t="shared" si="3"/>
        <v>0</v>
      </c>
      <c r="R458" s="54"/>
      <c r="S458" s="51">
        <f t="shared" si="1"/>
        <v>0</v>
      </c>
      <c r="T458" s="55"/>
      <c r="U458" s="45">
        <f t="shared" si="4"/>
        <v>0</v>
      </c>
      <c r="V458" s="46"/>
      <c r="W458" s="148" t="e">
        <f>IF(ISNA(VLOOKUP(A458,'[1]Цена металла'!$B$3:$E$116,4,0))="м.п","м.п",VLOOKUP(A458,'[1]Цена металла'!$B$3:$E$116,4,0))*K458*I458</f>
        <v>#N/A</v>
      </c>
    </row>
    <row r="459" spans="1:23" ht="15.75" thickBot="1" x14ac:dyDescent="0.3">
      <c r="A459" s="47"/>
      <c r="B459" s="48"/>
      <c r="C459" s="48"/>
      <c r="D459" s="8"/>
      <c r="E459" s="8"/>
      <c r="F459" s="11" t="str">
        <f>IF(ISNA(VLOOKUP(A459,'Цена металла'!$B$3:$D$116,2)),"",VLOOKUP(A459,'Цена металла'!$B$3:$D$116,2,0))</f>
        <v/>
      </c>
      <c r="G459" s="4"/>
      <c r="H459" s="4"/>
      <c r="I459" s="7">
        <f t="shared" si="0"/>
        <v>0</v>
      </c>
      <c r="J459" s="38"/>
      <c r="K459" s="49"/>
      <c r="L459" s="49"/>
      <c r="M459" s="50" t="str">
        <f>IF(ISNA(VLOOKUP(A459,'Цена металла'!$B$3:$D$516,3)),"0",VLOOKUP(A459,'Цена металла'!$B$3:$D$516,3,0))</f>
        <v>0</v>
      </c>
      <c r="N459" s="50"/>
      <c r="O459" s="145" t="str">
        <f>IFERROR(IF(VLOOKUP(A459,'Цена металла'!$B$3:$H$107,7,0)="работа",M459,IF(F459="м2",(_xlfn.CEILING.MATH(I459*K459*M459))*$S$424,(_xlfn.CEILING.MATH(J459*K459,500)/1000*M459)*$S$424)*LOOKUP($T$424,'Цена металла'!$G$6:$G$10,'Цена металла'!$F$6:$F$10))+M459*U459,"")</f>
        <v/>
      </c>
      <c r="P459" s="145"/>
      <c r="Q459" s="53">
        <f t="shared" si="3"/>
        <v>0</v>
      </c>
      <c r="R459" s="54"/>
      <c r="S459" s="51">
        <f t="shared" si="1"/>
        <v>0</v>
      </c>
      <c r="T459" s="55"/>
      <c r="U459" s="45">
        <f t="shared" si="4"/>
        <v>0</v>
      </c>
      <c r="V459" s="46"/>
      <c r="W459" s="148" t="e">
        <f>IF(ISNA(VLOOKUP(A459,'[1]Цена металла'!$B$3:$E$116,4,0))="м.п","м.п",VLOOKUP(A459,'[1]Цена металла'!$B$3:$E$116,4,0))*K459*I459</f>
        <v>#N/A</v>
      </c>
    </row>
    <row r="460" spans="1:23" ht="15.75" thickBot="1" x14ac:dyDescent="0.3">
      <c r="A460" s="47"/>
      <c r="B460" s="48"/>
      <c r="C460" s="48"/>
      <c r="D460" s="8"/>
      <c r="E460" s="8"/>
      <c r="F460" s="11" t="str">
        <f>IF(ISNA(VLOOKUP(A460,'Цена металла'!$B$3:$D$116,2)),"",VLOOKUP(A460,'Цена металла'!$B$3:$D$116,2,0))</f>
        <v/>
      </c>
      <c r="G460" s="4"/>
      <c r="H460" s="4"/>
      <c r="I460" s="7">
        <f t="shared" si="0"/>
        <v>0</v>
      </c>
      <c r="J460" s="38"/>
      <c r="K460" s="49"/>
      <c r="L460" s="49"/>
      <c r="M460" s="50" t="str">
        <f>IF(ISNA(VLOOKUP(A460,'Цена металла'!$B$3:$D$516,3)),"0",VLOOKUP(A460,'Цена металла'!$B$3:$D$516,3,0))</f>
        <v>0</v>
      </c>
      <c r="N460" s="50"/>
      <c r="O460" s="145" t="str">
        <f>IFERROR(IF(VLOOKUP(A460,'Цена металла'!$B$3:$H$107,7,0)="работа",M460,IF(F460="м2",(_xlfn.CEILING.MATH(I460*K460*M460))*$S$424,(_xlfn.CEILING.MATH(J460*K460,500)/1000*M460)*$S$424)*LOOKUP($T$424,'Цена металла'!$G$6:$G$10,'Цена металла'!$F$6:$F$10))+M460*U460,"")</f>
        <v/>
      </c>
      <c r="P460" s="145"/>
      <c r="Q460" s="53">
        <f t="shared" si="3"/>
        <v>0</v>
      </c>
      <c r="R460" s="54"/>
      <c r="S460" s="51">
        <f t="shared" si="1"/>
        <v>0</v>
      </c>
      <c r="T460" s="55"/>
      <c r="U460" s="45">
        <f t="shared" si="4"/>
        <v>0</v>
      </c>
      <c r="V460" s="46"/>
      <c r="W460" s="148" t="e">
        <f>IF(ISNA(VLOOKUP(A460,'[1]Цена металла'!$B$3:$E$116,4,0))="м.п","м.п",VLOOKUP(A460,'[1]Цена металла'!$B$3:$E$116,4,0))*K460*I460</f>
        <v>#N/A</v>
      </c>
    </row>
    <row r="461" spans="1:23" ht="15.75" thickBot="1" x14ac:dyDescent="0.3">
      <c r="A461" s="47"/>
      <c r="B461" s="48"/>
      <c r="C461" s="48"/>
      <c r="D461" s="15"/>
      <c r="E461" s="15"/>
      <c r="F461" s="11" t="str">
        <f>IF(ISNA(VLOOKUP(A461,'Цена металла'!$B$3:$D$116,2)),"",VLOOKUP(A461,'Цена металла'!$B$3:$D$116,2,0))</f>
        <v/>
      </c>
      <c r="G461" s="6"/>
      <c r="H461" s="6"/>
      <c r="I461" s="7">
        <f t="shared" si="0"/>
        <v>0</v>
      </c>
      <c r="J461" s="38"/>
      <c r="K461" s="60"/>
      <c r="L461" s="60"/>
      <c r="M461" s="50" t="str">
        <f>IF(ISNA(VLOOKUP(A461,'Цена металла'!$B$3:$D$516,3)),"0",VLOOKUP(A461,'Цена металла'!$B$3:$D$516,3,0))</f>
        <v>0</v>
      </c>
      <c r="N461" s="50"/>
      <c r="O461" s="145" t="str">
        <f>IFERROR(IF(VLOOKUP(A461,'Цена металла'!$B$3:$H$107,7,0)="работа",M461,IF(F461="м2",(_xlfn.CEILING.MATH(I461*K461*M461))*$S$424,(_xlfn.CEILING.MATH(J461*K461,500)/1000*M461)*$S$424)*LOOKUP($T$424,'Цена металла'!$G$6:$G$10,'Цена металла'!$F$6:$F$10))+M461*U461,"")</f>
        <v/>
      </c>
      <c r="P461" s="145"/>
      <c r="Q461" s="63">
        <f t="shared" si="3"/>
        <v>0</v>
      </c>
      <c r="R461" s="64"/>
      <c r="S461" s="61">
        <f t="shared" si="1"/>
        <v>0</v>
      </c>
      <c r="T461" s="65"/>
      <c r="U461" s="45">
        <f t="shared" si="4"/>
        <v>0</v>
      </c>
      <c r="V461" s="46"/>
      <c r="W461" s="148" t="e">
        <f>IF(ISNA(VLOOKUP(A461,'[1]Цена металла'!$B$3:$E$116,4,0))="м.п","м.п",VLOOKUP(A461,'[1]Цена металла'!$B$3:$E$116,4,0))*K461*I461</f>
        <v>#N/A</v>
      </c>
    </row>
    <row r="462" spans="1:23" ht="18.75" thickBot="1" x14ac:dyDescent="0.3">
      <c r="A462" s="66"/>
      <c r="B462" s="67"/>
      <c r="C462" s="67"/>
      <c r="D462" s="140"/>
      <c r="E462" s="68"/>
      <c r="F462" s="12"/>
      <c r="G462" s="69"/>
      <c r="H462" s="70"/>
      <c r="I462" s="71"/>
      <c r="J462" s="13"/>
      <c r="K462" s="69"/>
      <c r="L462" s="71"/>
      <c r="M462" s="72"/>
      <c r="N462" s="73"/>
      <c r="O462" s="58">
        <f>SUM(O441:P461)</f>
        <v>1200</v>
      </c>
      <c r="P462" s="74"/>
      <c r="Q462" s="56"/>
      <c r="R462" s="57"/>
      <c r="S462" s="58">
        <f>SUM(S441:T461)</f>
        <v>471.4</v>
      </c>
      <c r="T462" s="59"/>
      <c r="U462" s="16"/>
      <c r="V462" s="17"/>
      <c r="W462" s="149" t="e">
        <f>SUM(W441:W461)</f>
        <v>#N/A</v>
      </c>
    </row>
  </sheetData>
  <mergeCells count="1997">
    <mergeCell ref="W439:W440"/>
    <mergeCell ref="S126:T126"/>
    <mergeCell ref="U126:V126"/>
    <mergeCell ref="A125:C125"/>
    <mergeCell ref="A126:E126"/>
    <mergeCell ref="G126:I126"/>
    <mergeCell ref="K126:L126"/>
    <mergeCell ref="M126:N126"/>
    <mergeCell ref="O126:P126"/>
    <mergeCell ref="Q126:R126"/>
    <mergeCell ref="K125:L125"/>
    <mergeCell ref="M125:N125"/>
    <mergeCell ref="O125:P125"/>
    <mergeCell ref="Q125:R125"/>
    <mergeCell ref="S125:T125"/>
    <mergeCell ref="U123:V123"/>
    <mergeCell ref="U124:V124"/>
    <mergeCell ref="U125:V125"/>
    <mergeCell ref="A124:C124"/>
    <mergeCell ref="K124:L124"/>
    <mergeCell ref="M124:N124"/>
    <mergeCell ref="O124:P124"/>
    <mergeCell ref="Q124:R124"/>
    <mergeCell ref="S124:T124"/>
    <mergeCell ref="A123:C123"/>
    <mergeCell ref="K123:L123"/>
    <mergeCell ref="M123:N123"/>
    <mergeCell ref="O123:P123"/>
    <mergeCell ref="Q123:R123"/>
    <mergeCell ref="S123:T123"/>
    <mergeCell ref="U121:V121"/>
    <mergeCell ref="A122:C122"/>
    <mergeCell ref="K122:L122"/>
    <mergeCell ref="M122:N122"/>
    <mergeCell ref="O122:P122"/>
    <mergeCell ref="Q122:R122"/>
    <mergeCell ref="S122:T122"/>
    <mergeCell ref="U122:V122"/>
    <mergeCell ref="A121:C121"/>
    <mergeCell ref="K121:L121"/>
    <mergeCell ref="M121:N121"/>
    <mergeCell ref="O121:P121"/>
    <mergeCell ref="Q121:R121"/>
    <mergeCell ref="S121:T121"/>
    <mergeCell ref="U119:V119"/>
    <mergeCell ref="A120:C120"/>
    <mergeCell ref="K120:L120"/>
    <mergeCell ref="M120:N120"/>
    <mergeCell ref="O120:P120"/>
    <mergeCell ref="Q120:R120"/>
    <mergeCell ref="S120:T120"/>
    <mergeCell ref="U120:V120"/>
    <mergeCell ref="A119:C119"/>
    <mergeCell ref="K119:L119"/>
    <mergeCell ref="M119:N119"/>
    <mergeCell ref="O119:P119"/>
    <mergeCell ref="Q119:R119"/>
    <mergeCell ref="S119:T119"/>
    <mergeCell ref="U117:V117"/>
    <mergeCell ref="A118:C118"/>
    <mergeCell ref="K118:L118"/>
    <mergeCell ref="M118:N118"/>
    <mergeCell ref="O118:P118"/>
    <mergeCell ref="Q118:R118"/>
    <mergeCell ref="S118:T118"/>
    <mergeCell ref="U118:V118"/>
    <mergeCell ref="A117:C117"/>
    <mergeCell ref="K117:L117"/>
    <mergeCell ref="M117:N117"/>
    <mergeCell ref="O117:P117"/>
    <mergeCell ref="Q117:R117"/>
    <mergeCell ref="S117:T117"/>
    <mergeCell ref="U115:V115"/>
    <mergeCell ref="A116:C116"/>
    <mergeCell ref="K116:L116"/>
    <mergeCell ref="M116:N116"/>
    <mergeCell ref="O116:P116"/>
    <mergeCell ref="Q116:R116"/>
    <mergeCell ref="S116:T116"/>
    <mergeCell ref="U116:V116"/>
    <mergeCell ref="A115:C115"/>
    <mergeCell ref="K115:L115"/>
    <mergeCell ref="M115:N115"/>
    <mergeCell ref="O115:P115"/>
    <mergeCell ref="Q115:R115"/>
    <mergeCell ref="S115:T115"/>
    <mergeCell ref="U113:V113"/>
    <mergeCell ref="A114:C114"/>
    <mergeCell ref="K114:L114"/>
    <mergeCell ref="M114:N114"/>
    <mergeCell ref="O114:P114"/>
    <mergeCell ref="Q114:R114"/>
    <mergeCell ref="S114:T114"/>
    <mergeCell ref="U114:V114"/>
    <mergeCell ref="A113:C113"/>
    <mergeCell ref="K113:L113"/>
    <mergeCell ref="M113:N113"/>
    <mergeCell ref="O113:P113"/>
    <mergeCell ref="Q113:R113"/>
    <mergeCell ref="S113:T113"/>
    <mergeCell ref="U111:V111"/>
    <mergeCell ref="A112:C112"/>
    <mergeCell ref="K112:L112"/>
    <mergeCell ref="M112:N112"/>
    <mergeCell ref="O112:P112"/>
    <mergeCell ref="Q112:R112"/>
    <mergeCell ref="S112:T112"/>
    <mergeCell ref="U112:V112"/>
    <mergeCell ref="A111:C111"/>
    <mergeCell ref="K111:L111"/>
    <mergeCell ref="M111:N111"/>
    <mergeCell ref="O111:P111"/>
    <mergeCell ref="Q111:R111"/>
    <mergeCell ref="S111:T111"/>
    <mergeCell ref="U109:V109"/>
    <mergeCell ref="A110:C110"/>
    <mergeCell ref="K110:L110"/>
    <mergeCell ref="M110:N110"/>
    <mergeCell ref="O110:P110"/>
    <mergeCell ref="Q110:R110"/>
    <mergeCell ref="S110:T110"/>
    <mergeCell ref="U110:V110"/>
    <mergeCell ref="A109:C109"/>
    <mergeCell ref="K109:L109"/>
    <mergeCell ref="M109:N109"/>
    <mergeCell ref="O109:P109"/>
    <mergeCell ref="Q109:R109"/>
    <mergeCell ref="S109:T109"/>
    <mergeCell ref="U107:V107"/>
    <mergeCell ref="A108:C108"/>
    <mergeCell ref="K108:L108"/>
    <mergeCell ref="M108:N108"/>
    <mergeCell ref="O108:P108"/>
    <mergeCell ref="Q108:R108"/>
    <mergeCell ref="S108:T108"/>
    <mergeCell ref="U108:V108"/>
    <mergeCell ref="A107:C107"/>
    <mergeCell ref="K107:L107"/>
    <mergeCell ref="M107:N107"/>
    <mergeCell ref="O107:P107"/>
    <mergeCell ref="Q107:R107"/>
    <mergeCell ref="S107:T107"/>
    <mergeCell ref="S105:T105"/>
    <mergeCell ref="U105:V105"/>
    <mergeCell ref="A106:C106"/>
    <mergeCell ref="K106:L106"/>
    <mergeCell ref="M106:N106"/>
    <mergeCell ref="O106:P106"/>
    <mergeCell ref="Q106:R106"/>
    <mergeCell ref="S106:T106"/>
    <mergeCell ref="U106:V106"/>
    <mergeCell ref="O103:P104"/>
    <mergeCell ref="Q103:R104"/>
    <mergeCell ref="S103:T104"/>
    <mergeCell ref="U103:V104"/>
    <mergeCell ref="A104:C104"/>
    <mergeCell ref="A105:C105"/>
    <mergeCell ref="K105:L105"/>
    <mergeCell ref="M105:N105"/>
    <mergeCell ref="O105:P105"/>
    <mergeCell ref="Q105:R105"/>
    <mergeCell ref="A103:E103"/>
    <mergeCell ref="F103:F104"/>
    <mergeCell ref="G103:I103"/>
    <mergeCell ref="J103:J104"/>
    <mergeCell ref="K103:L104"/>
    <mergeCell ref="M103:N104"/>
    <mergeCell ref="Q88:R88"/>
    <mergeCell ref="A89:H101"/>
    <mergeCell ref="I89:P101"/>
    <mergeCell ref="Q100:S102"/>
    <mergeCell ref="T100:V102"/>
    <mergeCell ref="A102:P102"/>
    <mergeCell ref="A86:C86"/>
    <mergeCell ref="E86:P86"/>
    <mergeCell ref="A87:C87"/>
    <mergeCell ref="E87:P87"/>
    <mergeCell ref="A88:G88"/>
    <mergeCell ref="I88:P88"/>
    <mergeCell ref="U83:V83"/>
    <mergeCell ref="A84:E84"/>
    <mergeCell ref="G84:I84"/>
    <mergeCell ref="K84:L84"/>
    <mergeCell ref="M84:N84"/>
    <mergeCell ref="O84:P84"/>
    <mergeCell ref="Q84:R84"/>
    <mergeCell ref="S84:T84"/>
    <mergeCell ref="A83:C83"/>
    <mergeCell ref="K83:L83"/>
    <mergeCell ref="M83:N83"/>
    <mergeCell ref="O83:P83"/>
    <mergeCell ref="Q83:R83"/>
    <mergeCell ref="S83:T83"/>
    <mergeCell ref="U81:V81"/>
    <mergeCell ref="A82:C82"/>
    <mergeCell ref="K82:L82"/>
    <mergeCell ref="M82:N82"/>
    <mergeCell ref="O82:P82"/>
    <mergeCell ref="Q82:R82"/>
    <mergeCell ref="S82:T82"/>
    <mergeCell ref="U82:V82"/>
    <mergeCell ref="A81:C81"/>
    <mergeCell ref="K81:L81"/>
    <mergeCell ref="M81:N81"/>
    <mergeCell ref="O81:P81"/>
    <mergeCell ref="Q81:R81"/>
    <mergeCell ref="S81:T81"/>
    <mergeCell ref="U79:V79"/>
    <mergeCell ref="A80:C80"/>
    <mergeCell ref="K80:L80"/>
    <mergeCell ref="M80:N80"/>
    <mergeCell ref="O80:P80"/>
    <mergeCell ref="Q80:R80"/>
    <mergeCell ref="S80:T80"/>
    <mergeCell ref="U80:V80"/>
    <mergeCell ref="A79:C79"/>
    <mergeCell ref="K79:L79"/>
    <mergeCell ref="M79:N79"/>
    <mergeCell ref="O79:P79"/>
    <mergeCell ref="Q79:R79"/>
    <mergeCell ref="S79:T79"/>
    <mergeCell ref="U77:V77"/>
    <mergeCell ref="A78:C78"/>
    <mergeCell ref="K78:L78"/>
    <mergeCell ref="M78:N78"/>
    <mergeCell ref="O78:P78"/>
    <mergeCell ref="Q78:R78"/>
    <mergeCell ref="S78:T78"/>
    <mergeCell ref="U78:V78"/>
    <mergeCell ref="A77:C77"/>
    <mergeCell ref="K77:L77"/>
    <mergeCell ref="M77:N77"/>
    <mergeCell ref="O77:P77"/>
    <mergeCell ref="Q77:R77"/>
    <mergeCell ref="S77:T77"/>
    <mergeCell ref="U75:V75"/>
    <mergeCell ref="A76:C76"/>
    <mergeCell ref="K76:L76"/>
    <mergeCell ref="M76:N76"/>
    <mergeCell ref="O76:P76"/>
    <mergeCell ref="Q76:R76"/>
    <mergeCell ref="S76:T76"/>
    <mergeCell ref="U76:V76"/>
    <mergeCell ref="A75:C75"/>
    <mergeCell ref="K75:L75"/>
    <mergeCell ref="M75:N75"/>
    <mergeCell ref="O75:P75"/>
    <mergeCell ref="Q75:R75"/>
    <mergeCell ref="S75:T75"/>
    <mergeCell ref="U73:V73"/>
    <mergeCell ref="A74:C74"/>
    <mergeCell ref="K74:L74"/>
    <mergeCell ref="M74:N74"/>
    <mergeCell ref="O74:P74"/>
    <mergeCell ref="Q74:R74"/>
    <mergeCell ref="S74:T74"/>
    <mergeCell ref="U74:V74"/>
    <mergeCell ref="A73:C73"/>
    <mergeCell ref="K73:L73"/>
    <mergeCell ref="M73:N73"/>
    <mergeCell ref="O73:P73"/>
    <mergeCell ref="Q73:R73"/>
    <mergeCell ref="S73:T73"/>
    <mergeCell ref="U71:V71"/>
    <mergeCell ref="A72:C72"/>
    <mergeCell ref="K72:L72"/>
    <mergeCell ref="M72:N72"/>
    <mergeCell ref="O72:P72"/>
    <mergeCell ref="Q72:R72"/>
    <mergeCell ref="S72:T72"/>
    <mergeCell ref="U72:V72"/>
    <mergeCell ref="A71:C71"/>
    <mergeCell ref="K71:L71"/>
    <mergeCell ref="M71:N71"/>
    <mergeCell ref="O71:P71"/>
    <mergeCell ref="Q71:R71"/>
    <mergeCell ref="S71:T71"/>
    <mergeCell ref="U69:V69"/>
    <mergeCell ref="A70:C70"/>
    <mergeCell ref="K70:L70"/>
    <mergeCell ref="M70:N70"/>
    <mergeCell ref="O70:P70"/>
    <mergeCell ref="Q70:R70"/>
    <mergeCell ref="S70:T70"/>
    <mergeCell ref="U70:V70"/>
    <mergeCell ref="A69:C69"/>
    <mergeCell ref="K69:L69"/>
    <mergeCell ref="M69:N69"/>
    <mergeCell ref="O69:P69"/>
    <mergeCell ref="Q69:R69"/>
    <mergeCell ref="S69:T69"/>
    <mergeCell ref="U67:V67"/>
    <mergeCell ref="A68:C68"/>
    <mergeCell ref="K68:L68"/>
    <mergeCell ref="M68:N68"/>
    <mergeCell ref="O68:P68"/>
    <mergeCell ref="Q68:R68"/>
    <mergeCell ref="S68:T68"/>
    <mergeCell ref="U68:V68"/>
    <mergeCell ref="A67:C67"/>
    <mergeCell ref="K67:L67"/>
    <mergeCell ref="M67:N67"/>
    <mergeCell ref="O67:P67"/>
    <mergeCell ref="Q67:R67"/>
    <mergeCell ref="S67:T67"/>
    <mergeCell ref="U65:V65"/>
    <mergeCell ref="A66:C66"/>
    <mergeCell ref="K66:L66"/>
    <mergeCell ref="M66:N66"/>
    <mergeCell ref="O66:P66"/>
    <mergeCell ref="Q66:R66"/>
    <mergeCell ref="S66:T66"/>
    <mergeCell ref="U66:V66"/>
    <mergeCell ref="A65:C65"/>
    <mergeCell ref="K65:L65"/>
    <mergeCell ref="M65:N65"/>
    <mergeCell ref="O65:P65"/>
    <mergeCell ref="Q65:R65"/>
    <mergeCell ref="S65:T65"/>
    <mergeCell ref="S63:T63"/>
    <mergeCell ref="U63:V63"/>
    <mergeCell ref="A64:C64"/>
    <mergeCell ref="K64:L64"/>
    <mergeCell ref="M64:N64"/>
    <mergeCell ref="O64:P64"/>
    <mergeCell ref="Q64:R64"/>
    <mergeCell ref="S64:T64"/>
    <mergeCell ref="U64:V64"/>
    <mergeCell ref="O61:P62"/>
    <mergeCell ref="Q61:R62"/>
    <mergeCell ref="S61:T62"/>
    <mergeCell ref="U61:V62"/>
    <mergeCell ref="A62:C62"/>
    <mergeCell ref="A63:C63"/>
    <mergeCell ref="K63:L63"/>
    <mergeCell ref="M63:N63"/>
    <mergeCell ref="O63:P63"/>
    <mergeCell ref="Q63:R63"/>
    <mergeCell ref="A61:E61"/>
    <mergeCell ref="F61:F62"/>
    <mergeCell ref="G61:I61"/>
    <mergeCell ref="J61:J62"/>
    <mergeCell ref="K61:L62"/>
    <mergeCell ref="M61:N62"/>
    <mergeCell ref="Q46:R46"/>
    <mergeCell ref="A47:H59"/>
    <mergeCell ref="I47:P59"/>
    <mergeCell ref="Q58:S60"/>
    <mergeCell ref="T58:V60"/>
    <mergeCell ref="A60:P60"/>
    <mergeCell ref="A44:C44"/>
    <mergeCell ref="E44:P44"/>
    <mergeCell ref="A45:C45"/>
    <mergeCell ref="E45:P45"/>
    <mergeCell ref="A46:G46"/>
    <mergeCell ref="I46:P46"/>
    <mergeCell ref="Q41:R41"/>
    <mergeCell ref="S41:T41"/>
    <mergeCell ref="A40:C40"/>
    <mergeCell ref="K40:L40"/>
    <mergeCell ref="M40:N40"/>
    <mergeCell ref="O40:P40"/>
    <mergeCell ref="Q40:R40"/>
    <mergeCell ref="S40:T40"/>
    <mergeCell ref="M38:N38"/>
    <mergeCell ref="O38:P38"/>
    <mergeCell ref="Q38:R38"/>
    <mergeCell ref="S38:T38"/>
    <mergeCell ref="U40:V40"/>
    <mergeCell ref="A41:E41"/>
    <mergeCell ref="G41:I41"/>
    <mergeCell ref="K41:L41"/>
    <mergeCell ref="M41:N41"/>
    <mergeCell ref="O41:P41"/>
    <mergeCell ref="U38:V38"/>
    <mergeCell ref="A39:C39"/>
    <mergeCell ref="K39:L39"/>
    <mergeCell ref="M39:N39"/>
    <mergeCell ref="O39:P39"/>
    <mergeCell ref="Q39:R39"/>
    <mergeCell ref="S39:T39"/>
    <mergeCell ref="U39:V39"/>
    <mergeCell ref="A38:C38"/>
    <mergeCell ref="K38:L38"/>
    <mergeCell ref="S37:T37"/>
    <mergeCell ref="U37:V37"/>
    <mergeCell ref="K30:L30"/>
    <mergeCell ref="A36:C36"/>
    <mergeCell ref="K36:L36"/>
    <mergeCell ref="M36:N36"/>
    <mergeCell ref="O36:P36"/>
    <mergeCell ref="Q36:R36"/>
    <mergeCell ref="S36:T36"/>
    <mergeCell ref="M34:N34"/>
    <mergeCell ref="O34:P34"/>
    <mergeCell ref="Q34:R34"/>
    <mergeCell ref="S34:T34"/>
    <mergeCell ref="U36:V36"/>
    <mergeCell ref="A37:C37"/>
    <mergeCell ref="K37:L37"/>
    <mergeCell ref="M37:N37"/>
    <mergeCell ref="O37:P37"/>
    <mergeCell ref="Q37:R37"/>
    <mergeCell ref="U34:V34"/>
    <mergeCell ref="A35:C35"/>
    <mergeCell ref="K35:L35"/>
    <mergeCell ref="M35:N35"/>
    <mergeCell ref="O35:P35"/>
    <mergeCell ref="Q35:R35"/>
    <mergeCell ref="S35:T35"/>
    <mergeCell ref="U35:V35"/>
    <mergeCell ref="A34:C34"/>
    <mergeCell ref="K34:L34"/>
    <mergeCell ref="Q27:R27"/>
    <mergeCell ref="S27:T27"/>
    <mergeCell ref="U27:V27"/>
    <mergeCell ref="A26:C26"/>
    <mergeCell ref="K26:L26"/>
    <mergeCell ref="S33:T33"/>
    <mergeCell ref="U33:V33"/>
    <mergeCell ref="A32:C32"/>
    <mergeCell ref="K32:L32"/>
    <mergeCell ref="M32:N32"/>
    <mergeCell ref="O32:P32"/>
    <mergeCell ref="Q32:R32"/>
    <mergeCell ref="S32:T32"/>
    <mergeCell ref="M30:N30"/>
    <mergeCell ref="O30:P30"/>
    <mergeCell ref="Q30:R30"/>
    <mergeCell ref="S30:T30"/>
    <mergeCell ref="U32:V32"/>
    <mergeCell ref="A33:C33"/>
    <mergeCell ref="K33:L33"/>
    <mergeCell ref="M33:N33"/>
    <mergeCell ref="O33:P33"/>
    <mergeCell ref="Q33:R33"/>
    <mergeCell ref="U30:V30"/>
    <mergeCell ref="A31:C31"/>
    <mergeCell ref="K31:L31"/>
    <mergeCell ref="M31:N31"/>
    <mergeCell ref="O31:P31"/>
    <mergeCell ref="Q31:R31"/>
    <mergeCell ref="S31:T31"/>
    <mergeCell ref="U31:V31"/>
    <mergeCell ref="A30:C30"/>
    <mergeCell ref="A23:C23"/>
    <mergeCell ref="K23:L23"/>
    <mergeCell ref="M23:N23"/>
    <mergeCell ref="O23:P23"/>
    <mergeCell ref="Q23:R23"/>
    <mergeCell ref="S23:T23"/>
    <mergeCell ref="U23:V23"/>
    <mergeCell ref="A22:C22"/>
    <mergeCell ref="K22:L22"/>
    <mergeCell ref="S29:T29"/>
    <mergeCell ref="U29:V29"/>
    <mergeCell ref="A28:C28"/>
    <mergeCell ref="K28:L28"/>
    <mergeCell ref="M28:N28"/>
    <mergeCell ref="O28:P28"/>
    <mergeCell ref="Q28:R28"/>
    <mergeCell ref="S28:T28"/>
    <mergeCell ref="M26:N26"/>
    <mergeCell ref="O26:P26"/>
    <mergeCell ref="Q26:R26"/>
    <mergeCell ref="S26:T26"/>
    <mergeCell ref="U28:V28"/>
    <mergeCell ref="A29:C29"/>
    <mergeCell ref="K29:L29"/>
    <mergeCell ref="M29:N29"/>
    <mergeCell ref="O29:P29"/>
    <mergeCell ref="Q29:R29"/>
    <mergeCell ref="U26:V26"/>
    <mergeCell ref="A27:C27"/>
    <mergeCell ref="K27:L27"/>
    <mergeCell ref="M27:N27"/>
    <mergeCell ref="O27:P27"/>
    <mergeCell ref="J18:J19"/>
    <mergeCell ref="K18:L19"/>
    <mergeCell ref="M18:N19"/>
    <mergeCell ref="O18:P19"/>
    <mergeCell ref="Q18:R19"/>
    <mergeCell ref="S18:T19"/>
    <mergeCell ref="U18:V19"/>
    <mergeCell ref="A19:C19"/>
    <mergeCell ref="A20:C20"/>
    <mergeCell ref="K20:L20"/>
    <mergeCell ref="M20:N20"/>
    <mergeCell ref="O20:P20"/>
    <mergeCell ref="Q20:R20"/>
    <mergeCell ref="S25:T25"/>
    <mergeCell ref="U25:V25"/>
    <mergeCell ref="A24:C24"/>
    <mergeCell ref="K24:L24"/>
    <mergeCell ref="M24:N24"/>
    <mergeCell ref="O24:P24"/>
    <mergeCell ref="Q24:R24"/>
    <mergeCell ref="S24:T24"/>
    <mergeCell ref="M22:N22"/>
    <mergeCell ref="O22:P22"/>
    <mergeCell ref="Q22:R22"/>
    <mergeCell ref="S22:T22"/>
    <mergeCell ref="U24:V24"/>
    <mergeCell ref="A25:C25"/>
    <mergeCell ref="K25:L25"/>
    <mergeCell ref="M25:N25"/>
    <mergeCell ref="O25:P25"/>
    <mergeCell ref="Q25:R25"/>
    <mergeCell ref="U22:V22"/>
    <mergeCell ref="A1:C1"/>
    <mergeCell ref="E1:P1"/>
    <mergeCell ref="A2:C2"/>
    <mergeCell ref="E2:P2"/>
    <mergeCell ref="A3:G3"/>
    <mergeCell ref="I3:P3"/>
    <mergeCell ref="Q3:R3"/>
    <mergeCell ref="A4:H16"/>
    <mergeCell ref="I4:P16"/>
    <mergeCell ref="Q15:S17"/>
    <mergeCell ref="T15:V17"/>
    <mergeCell ref="A17:P17"/>
    <mergeCell ref="Q145:R146"/>
    <mergeCell ref="S145:T146"/>
    <mergeCell ref="U145:V146"/>
    <mergeCell ref="T133:V135"/>
    <mergeCell ref="T136:V138"/>
    <mergeCell ref="T139:V141"/>
    <mergeCell ref="T142:V144"/>
    <mergeCell ref="A146:C146"/>
    <mergeCell ref="S20:T20"/>
    <mergeCell ref="U20:V20"/>
    <mergeCell ref="A21:C21"/>
    <mergeCell ref="K21:L21"/>
    <mergeCell ref="M21:N21"/>
    <mergeCell ref="O21:P21"/>
    <mergeCell ref="Q21:R21"/>
    <mergeCell ref="S21:T21"/>
    <mergeCell ref="U21:V21"/>
    <mergeCell ref="A18:E18"/>
    <mergeCell ref="F18:F19"/>
    <mergeCell ref="G18:I18"/>
    <mergeCell ref="Q147:R147"/>
    <mergeCell ref="S147:T147"/>
    <mergeCell ref="U147:V147"/>
    <mergeCell ref="O148:P148"/>
    <mergeCell ref="Q148:R148"/>
    <mergeCell ref="S148:T148"/>
    <mergeCell ref="U148:V148"/>
    <mergeCell ref="O149:P149"/>
    <mergeCell ref="Q149:R149"/>
    <mergeCell ref="S149:T149"/>
    <mergeCell ref="U149:V149"/>
    <mergeCell ref="O150:P150"/>
    <mergeCell ref="Q150:R150"/>
    <mergeCell ref="S150:T150"/>
    <mergeCell ref="U150:V150"/>
    <mergeCell ref="O151:P151"/>
    <mergeCell ref="Q151:R151"/>
    <mergeCell ref="S151:T151"/>
    <mergeCell ref="U151:V151"/>
    <mergeCell ref="O152:P152"/>
    <mergeCell ref="Q152:R152"/>
    <mergeCell ref="S152:T152"/>
    <mergeCell ref="U152:V152"/>
    <mergeCell ref="O153:P153"/>
    <mergeCell ref="Q153:R153"/>
    <mergeCell ref="S153:T153"/>
    <mergeCell ref="U153:V153"/>
    <mergeCell ref="O154:P154"/>
    <mergeCell ref="Q154:R154"/>
    <mergeCell ref="S154:T154"/>
    <mergeCell ref="U154:V154"/>
    <mergeCell ref="O155:P155"/>
    <mergeCell ref="Q155:R155"/>
    <mergeCell ref="S155:T155"/>
    <mergeCell ref="U155:V155"/>
    <mergeCell ref="O156:P156"/>
    <mergeCell ref="Q156:R156"/>
    <mergeCell ref="S156:T156"/>
    <mergeCell ref="U156:V156"/>
    <mergeCell ref="O157:P157"/>
    <mergeCell ref="Q157:R157"/>
    <mergeCell ref="S157:T157"/>
    <mergeCell ref="U157:V157"/>
    <mergeCell ref="O158:P158"/>
    <mergeCell ref="Q158:R158"/>
    <mergeCell ref="S158:T158"/>
    <mergeCell ref="U158:V158"/>
    <mergeCell ref="O159:P159"/>
    <mergeCell ref="Q159:R159"/>
    <mergeCell ref="S159:T159"/>
    <mergeCell ref="U159:V159"/>
    <mergeCell ref="O160:P160"/>
    <mergeCell ref="Q160:R160"/>
    <mergeCell ref="S160:T160"/>
    <mergeCell ref="U160:V160"/>
    <mergeCell ref="O161:P161"/>
    <mergeCell ref="Q161:R161"/>
    <mergeCell ref="S161:T161"/>
    <mergeCell ref="U161:V161"/>
    <mergeCell ref="O162:P162"/>
    <mergeCell ref="Q162:R162"/>
    <mergeCell ref="S162:T162"/>
    <mergeCell ref="U162:V162"/>
    <mergeCell ref="O163:P163"/>
    <mergeCell ref="Q163:R163"/>
    <mergeCell ref="S163:T163"/>
    <mergeCell ref="U163:V163"/>
    <mergeCell ref="O164:P164"/>
    <mergeCell ref="Q164:R164"/>
    <mergeCell ref="S164:T164"/>
    <mergeCell ref="U164:V164"/>
    <mergeCell ref="O165:P165"/>
    <mergeCell ref="Q165:R165"/>
    <mergeCell ref="S165:T165"/>
    <mergeCell ref="U165:V165"/>
    <mergeCell ref="O166:P166"/>
    <mergeCell ref="Q166:R166"/>
    <mergeCell ref="S166:T166"/>
    <mergeCell ref="U166:V166"/>
    <mergeCell ref="O167:P167"/>
    <mergeCell ref="Q167:R167"/>
    <mergeCell ref="S167:T167"/>
    <mergeCell ref="U167:V167"/>
    <mergeCell ref="O168:P168"/>
    <mergeCell ref="Q168:R168"/>
    <mergeCell ref="S168:T168"/>
    <mergeCell ref="Q130:R130"/>
    <mergeCell ref="A131:H143"/>
    <mergeCell ref="I131:P143"/>
    <mergeCell ref="Q133:S135"/>
    <mergeCell ref="Q136:S138"/>
    <mergeCell ref="Q139:S141"/>
    <mergeCell ref="Q142:S144"/>
    <mergeCell ref="A144:P144"/>
    <mergeCell ref="M147:N147"/>
    <mergeCell ref="A128:C128"/>
    <mergeCell ref="E128:P128"/>
    <mergeCell ref="A129:C129"/>
    <mergeCell ref="E129:P129"/>
    <mergeCell ref="A130:G130"/>
    <mergeCell ref="I130:P130"/>
    <mergeCell ref="O147:P147"/>
    <mergeCell ref="J145:J146"/>
    <mergeCell ref="O145:P146"/>
    <mergeCell ref="K150:L150"/>
    <mergeCell ref="M150:N150"/>
    <mergeCell ref="A145:E145"/>
    <mergeCell ref="F145:F146"/>
    <mergeCell ref="G145:I145"/>
    <mergeCell ref="K145:L146"/>
    <mergeCell ref="M145:N146"/>
    <mergeCell ref="A147:C147"/>
    <mergeCell ref="K147:L147"/>
    <mergeCell ref="A153:C153"/>
    <mergeCell ref="K153:L153"/>
    <mergeCell ref="M153:N153"/>
    <mergeCell ref="A148:C148"/>
    <mergeCell ref="K148:L148"/>
    <mergeCell ref="M148:N148"/>
    <mergeCell ref="A149:C149"/>
    <mergeCell ref="K149:L149"/>
    <mergeCell ref="M149:N149"/>
    <mergeCell ref="A150:C150"/>
    <mergeCell ref="A151:C151"/>
    <mergeCell ref="K151:L151"/>
    <mergeCell ref="M151:N151"/>
    <mergeCell ref="A152:C152"/>
    <mergeCell ref="K152:L152"/>
    <mergeCell ref="M152:N152"/>
    <mergeCell ref="M159:N159"/>
    <mergeCell ref="A154:C154"/>
    <mergeCell ref="K154:L154"/>
    <mergeCell ref="M154:N154"/>
    <mergeCell ref="A155:C155"/>
    <mergeCell ref="K155:L155"/>
    <mergeCell ref="M155:N155"/>
    <mergeCell ref="A156:C156"/>
    <mergeCell ref="K156:L156"/>
    <mergeCell ref="M156:N156"/>
    <mergeCell ref="K162:L162"/>
    <mergeCell ref="M162:N162"/>
    <mergeCell ref="A157:C157"/>
    <mergeCell ref="K157:L157"/>
    <mergeCell ref="M157:N157"/>
    <mergeCell ref="A158:C158"/>
    <mergeCell ref="K158:L158"/>
    <mergeCell ref="M158:N158"/>
    <mergeCell ref="A159:C159"/>
    <mergeCell ref="K159:L159"/>
    <mergeCell ref="A165:C165"/>
    <mergeCell ref="K165:L165"/>
    <mergeCell ref="M165:N165"/>
    <mergeCell ref="A160:C160"/>
    <mergeCell ref="K160:L160"/>
    <mergeCell ref="M160:N160"/>
    <mergeCell ref="A161:C161"/>
    <mergeCell ref="K161:L161"/>
    <mergeCell ref="M161:N161"/>
    <mergeCell ref="A162:C162"/>
    <mergeCell ref="A168:E168"/>
    <mergeCell ref="G168:I168"/>
    <mergeCell ref="K168:L168"/>
    <mergeCell ref="M168:N168"/>
    <mergeCell ref="A163:C163"/>
    <mergeCell ref="K163:L163"/>
    <mergeCell ref="M163:N163"/>
    <mergeCell ref="A164:C164"/>
    <mergeCell ref="K164:L164"/>
    <mergeCell ref="M164:N164"/>
    <mergeCell ref="Q172:R172"/>
    <mergeCell ref="A173:H185"/>
    <mergeCell ref="I173:P185"/>
    <mergeCell ref="Q175:S177"/>
    <mergeCell ref="A166:C166"/>
    <mergeCell ref="K166:L166"/>
    <mergeCell ref="M166:N166"/>
    <mergeCell ref="A167:C167"/>
    <mergeCell ref="K167:L167"/>
    <mergeCell ref="M167:N167"/>
    <mergeCell ref="Q187:R188"/>
    <mergeCell ref="S187:T188"/>
    <mergeCell ref="U187:V188"/>
    <mergeCell ref="A188:C188"/>
    <mergeCell ref="A170:C170"/>
    <mergeCell ref="E170:P170"/>
    <mergeCell ref="A171:C171"/>
    <mergeCell ref="E171:P171"/>
    <mergeCell ref="A172:G172"/>
    <mergeCell ref="I172:P172"/>
    <mergeCell ref="A186:P186"/>
    <mergeCell ref="A187:E187"/>
    <mergeCell ref="F187:F188"/>
    <mergeCell ref="G187:I187"/>
    <mergeCell ref="J187:J188"/>
    <mergeCell ref="K187:L188"/>
    <mergeCell ref="M187:N188"/>
    <mergeCell ref="O187:P188"/>
    <mergeCell ref="T175:V177"/>
    <mergeCell ref="Q178:S180"/>
    <mergeCell ref="T178:V180"/>
    <mergeCell ref="Q181:S183"/>
    <mergeCell ref="T181:V183"/>
    <mergeCell ref="Q184:S186"/>
    <mergeCell ref="T184:V186"/>
    <mergeCell ref="U189:V189"/>
    <mergeCell ref="A190:C190"/>
    <mergeCell ref="K190:L190"/>
    <mergeCell ref="M190:N190"/>
    <mergeCell ref="O190:P190"/>
    <mergeCell ref="Q190:R190"/>
    <mergeCell ref="S190:T190"/>
    <mergeCell ref="U190:V190"/>
    <mergeCell ref="A189:C189"/>
    <mergeCell ref="K189:L189"/>
    <mergeCell ref="M189:N189"/>
    <mergeCell ref="O189:P189"/>
    <mergeCell ref="Q189:R189"/>
    <mergeCell ref="S189:T189"/>
    <mergeCell ref="U191:V191"/>
    <mergeCell ref="A192:C192"/>
    <mergeCell ref="K192:L192"/>
    <mergeCell ref="M192:N192"/>
    <mergeCell ref="O192:P192"/>
    <mergeCell ref="Q192:R192"/>
    <mergeCell ref="S192:T192"/>
    <mergeCell ref="U192:V192"/>
    <mergeCell ref="A191:C191"/>
    <mergeCell ref="K191:L191"/>
    <mergeCell ref="M191:N191"/>
    <mergeCell ref="O191:P191"/>
    <mergeCell ref="Q191:R191"/>
    <mergeCell ref="S191:T191"/>
    <mergeCell ref="U193:V193"/>
    <mergeCell ref="A194:C194"/>
    <mergeCell ref="K194:L194"/>
    <mergeCell ref="M194:N194"/>
    <mergeCell ref="O194:P194"/>
    <mergeCell ref="Q194:R194"/>
    <mergeCell ref="S194:T194"/>
    <mergeCell ref="U194:V194"/>
    <mergeCell ref="A193:C193"/>
    <mergeCell ref="K193:L193"/>
    <mergeCell ref="M193:N193"/>
    <mergeCell ref="O193:P193"/>
    <mergeCell ref="Q193:R193"/>
    <mergeCell ref="S193:T193"/>
    <mergeCell ref="U195:V195"/>
    <mergeCell ref="A196:C196"/>
    <mergeCell ref="K196:L196"/>
    <mergeCell ref="M196:N196"/>
    <mergeCell ref="O196:P196"/>
    <mergeCell ref="Q196:R196"/>
    <mergeCell ref="S196:T196"/>
    <mergeCell ref="U196:V196"/>
    <mergeCell ref="A195:C195"/>
    <mergeCell ref="K195:L195"/>
    <mergeCell ref="M195:N195"/>
    <mergeCell ref="O195:P195"/>
    <mergeCell ref="Q195:R195"/>
    <mergeCell ref="S195:T195"/>
    <mergeCell ref="U197:V197"/>
    <mergeCell ref="A198:C198"/>
    <mergeCell ref="K198:L198"/>
    <mergeCell ref="M198:N198"/>
    <mergeCell ref="O198:P198"/>
    <mergeCell ref="Q198:R198"/>
    <mergeCell ref="S198:T198"/>
    <mergeCell ref="U198:V198"/>
    <mergeCell ref="A197:C197"/>
    <mergeCell ref="K197:L197"/>
    <mergeCell ref="M197:N197"/>
    <mergeCell ref="O197:P197"/>
    <mergeCell ref="Q197:R197"/>
    <mergeCell ref="S197:T197"/>
    <mergeCell ref="U199:V199"/>
    <mergeCell ref="A200:C200"/>
    <mergeCell ref="K200:L200"/>
    <mergeCell ref="M200:N200"/>
    <mergeCell ref="O200:P200"/>
    <mergeCell ref="Q200:R200"/>
    <mergeCell ref="S200:T200"/>
    <mergeCell ref="U200:V200"/>
    <mergeCell ref="A199:C199"/>
    <mergeCell ref="K199:L199"/>
    <mergeCell ref="M199:N199"/>
    <mergeCell ref="O199:P199"/>
    <mergeCell ref="Q199:R199"/>
    <mergeCell ref="S199:T199"/>
    <mergeCell ref="U201:V201"/>
    <mergeCell ref="A202:C202"/>
    <mergeCell ref="K202:L202"/>
    <mergeCell ref="M202:N202"/>
    <mergeCell ref="O202:P202"/>
    <mergeCell ref="Q202:R202"/>
    <mergeCell ref="S202:T202"/>
    <mergeCell ref="U202:V202"/>
    <mergeCell ref="A201:C201"/>
    <mergeCell ref="K201:L201"/>
    <mergeCell ref="M201:N201"/>
    <mergeCell ref="O201:P201"/>
    <mergeCell ref="Q201:R201"/>
    <mergeCell ref="S201:T201"/>
    <mergeCell ref="U203:V203"/>
    <mergeCell ref="A204:C204"/>
    <mergeCell ref="K204:L204"/>
    <mergeCell ref="M204:N204"/>
    <mergeCell ref="O204:P204"/>
    <mergeCell ref="Q204:R204"/>
    <mergeCell ref="S204:T204"/>
    <mergeCell ref="U204:V204"/>
    <mergeCell ref="A203:C203"/>
    <mergeCell ref="K203:L203"/>
    <mergeCell ref="M203:N203"/>
    <mergeCell ref="O203:P203"/>
    <mergeCell ref="Q203:R203"/>
    <mergeCell ref="S203:T203"/>
    <mergeCell ref="U205:V205"/>
    <mergeCell ref="A206:C206"/>
    <mergeCell ref="K206:L206"/>
    <mergeCell ref="M206:N206"/>
    <mergeCell ref="O206:P206"/>
    <mergeCell ref="Q206:R206"/>
    <mergeCell ref="S206:T206"/>
    <mergeCell ref="U206:V206"/>
    <mergeCell ref="A205:C205"/>
    <mergeCell ref="K205:L205"/>
    <mergeCell ref="M205:N205"/>
    <mergeCell ref="O205:P205"/>
    <mergeCell ref="Q205:R205"/>
    <mergeCell ref="S205:T205"/>
    <mergeCell ref="U207:V207"/>
    <mergeCell ref="A208:C208"/>
    <mergeCell ref="K208:L208"/>
    <mergeCell ref="M208:N208"/>
    <mergeCell ref="O208:P208"/>
    <mergeCell ref="Q208:R208"/>
    <mergeCell ref="S208:T208"/>
    <mergeCell ref="U208:V208"/>
    <mergeCell ref="A207:C207"/>
    <mergeCell ref="K207:L207"/>
    <mergeCell ref="M207:N207"/>
    <mergeCell ref="O207:P207"/>
    <mergeCell ref="Q207:R207"/>
    <mergeCell ref="S207:T207"/>
    <mergeCell ref="U209:V209"/>
    <mergeCell ref="A210:E210"/>
    <mergeCell ref="G210:I210"/>
    <mergeCell ref="K210:L210"/>
    <mergeCell ref="M210:N210"/>
    <mergeCell ref="O210:P210"/>
    <mergeCell ref="Q210:R210"/>
    <mergeCell ref="S210:T210"/>
    <mergeCell ref="Q214:R214"/>
    <mergeCell ref="A215:H227"/>
    <mergeCell ref="I215:P227"/>
    <mergeCell ref="Q217:S219"/>
    <mergeCell ref="A209:C209"/>
    <mergeCell ref="K209:L209"/>
    <mergeCell ref="M209:N209"/>
    <mergeCell ref="O209:P209"/>
    <mergeCell ref="Q209:R209"/>
    <mergeCell ref="S209:T209"/>
    <mergeCell ref="Q229:R230"/>
    <mergeCell ref="S229:T230"/>
    <mergeCell ref="U229:V230"/>
    <mergeCell ref="A230:C230"/>
    <mergeCell ref="A212:C212"/>
    <mergeCell ref="E212:P212"/>
    <mergeCell ref="A213:C213"/>
    <mergeCell ref="E213:P213"/>
    <mergeCell ref="A214:G214"/>
    <mergeCell ref="I214:P214"/>
    <mergeCell ref="A228:P228"/>
    <mergeCell ref="A229:E229"/>
    <mergeCell ref="F229:F230"/>
    <mergeCell ref="G229:I229"/>
    <mergeCell ref="J229:J230"/>
    <mergeCell ref="K229:L230"/>
    <mergeCell ref="M229:N230"/>
    <mergeCell ref="O229:P230"/>
    <mergeCell ref="T217:V219"/>
    <mergeCell ref="Q220:S222"/>
    <mergeCell ref="T220:V222"/>
    <mergeCell ref="Q223:S225"/>
    <mergeCell ref="T223:V225"/>
    <mergeCell ref="Q226:S228"/>
    <mergeCell ref="T226:V228"/>
    <mergeCell ref="U231:V231"/>
    <mergeCell ref="A232:C232"/>
    <mergeCell ref="K232:L232"/>
    <mergeCell ref="M232:N232"/>
    <mergeCell ref="O232:P232"/>
    <mergeCell ref="Q232:R232"/>
    <mergeCell ref="S232:T232"/>
    <mergeCell ref="U232:V232"/>
    <mergeCell ref="A231:C231"/>
    <mergeCell ref="K231:L231"/>
    <mergeCell ref="M231:N231"/>
    <mergeCell ref="O231:P231"/>
    <mergeCell ref="Q231:R231"/>
    <mergeCell ref="S231:T231"/>
    <mergeCell ref="U233:V233"/>
    <mergeCell ref="A234:C234"/>
    <mergeCell ref="K234:L234"/>
    <mergeCell ref="M234:N234"/>
    <mergeCell ref="O234:P234"/>
    <mergeCell ref="Q234:R234"/>
    <mergeCell ref="S234:T234"/>
    <mergeCell ref="U234:V234"/>
    <mergeCell ref="A233:C233"/>
    <mergeCell ref="K233:L233"/>
    <mergeCell ref="M233:N233"/>
    <mergeCell ref="O233:P233"/>
    <mergeCell ref="Q233:R233"/>
    <mergeCell ref="S233:T233"/>
    <mergeCell ref="U235:V235"/>
    <mergeCell ref="A236:C236"/>
    <mergeCell ref="K236:L236"/>
    <mergeCell ref="M236:N236"/>
    <mergeCell ref="O236:P236"/>
    <mergeCell ref="Q236:R236"/>
    <mergeCell ref="S236:T236"/>
    <mergeCell ref="U236:V236"/>
    <mergeCell ref="A235:C235"/>
    <mergeCell ref="K235:L235"/>
    <mergeCell ref="M235:N235"/>
    <mergeCell ref="O235:P235"/>
    <mergeCell ref="Q235:R235"/>
    <mergeCell ref="S235:T235"/>
    <mergeCell ref="U237:V237"/>
    <mergeCell ref="A238:C238"/>
    <mergeCell ref="K238:L238"/>
    <mergeCell ref="M238:N238"/>
    <mergeCell ref="O238:P238"/>
    <mergeCell ref="Q238:R238"/>
    <mergeCell ref="S238:T238"/>
    <mergeCell ref="U238:V238"/>
    <mergeCell ref="A237:C237"/>
    <mergeCell ref="K237:L237"/>
    <mergeCell ref="M237:N237"/>
    <mergeCell ref="O237:P237"/>
    <mergeCell ref="Q237:R237"/>
    <mergeCell ref="S237:T237"/>
    <mergeCell ref="U239:V239"/>
    <mergeCell ref="A240:C240"/>
    <mergeCell ref="K240:L240"/>
    <mergeCell ref="M240:N240"/>
    <mergeCell ref="O240:P240"/>
    <mergeCell ref="Q240:R240"/>
    <mergeCell ref="S240:T240"/>
    <mergeCell ref="U240:V240"/>
    <mergeCell ref="A239:C239"/>
    <mergeCell ref="K239:L239"/>
    <mergeCell ref="M239:N239"/>
    <mergeCell ref="O239:P239"/>
    <mergeCell ref="Q239:R239"/>
    <mergeCell ref="S239:T239"/>
    <mergeCell ref="U241:V241"/>
    <mergeCell ref="A242:C242"/>
    <mergeCell ref="K242:L242"/>
    <mergeCell ref="M242:N242"/>
    <mergeCell ref="O242:P242"/>
    <mergeCell ref="Q242:R242"/>
    <mergeCell ref="S242:T242"/>
    <mergeCell ref="U242:V242"/>
    <mergeCell ref="A241:C241"/>
    <mergeCell ref="K241:L241"/>
    <mergeCell ref="M241:N241"/>
    <mergeCell ref="O241:P241"/>
    <mergeCell ref="Q241:R241"/>
    <mergeCell ref="S241:T241"/>
    <mergeCell ref="U243:V243"/>
    <mergeCell ref="A244:C244"/>
    <mergeCell ref="K244:L244"/>
    <mergeCell ref="M244:N244"/>
    <mergeCell ref="O244:P244"/>
    <mergeCell ref="Q244:R244"/>
    <mergeCell ref="S244:T244"/>
    <mergeCell ref="U244:V244"/>
    <mergeCell ref="A243:C243"/>
    <mergeCell ref="K243:L243"/>
    <mergeCell ref="M243:N243"/>
    <mergeCell ref="O243:P243"/>
    <mergeCell ref="Q243:R243"/>
    <mergeCell ref="S243:T243"/>
    <mergeCell ref="U245:V245"/>
    <mergeCell ref="A246:C246"/>
    <mergeCell ref="K246:L246"/>
    <mergeCell ref="M246:N246"/>
    <mergeCell ref="O246:P246"/>
    <mergeCell ref="Q246:R246"/>
    <mergeCell ref="S246:T246"/>
    <mergeCell ref="U246:V246"/>
    <mergeCell ref="A245:C245"/>
    <mergeCell ref="K245:L245"/>
    <mergeCell ref="M245:N245"/>
    <mergeCell ref="O245:P245"/>
    <mergeCell ref="Q245:R245"/>
    <mergeCell ref="S245:T245"/>
    <mergeCell ref="U247:V247"/>
    <mergeCell ref="A248:C248"/>
    <mergeCell ref="K248:L248"/>
    <mergeCell ref="M248:N248"/>
    <mergeCell ref="O248:P248"/>
    <mergeCell ref="Q248:R248"/>
    <mergeCell ref="S248:T248"/>
    <mergeCell ref="U248:V248"/>
    <mergeCell ref="A247:C247"/>
    <mergeCell ref="K247:L247"/>
    <mergeCell ref="M247:N247"/>
    <mergeCell ref="O247:P247"/>
    <mergeCell ref="Q247:R247"/>
    <mergeCell ref="S247:T247"/>
    <mergeCell ref="U249:V249"/>
    <mergeCell ref="A250:C250"/>
    <mergeCell ref="K250:L250"/>
    <mergeCell ref="M250:N250"/>
    <mergeCell ref="O250:P250"/>
    <mergeCell ref="Q250:R250"/>
    <mergeCell ref="S250:T250"/>
    <mergeCell ref="U250:V250"/>
    <mergeCell ref="A249:C249"/>
    <mergeCell ref="K249:L249"/>
    <mergeCell ref="M249:N249"/>
    <mergeCell ref="O249:P249"/>
    <mergeCell ref="Q249:R249"/>
    <mergeCell ref="S249:T249"/>
    <mergeCell ref="U251:V251"/>
    <mergeCell ref="A252:E252"/>
    <mergeCell ref="G252:I252"/>
    <mergeCell ref="K252:L252"/>
    <mergeCell ref="M252:N252"/>
    <mergeCell ref="O252:P252"/>
    <mergeCell ref="Q252:R252"/>
    <mergeCell ref="S252:T252"/>
    <mergeCell ref="Q256:R256"/>
    <mergeCell ref="A257:H269"/>
    <mergeCell ref="I257:P269"/>
    <mergeCell ref="Q259:S261"/>
    <mergeCell ref="A251:C251"/>
    <mergeCell ref="K251:L251"/>
    <mergeCell ref="M251:N251"/>
    <mergeCell ref="O251:P251"/>
    <mergeCell ref="Q251:R251"/>
    <mergeCell ref="S251:T251"/>
    <mergeCell ref="Q271:R272"/>
    <mergeCell ref="S271:T272"/>
    <mergeCell ref="U271:V272"/>
    <mergeCell ref="A272:C272"/>
    <mergeCell ref="A254:C254"/>
    <mergeCell ref="E254:P254"/>
    <mergeCell ref="A255:C255"/>
    <mergeCell ref="E255:P255"/>
    <mergeCell ref="A256:G256"/>
    <mergeCell ref="I256:P256"/>
    <mergeCell ref="A270:P270"/>
    <mergeCell ref="A271:E271"/>
    <mergeCell ref="F271:F272"/>
    <mergeCell ref="G271:I271"/>
    <mergeCell ref="J271:J272"/>
    <mergeCell ref="K271:L272"/>
    <mergeCell ref="M271:N272"/>
    <mergeCell ref="O271:P272"/>
    <mergeCell ref="T259:V261"/>
    <mergeCell ref="Q262:S264"/>
    <mergeCell ref="T262:V264"/>
    <mergeCell ref="Q265:S267"/>
    <mergeCell ref="T265:V267"/>
    <mergeCell ref="Q268:S270"/>
    <mergeCell ref="T268:V270"/>
    <mergeCell ref="U273:V273"/>
    <mergeCell ref="A274:C274"/>
    <mergeCell ref="K274:L274"/>
    <mergeCell ref="M274:N274"/>
    <mergeCell ref="O274:P274"/>
    <mergeCell ref="Q274:R274"/>
    <mergeCell ref="S274:T274"/>
    <mergeCell ref="U274:V274"/>
    <mergeCell ref="A273:C273"/>
    <mergeCell ref="K273:L273"/>
    <mergeCell ref="M273:N273"/>
    <mergeCell ref="O273:P273"/>
    <mergeCell ref="Q273:R273"/>
    <mergeCell ref="S273:T273"/>
    <mergeCell ref="U275:V275"/>
    <mergeCell ref="A276:C276"/>
    <mergeCell ref="K276:L276"/>
    <mergeCell ref="M276:N276"/>
    <mergeCell ref="O276:P276"/>
    <mergeCell ref="Q276:R276"/>
    <mergeCell ref="S276:T276"/>
    <mergeCell ref="U276:V276"/>
    <mergeCell ref="A275:C275"/>
    <mergeCell ref="K275:L275"/>
    <mergeCell ref="M275:N275"/>
    <mergeCell ref="O275:P275"/>
    <mergeCell ref="Q275:R275"/>
    <mergeCell ref="S275:T275"/>
    <mergeCell ref="U277:V277"/>
    <mergeCell ref="A278:C278"/>
    <mergeCell ref="K278:L278"/>
    <mergeCell ref="M278:N278"/>
    <mergeCell ref="O278:P278"/>
    <mergeCell ref="Q278:R278"/>
    <mergeCell ref="S278:T278"/>
    <mergeCell ref="U278:V278"/>
    <mergeCell ref="A277:C277"/>
    <mergeCell ref="K277:L277"/>
    <mergeCell ref="M277:N277"/>
    <mergeCell ref="O277:P277"/>
    <mergeCell ref="Q277:R277"/>
    <mergeCell ref="S277:T277"/>
    <mergeCell ref="U279:V279"/>
    <mergeCell ref="A280:C280"/>
    <mergeCell ref="K280:L280"/>
    <mergeCell ref="M280:N280"/>
    <mergeCell ref="O280:P280"/>
    <mergeCell ref="Q280:R280"/>
    <mergeCell ref="S280:T280"/>
    <mergeCell ref="U280:V280"/>
    <mergeCell ref="A279:C279"/>
    <mergeCell ref="K279:L279"/>
    <mergeCell ref="M279:N279"/>
    <mergeCell ref="O279:P279"/>
    <mergeCell ref="Q279:R279"/>
    <mergeCell ref="S279:T279"/>
    <mergeCell ref="U281:V281"/>
    <mergeCell ref="A282:C282"/>
    <mergeCell ref="K282:L282"/>
    <mergeCell ref="M282:N282"/>
    <mergeCell ref="O282:P282"/>
    <mergeCell ref="Q282:R282"/>
    <mergeCell ref="S282:T282"/>
    <mergeCell ref="U282:V282"/>
    <mergeCell ref="A281:C281"/>
    <mergeCell ref="K281:L281"/>
    <mergeCell ref="M281:N281"/>
    <mergeCell ref="O281:P281"/>
    <mergeCell ref="Q281:R281"/>
    <mergeCell ref="S281:T281"/>
    <mergeCell ref="U283:V283"/>
    <mergeCell ref="A284:C284"/>
    <mergeCell ref="K284:L284"/>
    <mergeCell ref="M284:N284"/>
    <mergeCell ref="O284:P284"/>
    <mergeCell ref="Q284:R284"/>
    <mergeCell ref="S284:T284"/>
    <mergeCell ref="U284:V284"/>
    <mergeCell ref="A283:C283"/>
    <mergeCell ref="K283:L283"/>
    <mergeCell ref="M283:N283"/>
    <mergeCell ref="O283:P283"/>
    <mergeCell ref="Q283:R283"/>
    <mergeCell ref="S283:T283"/>
    <mergeCell ref="U285:V285"/>
    <mergeCell ref="A286:C286"/>
    <mergeCell ref="K286:L286"/>
    <mergeCell ref="M286:N286"/>
    <mergeCell ref="O286:P286"/>
    <mergeCell ref="Q286:R286"/>
    <mergeCell ref="S286:T286"/>
    <mergeCell ref="U286:V286"/>
    <mergeCell ref="A285:C285"/>
    <mergeCell ref="K285:L285"/>
    <mergeCell ref="M285:N285"/>
    <mergeCell ref="O285:P285"/>
    <mergeCell ref="Q285:R285"/>
    <mergeCell ref="S285:T285"/>
    <mergeCell ref="U287:V287"/>
    <mergeCell ref="A288:C288"/>
    <mergeCell ref="K288:L288"/>
    <mergeCell ref="M288:N288"/>
    <mergeCell ref="O288:P288"/>
    <mergeCell ref="Q288:R288"/>
    <mergeCell ref="S288:T288"/>
    <mergeCell ref="U288:V288"/>
    <mergeCell ref="A287:C287"/>
    <mergeCell ref="K287:L287"/>
    <mergeCell ref="M287:N287"/>
    <mergeCell ref="O287:P287"/>
    <mergeCell ref="Q287:R287"/>
    <mergeCell ref="S287:T287"/>
    <mergeCell ref="U289:V289"/>
    <mergeCell ref="A290:C290"/>
    <mergeCell ref="K290:L290"/>
    <mergeCell ref="M290:N290"/>
    <mergeCell ref="O290:P290"/>
    <mergeCell ref="Q290:R290"/>
    <mergeCell ref="S290:T290"/>
    <mergeCell ref="U290:V290"/>
    <mergeCell ref="A289:C289"/>
    <mergeCell ref="K289:L289"/>
    <mergeCell ref="M289:N289"/>
    <mergeCell ref="O289:P289"/>
    <mergeCell ref="Q289:R289"/>
    <mergeCell ref="S289:T289"/>
    <mergeCell ref="U291:V291"/>
    <mergeCell ref="A292:C292"/>
    <mergeCell ref="K292:L292"/>
    <mergeCell ref="M292:N292"/>
    <mergeCell ref="O292:P292"/>
    <mergeCell ref="Q292:R292"/>
    <mergeCell ref="S292:T292"/>
    <mergeCell ref="U292:V292"/>
    <mergeCell ref="A291:C291"/>
    <mergeCell ref="K291:L291"/>
    <mergeCell ref="M291:N291"/>
    <mergeCell ref="O291:P291"/>
    <mergeCell ref="Q291:R291"/>
    <mergeCell ref="S291:T291"/>
    <mergeCell ref="U293:V293"/>
    <mergeCell ref="A294:E294"/>
    <mergeCell ref="G294:I294"/>
    <mergeCell ref="K294:L294"/>
    <mergeCell ref="M294:N294"/>
    <mergeCell ref="O294:P294"/>
    <mergeCell ref="Q294:R294"/>
    <mergeCell ref="S294:T294"/>
    <mergeCell ref="Q298:R298"/>
    <mergeCell ref="A299:H311"/>
    <mergeCell ref="I299:P311"/>
    <mergeCell ref="Q301:S303"/>
    <mergeCell ref="A293:C293"/>
    <mergeCell ref="K293:L293"/>
    <mergeCell ref="M293:N293"/>
    <mergeCell ref="O293:P293"/>
    <mergeCell ref="Q293:R293"/>
    <mergeCell ref="S293:T293"/>
    <mergeCell ref="Q313:R314"/>
    <mergeCell ref="S313:T314"/>
    <mergeCell ref="U313:V314"/>
    <mergeCell ref="A314:C314"/>
    <mergeCell ref="A296:C296"/>
    <mergeCell ref="E296:P296"/>
    <mergeCell ref="A297:C297"/>
    <mergeCell ref="E297:P297"/>
    <mergeCell ref="A298:G298"/>
    <mergeCell ref="I298:P298"/>
    <mergeCell ref="A312:P312"/>
    <mergeCell ref="A313:E313"/>
    <mergeCell ref="F313:F314"/>
    <mergeCell ref="G313:I313"/>
    <mergeCell ref="J313:J314"/>
    <mergeCell ref="K313:L314"/>
    <mergeCell ref="M313:N314"/>
    <mergeCell ref="O313:P314"/>
    <mergeCell ref="T301:V303"/>
    <mergeCell ref="Q304:S306"/>
    <mergeCell ref="T304:V306"/>
    <mergeCell ref="Q307:S309"/>
    <mergeCell ref="T307:V309"/>
    <mergeCell ref="Q310:S312"/>
    <mergeCell ref="T310:V312"/>
    <mergeCell ref="U315:V315"/>
    <mergeCell ref="A316:C316"/>
    <mergeCell ref="K316:L316"/>
    <mergeCell ref="M316:N316"/>
    <mergeCell ref="O316:P316"/>
    <mergeCell ref="Q316:R316"/>
    <mergeCell ref="S316:T316"/>
    <mergeCell ref="U316:V316"/>
    <mergeCell ref="A315:C315"/>
    <mergeCell ref="K315:L315"/>
    <mergeCell ref="M315:N315"/>
    <mergeCell ref="O315:P315"/>
    <mergeCell ref="Q315:R315"/>
    <mergeCell ref="S315:T315"/>
    <mergeCell ref="U317:V317"/>
    <mergeCell ref="A318:C318"/>
    <mergeCell ref="K318:L318"/>
    <mergeCell ref="M318:N318"/>
    <mergeCell ref="O318:P318"/>
    <mergeCell ref="Q318:R318"/>
    <mergeCell ref="S318:T318"/>
    <mergeCell ref="U318:V318"/>
    <mergeCell ref="A317:C317"/>
    <mergeCell ref="K317:L317"/>
    <mergeCell ref="M317:N317"/>
    <mergeCell ref="O317:P317"/>
    <mergeCell ref="Q317:R317"/>
    <mergeCell ref="S317:T317"/>
    <mergeCell ref="U319:V319"/>
    <mergeCell ref="A320:C320"/>
    <mergeCell ref="K320:L320"/>
    <mergeCell ref="M320:N320"/>
    <mergeCell ref="O320:P320"/>
    <mergeCell ref="Q320:R320"/>
    <mergeCell ref="S320:T320"/>
    <mergeCell ref="U320:V320"/>
    <mergeCell ref="A319:C319"/>
    <mergeCell ref="K319:L319"/>
    <mergeCell ref="M319:N319"/>
    <mergeCell ref="O319:P319"/>
    <mergeCell ref="Q319:R319"/>
    <mergeCell ref="S319:T319"/>
    <mergeCell ref="U321:V321"/>
    <mergeCell ref="A322:C322"/>
    <mergeCell ref="K322:L322"/>
    <mergeCell ref="M322:N322"/>
    <mergeCell ref="O322:P322"/>
    <mergeCell ref="Q322:R322"/>
    <mergeCell ref="S322:T322"/>
    <mergeCell ref="U322:V322"/>
    <mergeCell ref="A321:C321"/>
    <mergeCell ref="K321:L321"/>
    <mergeCell ref="M321:N321"/>
    <mergeCell ref="O321:P321"/>
    <mergeCell ref="Q321:R321"/>
    <mergeCell ref="S321:T321"/>
    <mergeCell ref="U323:V323"/>
    <mergeCell ref="A324:C324"/>
    <mergeCell ref="K324:L324"/>
    <mergeCell ref="M324:N324"/>
    <mergeCell ref="O324:P324"/>
    <mergeCell ref="Q324:R324"/>
    <mergeCell ref="S324:T324"/>
    <mergeCell ref="U324:V324"/>
    <mergeCell ref="A323:C323"/>
    <mergeCell ref="K323:L323"/>
    <mergeCell ref="M323:N323"/>
    <mergeCell ref="O323:P323"/>
    <mergeCell ref="Q323:R323"/>
    <mergeCell ref="S323:T323"/>
    <mergeCell ref="U325:V325"/>
    <mergeCell ref="A326:C326"/>
    <mergeCell ref="K326:L326"/>
    <mergeCell ref="M326:N326"/>
    <mergeCell ref="O326:P326"/>
    <mergeCell ref="Q326:R326"/>
    <mergeCell ref="S326:T326"/>
    <mergeCell ref="U326:V326"/>
    <mergeCell ref="A325:C325"/>
    <mergeCell ref="K325:L325"/>
    <mergeCell ref="M325:N325"/>
    <mergeCell ref="O325:P325"/>
    <mergeCell ref="Q325:R325"/>
    <mergeCell ref="S325:T325"/>
    <mergeCell ref="U327:V327"/>
    <mergeCell ref="A328:C328"/>
    <mergeCell ref="K328:L328"/>
    <mergeCell ref="M328:N328"/>
    <mergeCell ref="O328:P328"/>
    <mergeCell ref="Q328:R328"/>
    <mergeCell ref="S328:T328"/>
    <mergeCell ref="U328:V328"/>
    <mergeCell ref="A327:C327"/>
    <mergeCell ref="K327:L327"/>
    <mergeCell ref="M327:N327"/>
    <mergeCell ref="O327:P327"/>
    <mergeCell ref="Q327:R327"/>
    <mergeCell ref="S327:T327"/>
    <mergeCell ref="U329:V329"/>
    <mergeCell ref="A330:C330"/>
    <mergeCell ref="K330:L330"/>
    <mergeCell ref="M330:N330"/>
    <mergeCell ref="O330:P330"/>
    <mergeCell ref="Q330:R330"/>
    <mergeCell ref="S330:T330"/>
    <mergeCell ref="U330:V330"/>
    <mergeCell ref="A329:C329"/>
    <mergeCell ref="K329:L329"/>
    <mergeCell ref="M329:N329"/>
    <mergeCell ref="O329:P329"/>
    <mergeCell ref="Q329:R329"/>
    <mergeCell ref="S329:T329"/>
    <mergeCell ref="U331:V331"/>
    <mergeCell ref="A332:C332"/>
    <mergeCell ref="K332:L332"/>
    <mergeCell ref="M332:N332"/>
    <mergeCell ref="O332:P332"/>
    <mergeCell ref="Q332:R332"/>
    <mergeCell ref="S332:T332"/>
    <mergeCell ref="U332:V332"/>
    <mergeCell ref="A331:C331"/>
    <mergeCell ref="K331:L331"/>
    <mergeCell ref="M331:N331"/>
    <mergeCell ref="O331:P331"/>
    <mergeCell ref="Q331:R331"/>
    <mergeCell ref="S331:T331"/>
    <mergeCell ref="U333:V333"/>
    <mergeCell ref="A334:C334"/>
    <mergeCell ref="K334:L334"/>
    <mergeCell ref="M334:N334"/>
    <mergeCell ref="O334:P334"/>
    <mergeCell ref="Q334:R334"/>
    <mergeCell ref="S334:T334"/>
    <mergeCell ref="U334:V334"/>
    <mergeCell ref="A333:C333"/>
    <mergeCell ref="K333:L333"/>
    <mergeCell ref="M333:N333"/>
    <mergeCell ref="O333:P333"/>
    <mergeCell ref="Q333:R333"/>
    <mergeCell ref="S333:T333"/>
    <mergeCell ref="U335:V335"/>
    <mergeCell ref="A336:E336"/>
    <mergeCell ref="G336:I336"/>
    <mergeCell ref="K336:L336"/>
    <mergeCell ref="M336:N336"/>
    <mergeCell ref="O336:P336"/>
    <mergeCell ref="Q336:R336"/>
    <mergeCell ref="S336:T336"/>
    <mergeCell ref="Q340:R340"/>
    <mergeCell ref="A341:H353"/>
    <mergeCell ref="I341:P353"/>
    <mergeCell ref="Q343:S345"/>
    <mergeCell ref="A335:C335"/>
    <mergeCell ref="K335:L335"/>
    <mergeCell ref="M335:N335"/>
    <mergeCell ref="O335:P335"/>
    <mergeCell ref="Q335:R335"/>
    <mergeCell ref="S335:T335"/>
    <mergeCell ref="Q355:R356"/>
    <mergeCell ref="S355:T356"/>
    <mergeCell ref="U355:V356"/>
    <mergeCell ref="A356:C356"/>
    <mergeCell ref="A338:C338"/>
    <mergeCell ref="E338:P338"/>
    <mergeCell ref="A339:C339"/>
    <mergeCell ref="E339:P339"/>
    <mergeCell ref="A340:G340"/>
    <mergeCell ref="I340:P340"/>
    <mergeCell ref="A354:P354"/>
    <mergeCell ref="A355:E355"/>
    <mergeCell ref="F355:F356"/>
    <mergeCell ref="G355:I355"/>
    <mergeCell ref="J355:J356"/>
    <mergeCell ref="K355:L356"/>
    <mergeCell ref="M355:N356"/>
    <mergeCell ref="O355:P356"/>
    <mergeCell ref="T343:V345"/>
    <mergeCell ref="Q346:S348"/>
    <mergeCell ref="T346:V348"/>
    <mergeCell ref="Q349:S351"/>
    <mergeCell ref="T349:V351"/>
    <mergeCell ref="Q352:S354"/>
    <mergeCell ref="T352:V354"/>
    <mergeCell ref="U357:V357"/>
    <mergeCell ref="A358:C358"/>
    <mergeCell ref="K358:L358"/>
    <mergeCell ref="M358:N358"/>
    <mergeCell ref="O358:P358"/>
    <mergeCell ref="Q358:R358"/>
    <mergeCell ref="S358:T358"/>
    <mergeCell ref="U358:V358"/>
    <mergeCell ref="A357:C357"/>
    <mergeCell ref="K357:L357"/>
    <mergeCell ref="M357:N357"/>
    <mergeCell ref="O357:P357"/>
    <mergeCell ref="Q357:R357"/>
    <mergeCell ref="S357:T357"/>
    <mergeCell ref="U359:V359"/>
    <mergeCell ref="A360:C360"/>
    <mergeCell ref="K360:L360"/>
    <mergeCell ref="M360:N360"/>
    <mergeCell ref="O360:P360"/>
    <mergeCell ref="Q360:R360"/>
    <mergeCell ref="S360:T360"/>
    <mergeCell ref="U360:V360"/>
    <mergeCell ref="A359:C359"/>
    <mergeCell ref="K359:L359"/>
    <mergeCell ref="M359:N359"/>
    <mergeCell ref="O359:P359"/>
    <mergeCell ref="Q359:R359"/>
    <mergeCell ref="S359:T359"/>
    <mergeCell ref="U361:V361"/>
    <mergeCell ref="A362:C362"/>
    <mergeCell ref="K362:L362"/>
    <mergeCell ref="M362:N362"/>
    <mergeCell ref="O362:P362"/>
    <mergeCell ref="Q362:R362"/>
    <mergeCell ref="S362:T362"/>
    <mergeCell ref="U362:V362"/>
    <mergeCell ref="A361:C361"/>
    <mergeCell ref="K361:L361"/>
    <mergeCell ref="M361:N361"/>
    <mergeCell ref="O361:P361"/>
    <mergeCell ref="Q361:R361"/>
    <mergeCell ref="S361:T361"/>
    <mergeCell ref="U363:V363"/>
    <mergeCell ref="A364:C364"/>
    <mergeCell ref="K364:L364"/>
    <mergeCell ref="M364:N364"/>
    <mergeCell ref="O364:P364"/>
    <mergeCell ref="Q364:R364"/>
    <mergeCell ref="S364:T364"/>
    <mergeCell ref="U364:V364"/>
    <mergeCell ref="A363:C363"/>
    <mergeCell ref="K363:L363"/>
    <mergeCell ref="M363:N363"/>
    <mergeCell ref="O363:P363"/>
    <mergeCell ref="Q363:R363"/>
    <mergeCell ref="S363:T363"/>
    <mergeCell ref="U365:V365"/>
    <mergeCell ref="A366:C366"/>
    <mergeCell ref="K366:L366"/>
    <mergeCell ref="M366:N366"/>
    <mergeCell ref="O366:P366"/>
    <mergeCell ref="Q366:R366"/>
    <mergeCell ref="S366:T366"/>
    <mergeCell ref="U366:V366"/>
    <mergeCell ref="A365:C365"/>
    <mergeCell ref="K365:L365"/>
    <mergeCell ref="M365:N365"/>
    <mergeCell ref="O365:P365"/>
    <mergeCell ref="Q365:R365"/>
    <mergeCell ref="S365:T365"/>
    <mergeCell ref="U367:V367"/>
    <mergeCell ref="A368:C368"/>
    <mergeCell ref="K368:L368"/>
    <mergeCell ref="M368:N368"/>
    <mergeCell ref="O368:P368"/>
    <mergeCell ref="Q368:R368"/>
    <mergeCell ref="S368:T368"/>
    <mergeCell ref="U368:V368"/>
    <mergeCell ref="A367:C367"/>
    <mergeCell ref="K367:L367"/>
    <mergeCell ref="M367:N367"/>
    <mergeCell ref="O367:P367"/>
    <mergeCell ref="Q367:R367"/>
    <mergeCell ref="S367:T367"/>
    <mergeCell ref="U369:V369"/>
    <mergeCell ref="A370:C370"/>
    <mergeCell ref="K370:L370"/>
    <mergeCell ref="M370:N370"/>
    <mergeCell ref="O370:P370"/>
    <mergeCell ref="Q370:R370"/>
    <mergeCell ref="S370:T370"/>
    <mergeCell ref="U370:V370"/>
    <mergeCell ref="A369:C369"/>
    <mergeCell ref="K369:L369"/>
    <mergeCell ref="M369:N369"/>
    <mergeCell ref="O369:P369"/>
    <mergeCell ref="Q369:R369"/>
    <mergeCell ref="S369:T369"/>
    <mergeCell ref="U371:V371"/>
    <mergeCell ref="A372:C372"/>
    <mergeCell ref="K372:L372"/>
    <mergeCell ref="M372:N372"/>
    <mergeCell ref="O372:P372"/>
    <mergeCell ref="Q372:R372"/>
    <mergeCell ref="S372:T372"/>
    <mergeCell ref="U372:V372"/>
    <mergeCell ref="A371:C371"/>
    <mergeCell ref="K371:L371"/>
    <mergeCell ref="M371:N371"/>
    <mergeCell ref="O371:P371"/>
    <mergeCell ref="Q371:R371"/>
    <mergeCell ref="S371:T371"/>
    <mergeCell ref="U373:V373"/>
    <mergeCell ref="A374:C374"/>
    <mergeCell ref="K374:L374"/>
    <mergeCell ref="M374:N374"/>
    <mergeCell ref="O374:P374"/>
    <mergeCell ref="Q374:R374"/>
    <mergeCell ref="S374:T374"/>
    <mergeCell ref="U374:V374"/>
    <mergeCell ref="A373:C373"/>
    <mergeCell ref="K373:L373"/>
    <mergeCell ref="M373:N373"/>
    <mergeCell ref="O373:P373"/>
    <mergeCell ref="Q373:R373"/>
    <mergeCell ref="S373:T373"/>
    <mergeCell ref="U375:V375"/>
    <mergeCell ref="A376:C376"/>
    <mergeCell ref="K376:L376"/>
    <mergeCell ref="M376:N376"/>
    <mergeCell ref="O376:P376"/>
    <mergeCell ref="Q376:R376"/>
    <mergeCell ref="S376:T376"/>
    <mergeCell ref="U376:V376"/>
    <mergeCell ref="A375:C375"/>
    <mergeCell ref="K375:L375"/>
    <mergeCell ref="M375:N375"/>
    <mergeCell ref="O375:P375"/>
    <mergeCell ref="Q375:R375"/>
    <mergeCell ref="S375:T375"/>
    <mergeCell ref="U377:V377"/>
    <mergeCell ref="A378:E378"/>
    <mergeCell ref="G378:I378"/>
    <mergeCell ref="K378:L378"/>
    <mergeCell ref="M378:N378"/>
    <mergeCell ref="O378:P378"/>
    <mergeCell ref="Q378:R378"/>
    <mergeCell ref="S378:T378"/>
    <mergeCell ref="Q382:R382"/>
    <mergeCell ref="A383:H395"/>
    <mergeCell ref="I383:P395"/>
    <mergeCell ref="Q385:S387"/>
    <mergeCell ref="A377:C377"/>
    <mergeCell ref="K377:L377"/>
    <mergeCell ref="M377:N377"/>
    <mergeCell ref="O377:P377"/>
    <mergeCell ref="Q377:R377"/>
    <mergeCell ref="S377:T377"/>
    <mergeCell ref="Q397:R398"/>
    <mergeCell ref="S397:T398"/>
    <mergeCell ref="U397:V398"/>
    <mergeCell ref="A398:C398"/>
    <mergeCell ref="A380:C380"/>
    <mergeCell ref="E380:P380"/>
    <mergeCell ref="A381:C381"/>
    <mergeCell ref="E381:P381"/>
    <mergeCell ref="A382:G382"/>
    <mergeCell ref="I382:P382"/>
    <mergeCell ref="A396:P396"/>
    <mergeCell ref="A397:E397"/>
    <mergeCell ref="F397:F398"/>
    <mergeCell ref="G397:I397"/>
    <mergeCell ref="J397:J398"/>
    <mergeCell ref="K397:L398"/>
    <mergeCell ref="M397:N398"/>
    <mergeCell ref="O397:P398"/>
    <mergeCell ref="T385:V387"/>
    <mergeCell ref="Q388:S390"/>
    <mergeCell ref="T388:V390"/>
    <mergeCell ref="Q391:S393"/>
    <mergeCell ref="T391:V393"/>
    <mergeCell ref="Q394:S396"/>
    <mergeCell ref="T394:V396"/>
    <mergeCell ref="U399:V399"/>
    <mergeCell ref="A400:C400"/>
    <mergeCell ref="K400:L400"/>
    <mergeCell ref="M400:N400"/>
    <mergeCell ref="O400:P400"/>
    <mergeCell ref="Q400:R400"/>
    <mergeCell ref="S400:T400"/>
    <mergeCell ref="U400:V400"/>
    <mergeCell ref="A399:C399"/>
    <mergeCell ref="K399:L399"/>
    <mergeCell ref="M399:N399"/>
    <mergeCell ref="O399:P399"/>
    <mergeCell ref="Q399:R399"/>
    <mergeCell ref="S399:T399"/>
    <mergeCell ref="U401:V401"/>
    <mergeCell ref="A402:C402"/>
    <mergeCell ref="K402:L402"/>
    <mergeCell ref="M402:N402"/>
    <mergeCell ref="O402:P402"/>
    <mergeCell ref="Q402:R402"/>
    <mergeCell ref="S402:T402"/>
    <mergeCell ref="U402:V402"/>
    <mergeCell ref="A401:C401"/>
    <mergeCell ref="K401:L401"/>
    <mergeCell ref="M401:N401"/>
    <mergeCell ref="O401:P401"/>
    <mergeCell ref="Q401:R401"/>
    <mergeCell ref="S401:T401"/>
    <mergeCell ref="U403:V403"/>
    <mergeCell ref="A404:C404"/>
    <mergeCell ref="K404:L404"/>
    <mergeCell ref="M404:N404"/>
    <mergeCell ref="O404:P404"/>
    <mergeCell ref="Q404:R404"/>
    <mergeCell ref="S404:T404"/>
    <mergeCell ref="U404:V404"/>
    <mergeCell ref="A403:C403"/>
    <mergeCell ref="K403:L403"/>
    <mergeCell ref="M403:N403"/>
    <mergeCell ref="O403:P403"/>
    <mergeCell ref="Q403:R403"/>
    <mergeCell ref="S403:T403"/>
    <mergeCell ref="U405:V405"/>
    <mergeCell ref="A406:C406"/>
    <mergeCell ref="K406:L406"/>
    <mergeCell ref="M406:N406"/>
    <mergeCell ref="O406:P406"/>
    <mergeCell ref="Q406:R406"/>
    <mergeCell ref="S406:T406"/>
    <mergeCell ref="U406:V406"/>
    <mergeCell ref="A405:C405"/>
    <mergeCell ref="K405:L405"/>
    <mergeCell ref="M405:N405"/>
    <mergeCell ref="O405:P405"/>
    <mergeCell ref="Q405:R405"/>
    <mergeCell ref="S405:T405"/>
    <mergeCell ref="U407:V407"/>
    <mergeCell ref="A408:C408"/>
    <mergeCell ref="K408:L408"/>
    <mergeCell ref="M408:N408"/>
    <mergeCell ref="O408:P408"/>
    <mergeCell ref="Q408:R408"/>
    <mergeCell ref="S408:T408"/>
    <mergeCell ref="U408:V408"/>
    <mergeCell ref="A407:C407"/>
    <mergeCell ref="K407:L407"/>
    <mergeCell ref="M407:N407"/>
    <mergeCell ref="O407:P407"/>
    <mergeCell ref="Q407:R407"/>
    <mergeCell ref="S407:T407"/>
    <mergeCell ref="U409:V409"/>
    <mergeCell ref="A410:C410"/>
    <mergeCell ref="K410:L410"/>
    <mergeCell ref="M410:N410"/>
    <mergeCell ref="O410:P410"/>
    <mergeCell ref="Q410:R410"/>
    <mergeCell ref="S410:T410"/>
    <mergeCell ref="U410:V410"/>
    <mergeCell ref="A409:C409"/>
    <mergeCell ref="K409:L409"/>
    <mergeCell ref="M409:N409"/>
    <mergeCell ref="O409:P409"/>
    <mergeCell ref="Q409:R409"/>
    <mergeCell ref="S409:T409"/>
    <mergeCell ref="U411:V411"/>
    <mergeCell ref="A412:C412"/>
    <mergeCell ref="K412:L412"/>
    <mergeCell ref="M412:N412"/>
    <mergeCell ref="O412:P412"/>
    <mergeCell ref="Q412:R412"/>
    <mergeCell ref="S412:T412"/>
    <mergeCell ref="U412:V412"/>
    <mergeCell ref="A411:C411"/>
    <mergeCell ref="K411:L411"/>
    <mergeCell ref="M411:N411"/>
    <mergeCell ref="O411:P411"/>
    <mergeCell ref="Q411:R411"/>
    <mergeCell ref="S411:T411"/>
    <mergeCell ref="U413:V413"/>
    <mergeCell ref="A414:C414"/>
    <mergeCell ref="K414:L414"/>
    <mergeCell ref="M414:N414"/>
    <mergeCell ref="O414:P414"/>
    <mergeCell ref="Q414:R414"/>
    <mergeCell ref="S414:T414"/>
    <mergeCell ref="U414:V414"/>
    <mergeCell ref="A413:C413"/>
    <mergeCell ref="K413:L413"/>
    <mergeCell ref="M413:N413"/>
    <mergeCell ref="O413:P413"/>
    <mergeCell ref="Q413:R413"/>
    <mergeCell ref="S413:T413"/>
    <mergeCell ref="U415:V415"/>
    <mergeCell ref="A416:C416"/>
    <mergeCell ref="K416:L416"/>
    <mergeCell ref="M416:N416"/>
    <mergeCell ref="O416:P416"/>
    <mergeCell ref="Q416:R416"/>
    <mergeCell ref="S416:T416"/>
    <mergeCell ref="U416:V416"/>
    <mergeCell ref="A415:C415"/>
    <mergeCell ref="K415:L415"/>
    <mergeCell ref="M415:N415"/>
    <mergeCell ref="O415:P415"/>
    <mergeCell ref="Q415:R415"/>
    <mergeCell ref="S415:T415"/>
    <mergeCell ref="U417:V417"/>
    <mergeCell ref="A418:C418"/>
    <mergeCell ref="K418:L418"/>
    <mergeCell ref="M418:N418"/>
    <mergeCell ref="O418:P418"/>
    <mergeCell ref="Q418:R418"/>
    <mergeCell ref="S418:T418"/>
    <mergeCell ref="U418:V418"/>
    <mergeCell ref="A417:C417"/>
    <mergeCell ref="K417:L417"/>
    <mergeCell ref="M417:N417"/>
    <mergeCell ref="O417:P417"/>
    <mergeCell ref="Q417:R417"/>
    <mergeCell ref="S417:T417"/>
    <mergeCell ref="U419:V419"/>
    <mergeCell ref="A420:E420"/>
    <mergeCell ref="G420:I420"/>
    <mergeCell ref="K420:L420"/>
    <mergeCell ref="M420:N420"/>
    <mergeCell ref="O420:P420"/>
    <mergeCell ref="Q420:R420"/>
    <mergeCell ref="S420:T420"/>
    <mergeCell ref="Q424:R424"/>
    <mergeCell ref="A425:H437"/>
    <mergeCell ref="I425:P437"/>
    <mergeCell ref="Q427:S429"/>
    <mergeCell ref="A419:C419"/>
    <mergeCell ref="K419:L419"/>
    <mergeCell ref="M419:N419"/>
    <mergeCell ref="O419:P419"/>
    <mergeCell ref="Q419:R419"/>
    <mergeCell ref="S419:T419"/>
    <mergeCell ref="Q439:R440"/>
    <mergeCell ref="S439:T440"/>
    <mergeCell ref="U439:V440"/>
    <mergeCell ref="A440:C440"/>
    <mergeCell ref="A422:C422"/>
    <mergeCell ref="E422:P422"/>
    <mergeCell ref="A423:C423"/>
    <mergeCell ref="E423:P423"/>
    <mergeCell ref="A424:G424"/>
    <mergeCell ref="I424:P424"/>
    <mergeCell ref="A438:P438"/>
    <mergeCell ref="A439:E439"/>
    <mergeCell ref="F439:F440"/>
    <mergeCell ref="G439:I439"/>
    <mergeCell ref="J439:J440"/>
    <mergeCell ref="K439:L440"/>
    <mergeCell ref="M439:N440"/>
    <mergeCell ref="O439:P440"/>
    <mergeCell ref="T427:V429"/>
    <mergeCell ref="Q430:S432"/>
    <mergeCell ref="T430:V432"/>
    <mergeCell ref="Q433:S435"/>
    <mergeCell ref="T433:V435"/>
    <mergeCell ref="Q436:S438"/>
    <mergeCell ref="T436:V438"/>
    <mergeCell ref="U441:V441"/>
    <mergeCell ref="A442:C442"/>
    <mergeCell ref="K442:L442"/>
    <mergeCell ref="M442:N442"/>
    <mergeCell ref="O442:P442"/>
    <mergeCell ref="Q442:R442"/>
    <mergeCell ref="S442:T442"/>
    <mergeCell ref="U442:V442"/>
    <mergeCell ref="A441:C441"/>
    <mergeCell ref="K441:L441"/>
    <mergeCell ref="M441:N441"/>
    <mergeCell ref="O441:P441"/>
    <mergeCell ref="Q441:R441"/>
    <mergeCell ref="S441:T441"/>
    <mergeCell ref="U443:V443"/>
    <mergeCell ref="A444:C444"/>
    <mergeCell ref="K444:L444"/>
    <mergeCell ref="M444:N444"/>
    <mergeCell ref="O444:P444"/>
    <mergeCell ref="Q444:R444"/>
    <mergeCell ref="S444:T444"/>
    <mergeCell ref="U444:V444"/>
    <mergeCell ref="A443:C443"/>
    <mergeCell ref="K443:L443"/>
    <mergeCell ref="M443:N443"/>
    <mergeCell ref="O443:P443"/>
    <mergeCell ref="Q443:R443"/>
    <mergeCell ref="S443:T443"/>
    <mergeCell ref="U445:V445"/>
    <mergeCell ref="A446:C446"/>
    <mergeCell ref="K446:L446"/>
    <mergeCell ref="M446:N446"/>
    <mergeCell ref="O446:P446"/>
    <mergeCell ref="Q446:R446"/>
    <mergeCell ref="S446:T446"/>
    <mergeCell ref="U446:V446"/>
    <mergeCell ref="A445:C445"/>
    <mergeCell ref="K445:L445"/>
    <mergeCell ref="M445:N445"/>
    <mergeCell ref="O445:P445"/>
    <mergeCell ref="Q445:R445"/>
    <mergeCell ref="S445:T445"/>
    <mergeCell ref="U447:V447"/>
    <mergeCell ref="A448:C448"/>
    <mergeCell ref="K448:L448"/>
    <mergeCell ref="M448:N448"/>
    <mergeCell ref="O448:P448"/>
    <mergeCell ref="Q448:R448"/>
    <mergeCell ref="S448:T448"/>
    <mergeCell ref="U448:V448"/>
    <mergeCell ref="A447:C447"/>
    <mergeCell ref="K447:L447"/>
    <mergeCell ref="M447:N447"/>
    <mergeCell ref="O447:P447"/>
    <mergeCell ref="Q447:R447"/>
    <mergeCell ref="S447:T447"/>
    <mergeCell ref="U449:V449"/>
    <mergeCell ref="A450:C450"/>
    <mergeCell ref="K450:L450"/>
    <mergeCell ref="M450:N450"/>
    <mergeCell ref="O450:P450"/>
    <mergeCell ref="Q450:R450"/>
    <mergeCell ref="S450:T450"/>
    <mergeCell ref="U450:V450"/>
    <mergeCell ref="A449:C449"/>
    <mergeCell ref="K449:L449"/>
    <mergeCell ref="M449:N449"/>
    <mergeCell ref="O449:P449"/>
    <mergeCell ref="Q449:R449"/>
    <mergeCell ref="S449:T449"/>
    <mergeCell ref="U451:V451"/>
    <mergeCell ref="A452:C452"/>
    <mergeCell ref="K452:L452"/>
    <mergeCell ref="M452:N452"/>
    <mergeCell ref="O452:P452"/>
    <mergeCell ref="Q452:R452"/>
    <mergeCell ref="S452:T452"/>
    <mergeCell ref="U452:V452"/>
    <mergeCell ref="A451:C451"/>
    <mergeCell ref="K451:L451"/>
    <mergeCell ref="M451:N451"/>
    <mergeCell ref="O451:P451"/>
    <mergeCell ref="Q451:R451"/>
    <mergeCell ref="S451:T451"/>
    <mergeCell ref="U453:V453"/>
    <mergeCell ref="A454:C454"/>
    <mergeCell ref="K454:L454"/>
    <mergeCell ref="M454:N454"/>
    <mergeCell ref="O454:P454"/>
    <mergeCell ref="Q454:R454"/>
    <mergeCell ref="S454:T454"/>
    <mergeCell ref="U454:V454"/>
    <mergeCell ref="A453:C453"/>
    <mergeCell ref="K453:L453"/>
    <mergeCell ref="M453:N453"/>
    <mergeCell ref="O453:P453"/>
    <mergeCell ref="Q453:R453"/>
    <mergeCell ref="S453:T453"/>
    <mergeCell ref="U455:V455"/>
    <mergeCell ref="A456:C456"/>
    <mergeCell ref="K456:L456"/>
    <mergeCell ref="M456:N456"/>
    <mergeCell ref="O456:P456"/>
    <mergeCell ref="Q456:R456"/>
    <mergeCell ref="S456:T456"/>
    <mergeCell ref="U456:V456"/>
    <mergeCell ref="A455:C455"/>
    <mergeCell ref="K455:L455"/>
    <mergeCell ref="M455:N455"/>
    <mergeCell ref="O455:P455"/>
    <mergeCell ref="Q455:R455"/>
    <mergeCell ref="S455:T455"/>
    <mergeCell ref="U457:V457"/>
    <mergeCell ref="A458:C458"/>
    <mergeCell ref="K458:L458"/>
    <mergeCell ref="M458:N458"/>
    <mergeCell ref="O458:P458"/>
    <mergeCell ref="Q458:R458"/>
    <mergeCell ref="S458:T458"/>
    <mergeCell ref="U458:V458"/>
    <mergeCell ref="A457:C457"/>
    <mergeCell ref="K457:L457"/>
    <mergeCell ref="M457:N457"/>
    <mergeCell ref="O457:P457"/>
    <mergeCell ref="Q457:R457"/>
    <mergeCell ref="S457:T457"/>
    <mergeCell ref="U459:V459"/>
    <mergeCell ref="A460:C460"/>
    <mergeCell ref="K460:L460"/>
    <mergeCell ref="M460:N460"/>
    <mergeCell ref="O460:P460"/>
    <mergeCell ref="Q460:R460"/>
    <mergeCell ref="A459:C459"/>
    <mergeCell ref="K459:L459"/>
    <mergeCell ref="M459:N459"/>
    <mergeCell ref="O459:P459"/>
    <mergeCell ref="Q459:R459"/>
    <mergeCell ref="S459:T459"/>
    <mergeCell ref="Q462:R462"/>
    <mergeCell ref="S462:T462"/>
    <mergeCell ref="A461:C461"/>
    <mergeCell ref="K461:L461"/>
    <mergeCell ref="S460:T460"/>
    <mergeCell ref="U460:V460"/>
    <mergeCell ref="M461:N461"/>
    <mergeCell ref="O461:P461"/>
    <mergeCell ref="Q461:R461"/>
    <mergeCell ref="S461:T461"/>
    <mergeCell ref="U461:V461"/>
    <mergeCell ref="A462:E462"/>
    <mergeCell ref="G462:I462"/>
    <mergeCell ref="K462:L462"/>
    <mergeCell ref="M462:N462"/>
    <mergeCell ref="O462:P462"/>
  </mergeCells>
  <dataValidations count="2">
    <dataValidation type="list" allowBlank="1" showInputMessage="1" showErrorMessage="1" errorTitle="Ошибка!!!" error="Значения Вы можете выбирать только из списка!" promptTitle="Подсказка" prompt="Выбирите из списка" sqref="A63:D63">
      <formula1>$B$7:$B$94</formula1>
    </dataValidation>
    <dataValidation type="list" allowBlank="1" showInputMessage="1" showErrorMessage="1" errorTitle="Ошибка!!!" error="Значения Вы можете выбирать только из списка!" promptTitle="Подсказка" prompt="Выбирите из списка" sqref="A64:D83">
      <formula1>$B$6:$B$186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00B050"/>
  </sheetPr>
  <dimension ref="A1:I107"/>
  <sheetViews>
    <sheetView topLeftCell="A88" zoomScaleNormal="100" workbookViewId="0">
      <selection activeCell="H105" sqref="H105:H107"/>
    </sheetView>
  </sheetViews>
  <sheetFormatPr defaultRowHeight="15" x14ac:dyDescent="0.25"/>
  <cols>
    <col min="2" max="2" width="29.42578125" bestFit="1" customWidth="1"/>
    <col min="4" max="4" width="9.7109375" bestFit="1" customWidth="1"/>
    <col min="5" max="5" width="9.7109375" customWidth="1"/>
    <col min="6" max="6" width="9.140625" customWidth="1"/>
    <col min="7" max="7" width="9.28515625" customWidth="1"/>
    <col min="8" max="8" width="13.5703125" customWidth="1"/>
  </cols>
  <sheetData>
    <row r="1" spans="1:9" x14ac:dyDescent="0.25">
      <c r="F1" s="99" t="s">
        <v>107</v>
      </c>
      <c r="G1" s="99"/>
    </row>
    <row r="2" spans="1:9" x14ac:dyDescent="0.25">
      <c r="B2" s="18" t="s">
        <v>17</v>
      </c>
      <c r="C2" s="19" t="s">
        <v>26</v>
      </c>
      <c r="D2" s="19" t="s">
        <v>27</v>
      </c>
      <c r="E2" s="19" t="s">
        <v>122</v>
      </c>
      <c r="F2" t="s">
        <v>108</v>
      </c>
      <c r="G2" t="s">
        <v>109</v>
      </c>
    </row>
    <row r="3" spans="1:9" ht="15" customHeight="1" x14ac:dyDescent="0.25">
      <c r="A3" s="25"/>
      <c r="B3" s="26" t="s">
        <v>121</v>
      </c>
      <c r="C3" s="27" t="s">
        <v>18</v>
      </c>
      <c r="D3" s="36">
        <v>19</v>
      </c>
      <c r="E3" s="28"/>
      <c r="F3" s="25"/>
      <c r="G3" s="25"/>
      <c r="H3" s="25" t="s">
        <v>150</v>
      </c>
      <c r="I3">
        <v>1</v>
      </c>
    </row>
    <row r="4" spans="1:9" ht="15" customHeight="1" x14ac:dyDescent="0.25">
      <c r="A4" s="25"/>
      <c r="B4" s="26" t="s">
        <v>119</v>
      </c>
      <c r="C4" s="27" t="s">
        <v>18</v>
      </c>
      <c r="D4" s="36">
        <v>36</v>
      </c>
      <c r="E4" s="28"/>
      <c r="F4" s="25"/>
      <c r="G4" s="25"/>
      <c r="H4" s="25" t="s">
        <v>150</v>
      </c>
      <c r="I4">
        <v>1</v>
      </c>
    </row>
    <row r="5" spans="1:9" ht="15" customHeight="1" x14ac:dyDescent="0.25">
      <c r="A5" s="25"/>
      <c r="B5" s="26" t="s">
        <v>120</v>
      </c>
      <c r="C5" s="27" t="s">
        <v>18</v>
      </c>
      <c r="D5" s="36">
        <v>46</v>
      </c>
      <c r="E5" s="28"/>
      <c r="F5" s="25"/>
      <c r="G5" s="25"/>
      <c r="H5" s="25" t="s">
        <v>150</v>
      </c>
      <c r="I5">
        <v>1</v>
      </c>
    </row>
    <row r="6" spans="1:9" ht="15" customHeight="1" x14ac:dyDescent="0.25">
      <c r="A6" s="25"/>
      <c r="B6" s="29" t="s">
        <v>29</v>
      </c>
      <c r="C6" s="30" t="s">
        <v>18</v>
      </c>
      <c r="D6" s="36">
        <v>19</v>
      </c>
      <c r="E6" s="28">
        <v>0.28000000000000003</v>
      </c>
      <c r="F6" s="31">
        <v>1</v>
      </c>
      <c r="G6" s="25" t="s">
        <v>110</v>
      </c>
      <c r="H6" s="25" t="s">
        <v>150</v>
      </c>
      <c r="I6">
        <v>1</v>
      </c>
    </row>
    <row r="7" spans="1:9" ht="15" customHeight="1" x14ac:dyDescent="0.25">
      <c r="A7" s="25"/>
      <c r="B7" s="29" t="s">
        <v>30</v>
      </c>
      <c r="C7" s="30" t="s">
        <v>18</v>
      </c>
      <c r="D7" s="36">
        <v>34</v>
      </c>
      <c r="E7" s="28">
        <v>0.5</v>
      </c>
      <c r="F7" s="31">
        <v>1.5</v>
      </c>
      <c r="G7" s="25" t="s">
        <v>111</v>
      </c>
      <c r="H7" s="25" t="s">
        <v>150</v>
      </c>
      <c r="I7">
        <v>1</v>
      </c>
    </row>
    <row r="8" spans="1:9" ht="15" customHeight="1" x14ac:dyDescent="0.25">
      <c r="A8" s="25"/>
      <c r="B8" s="29" t="s">
        <v>31</v>
      </c>
      <c r="C8" s="30" t="s">
        <v>18</v>
      </c>
      <c r="D8" s="36">
        <v>30</v>
      </c>
      <c r="E8" s="28">
        <v>0.78</v>
      </c>
      <c r="F8" s="31">
        <v>2</v>
      </c>
      <c r="G8" s="25" t="s">
        <v>112</v>
      </c>
      <c r="H8" s="25" t="s">
        <v>150</v>
      </c>
      <c r="I8">
        <v>1</v>
      </c>
    </row>
    <row r="9" spans="1:9" ht="15" customHeight="1" x14ac:dyDescent="0.25">
      <c r="A9" s="25"/>
      <c r="B9" s="29" t="s">
        <v>32</v>
      </c>
      <c r="C9" s="30" t="s">
        <v>18</v>
      </c>
      <c r="D9" s="36">
        <v>43</v>
      </c>
      <c r="E9" s="28">
        <v>1.1299999999999999</v>
      </c>
      <c r="F9" s="31">
        <v>2.5</v>
      </c>
      <c r="G9" s="25" t="s">
        <v>113</v>
      </c>
      <c r="H9" s="25" t="s">
        <v>150</v>
      </c>
      <c r="I9">
        <v>1</v>
      </c>
    </row>
    <row r="10" spans="1:9" ht="15" customHeight="1" x14ac:dyDescent="0.25">
      <c r="A10" s="25"/>
      <c r="B10" s="29" t="s">
        <v>33</v>
      </c>
      <c r="C10" s="30" t="s">
        <v>18</v>
      </c>
      <c r="D10" s="36">
        <v>61</v>
      </c>
      <c r="E10" s="28">
        <v>1.54</v>
      </c>
      <c r="F10" s="31">
        <v>3</v>
      </c>
      <c r="G10" s="25" t="s">
        <v>114</v>
      </c>
      <c r="H10" s="25" t="s">
        <v>150</v>
      </c>
      <c r="I10">
        <v>1</v>
      </c>
    </row>
    <row r="11" spans="1:9" ht="15" customHeight="1" x14ac:dyDescent="0.25">
      <c r="A11" s="25"/>
      <c r="B11" s="29" t="s">
        <v>34</v>
      </c>
      <c r="C11" s="30" t="s">
        <v>18</v>
      </c>
      <c r="D11" s="36">
        <v>67</v>
      </c>
      <c r="E11" s="28">
        <v>2.0099999999999998</v>
      </c>
      <c r="F11" s="25"/>
      <c r="G11" s="25"/>
      <c r="H11" s="25" t="s">
        <v>150</v>
      </c>
      <c r="I11">
        <v>1</v>
      </c>
    </row>
    <row r="12" spans="1:9" ht="15" customHeight="1" x14ac:dyDescent="0.25">
      <c r="A12" s="25"/>
      <c r="B12" s="29" t="s">
        <v>35</v>
      </c>
      <c r="C12" s="30" t="s">
        <v>18</v>
      </c>
      <c r="D12" s="36"/>
      <c r="E12" s="28">
        <v>2.54</v>
      </c>
      <c r="F12" s="25"/>
      <c r="G12" s="25"/>
      <c r="H12" s="25" t="s">
        <v>150</v>
      </c>
      <c r="I12">
        <v>1</v>
      </c>
    </row>
    <row r="13" spans="1:9" ht="15" customHeight="1" x14ac:dyDescent="0.25">
      <c r="A13" s="25"/>
      <c r="B13" s="29" t="s">
        <v>36</v>
      </c>
      <c r="C13" s="30" t="s">
        <v>18</v>
      </c>
      <c r="D13" s="36"/>
      <c r="E13" s="28">
        <v>3.14</v>
      </c>
      <c r="F13" s="25"/>
      <c r="G13" s="25"/>
      <c r="H13" s="25" t="s">
        <v>150</v>
      </c>
      <c r="I13">
        <v>1</v>
      </c>
    </row>
    <row r="14" spans="1:9" ht="15" customHeight="1" x14ac:dyDescent="0.25">
      <c r="A14" s="25"/>
      <c r="B14" s="29" t="s">
        <v>37</v>
      </c>
      <c r="C14" s="30" t="s">
        <v>18</v>
      </c>
      <c r="D14" s="36"/>
      <c r="E14" s="28"/>
      <c r="F14" s="25"/>
      <c r="G14" s="25"/>
      <c r="H14" s="25" t="s">
        <v>150</v>
      </c>
      <c r="I14">
        <v>1</v>
      </c>
    </row>
    <row r="15" spans="1:9" ht="15" customHeight="1" x14ac:dyDescent="0.25">
      <c r="A15" s="25"/>
      <c r="B15" s="29" t="s">
        <v>38</v>
      </c>
      <c r="C15" s="30" t="s">
        <v>18</v>
      </c>
      <c r="D15" s="36"/>
      <c r="E15" s="28"/>
      <c r="F15" s="25"/>
      <c r="G15" s="25"/>
      <c r="H15" s="25" t="s">
        <v>150</v>
      </c>
      <c r="I15">
        <v>1</v>
      </c>
    </row>
    <row r="16" spans="1:9" ht="15" customHeight="1" x14ac:dyDescent="0.25">
      <c r="A16" s="25"/>
      <c r="B16" s="29" t="s">
        <v>126</v>
      </c>
      <c r="C16" s="30" t="s">
        <v>18</v>
      </c>
      <c r="D16" s="36">
        <v>9.5</v>
      </c>
      <c r="E16" s="28">
        <v>0.26</v>
      </c>
      <c r="F16" s="25"/>
      <c r="G16" s="25"/>
      <c r="H16" s="25" t="s">
        <v>150</v>
      </c>
      <c r="I16">
        <v>1</v>
      </c>
    </row>
    <row r="17" spans="1:9" ht="15" customHeight="1" x14ac:dyDescent="0.25">
      <c r="A17" s="25"/>
      <c r="B17" s="29" t="s">
        <v>96</v>
      </c>
      <c r="C17" s="30" t="s">
        <v>18</v>
      </c>
      <c r="D17" s="36">
        <v>15</v>
      </c>
      <c r="E17" s="28">
        <v>0.39</v>
      </c>
      <c r="F17" s="25"/>
      <c r="G17" s="25"/>
      <c r="H17" s="25" t="s">
        <v>150</v>
      </c>
      <c r="I17">
        <v>1</v>
      </c>
    </row>
    <row r="18" spans="1:9" ht="15" customHeight="1" x14ac:dyDescent="0.25">
      <c r="A18" s="25"/>
      <c r="B18" s="29" t="s">
        <v>97</v>
      </c>
      <c r="C18" s="30" t="s">
        <v>18</v>
      </c>
      <c r="D18" s="36">
        <v>21</v>
      </c>
      <c r="E18" s="28">
        <v>0.62</v>
      </c>
      <c r="F18" s="25"/>
      <c r="G18" s="25"/>
      <c r="H18" s="25" t="s">
        <v>150</v>
      </c>
      <c r="I18">
        <v>1</v>
      </c>
    </row>
    <row r="19" spans="1:9" ht="15" customHeight="1" x14ac:dyDescent="0.25">
      <c r="A19" s="25"/>
      <c r="B19" s="29" t="s">
        <v>98</v>
      </c>
      <c r="C19" s="30" t="s">
        <v>18</v>
      </c>
      <c r="D19" s="36">
        <v>28</v>
      </c>
      <c r="E19" s="28">
        <v>0.89</v>
      </c>
      <c r="F19" s="25"/>
      <c r="G19" s="25"/>
      <c r="H19" s="25" t="s">
        <v>150</v>
      </c>
      <c r="I19">
        <v>1</v>
      </c>
    </row>
    <row r="20" spans="1:9" ht="15" customHeight="1" x14ac:dyDescent="0.25">
      <c r="A20" s="25"/>
      <c r="B20" s="29" t="s">
        <v>99</v>
      </c>
      <c r="C20" s="30" t="s">
        <v>18</v>
      </c>
      <c r="D20" s="36">
        <v>43</v>
      </c>
      <c r="E20" s="28">
        <v>1.21</v>
      </c>
      <c r="F20" s="25"/>
      <c r="G20" s="25"/>
      <c r="H20" s="25" t="s">
        <v>150</v>
      </c>
      <c r="I20">
        <v>1</v>
      </c>
    </row>
    <row r="21" spans="1:9" ht="15" customHeight="1" x14ac:dyDescent="0.25">
      <c r="A21" s="25"/>
      <c r="B21" s="29" t="s">
        <v>100</v>
      </c>
      <c r="C21" s="30" t="s">
        <v>18</v>
      </c>
      <c r="D21" s="36">
        <v>55</v>
      </c>
      <c r="E21" s="28">
        <v>1.58</v>
      </c>
      <c r="F21" s="25"/>
      <c r="G21" s="25"/>
      <c r="H21" s="25" t="s">
        <v>150</v>
      </c>
      <c r="I21">
        <v>1</v>
      </c>
    </row>
    <row r="22" spans="1:9" ht="15" customHeight="1" x14ac:dyDescent="0.25">
      <c r="A22" s="25"/>
      <c r="B22" s="29" t="s">
        <v>101</v>
      </c>
      <c r="C22" s="30" t="s">
        <v>18</v>
      </c>
      <c r="D22" s="36"/>
      <c r="E22" s="28">
        <v>2</v>
      </c>
      <c r="F22" s="25"/>
      <c r="G22" s="25"/>
      <c r="H22" s="25" t="s">
        <v>150</v>
      </c>
      <c r="I22">
        <v>1</v>
      </c>
    </row>
    <row r="23" spans="1:9" ht="15" customHeight="1" x14ac:dyDescent="0.25">
      <c r="A23" s="25"/>
      <c r="B23" s="29" t="s">
        <v>102</v>
      </c>
      <c r="C23" s="30" t="s">
        <v>18</v>
      </c>
      <c r="D23" s="36">
        <v>90</v>
      </c>
      <c r="E23" s="28">
        <v>2.46</v>
      </c>
      <c r="F23" s="25"/>
      <c r="G23" s="25"/>
      <c r="H23" s="25" t="s">
        <v>150</v>
      </c>
      <c r="I23">
        <v>1</v>
      </c>
    </row>
    <row r="24" spans="1:9" ht="15" customHeight="1" x14ac:dyDescent="0.25">
      <c r="A24" s="25"/>
      <c r="B24" s="29" t="s">
        <v>103</v>
      </c>
      <c r="C24" s="30" t="s">
        <v>18</v>
      </c>
      <c r="D24" s="36"/>
      <c r="E24" s="28"/>
      <c r="F24" s="25"/>
      <c r="G24" s="25"/>
      <c r="H24" s="25" t="s">
        <v>150</v>
      </c>
      <c r="I24">
        <v>1</v>
      </c>
    </row>
    <row r="25" spans="1:9" ht="15" customHeight="1" x14ac:dyDescent="0.25">
      <c r="A25" s="25"/>
      <c r="B25" s="29" t="s">
        <v>127</v>
      </c>
      <c r="C25" s="30" t="s">
        <v>18</v>
      </c>
      <c r="D25" s="36">
        <v>120</v>
      </c>
      <c r="E25" s="28">
        <v>3.83</v>
      </c>
      <c r="F25" s="25"/>
      <c r="G25" s="25"/>
      <c r="H25" s="25" t="s">
        <v>150</v>
      </c>
      <c r="I25">
        <v>1</v>
      </c>
    </row>
    <row r="26" spans="1:9" ht="15" customHeight="1" x14ac:dyDescent="0.25">
      <c r="A26" s="25"/>
      <c r="B26" s="29" t="s">
        <v>104</v>
      </c>
      <c r="C26" s="30" t="s">
        <v>18</v>
      </c>
      <c r="D26" s="36"/>
      <c r="E26" s="28"/>
      <c r="F26" s="25"/>
      <c r="G26" s="25"/>
      <c r="H26" s="25" t="s">
        <v>150</v>
      </c>
      <c r="I26">
        <v>1</v>
      </c>
    </row>
    <row r="27" spans="1:9" ht="15" customHeight="1" x14ac:dyDescent="0.25">
      <c r="A27" s="25"/>
      <c r="B27" s="29" t="s">
        <v>105</v>
      </c>
      <c r="C27" s="30" t="s">
        <v>18</v>
      </c>
      <c r="D27" s="36">
        <v>191</v>
      </c>
      <c r="E27" s="28">
        <v>5.51</v>
      </c>
      <c r="F27" s="25"/>
      <c r="G27" s="25"/>
      <c r="H27" s="25" t="s">
        <v>150</v>
      </c>
      <c r="I27">
        <v>1</v>
      </c>
    </row>
    <row r="28" spans="1:9" ht="15" customHeight="1" x14ac:dyDescent="0.25">
      <c r="A28" s="25"/>
      <c r="B28" s="29" t="s">
        <v>128</v>
      </c>
      <c r="C28" s="30" t="s">
        <v>18</v>
      </c>
      <c r="D28" s="36">
        <v>273</v>
      </c>
      <c r="E28" s="28">
        <v>7.94</v>
      </c>
      <c r="F28" s="25"/>
      <c r="G28" s="25"/>
      <c r="H28" s="25" t="s">
        <v>150</v>
      </c>
      <c r="I28">
        <v>1</v>
      </c>
    </row>
    <row r="29" spans="1:9" ht="15" customHeight="1" x14ac:dyDescent="0.25">
      <c r="A29" s="25"/>
      <c r="B29" s="29" t="s">
        <v>48</v>
      </c>
      <c r="C29" s="32" t="s">
        <v>78</v>
      </c>
      <c r="D29" s="36"/>
      <c r="E29" s="28"/>
      <c r="F29" s="25"/>
      <c r="G29" s="25"/>
      <c r="H29" s="25" t="s">
        <v>150</v>
      </c>
      <c r="I29">
        <v>1</v>
      </c>
    </row>
    <row r="30" spans="1:9" ht="15" customHeight="1" x14ac:dyDescent="0.25">
      <c r="A30" s="25"/>
      <c r="B30" s="29" t="s">
        <v>49</v>
      </c>
      <c r="C30" s="32" t="s">
        <v>78</v>
      </c>
      <c r="D30" s="36"/>
      <c r="E30" s="28"/>
      <c r="F30" s="25"/>
      <c r="G30" s="25"/>
      <c r="H30" s="25" t="s">
        <v>150</v>
      </c>
      <c r="I30">
        <v>1</v>
      </c>
    </row>
    <row r="31" spans="1:9" ht="15" customHeight="1" x14ac:dyDescent="0.25">
      <c r="A31" s="25"/>
      <c r="B31" s="29" t="s">
        <v>50</v>
      </c>
      <c r="C31" s="32" t="s">
        <v>78</v>
      </c>
      <c r="D31" s="36"/>
      <c r="E31" s="28">
        <v>7.85</v>
      </c>
      <c r="F31" s="25"/>
      <c r="G31" s="25"/>
      <c r="H31" s="25" t="s">
        <v>150</v>
      </c>
      <c r="I31">
        <v>1</v>
      </c>
    </row>
    <row r="32" spans="1:9" ht="15" customHeight="1" x14ac:dyDescent="0.25">
      <c r="A32" s="25"/>
      <c r="B32" s="29" t="s">
        <v>51</v>
      </c>
      <c r="C32" s="32" t="s">
        <v>78</v>
      </c>
      <c r="D32" s="36"/>
      <c r="E32" s="28"/>
      <c r="F32" s="25"/>
      <c r="G32" s="25"/>
      <c r="H32" s="25" t="s">
        <v>150</v>
      </c>
      <c r="I32">
        <v>1</v>
      </c>
    </row>
    <row r="33" spans="1:9" ht="15" customHeight="1" x14ac:dyDescent="0.25">
      <c r="A33" s="25"/>
      <c r="B33" s="29" t="s">
        <v>52</v>
      </c>
      <c r="C33" s="32" t="s">
        <v>78</v>
      </c>
      <c r="D33" s="36">
        <v>512</v>
      </c>
      <c r="E33" s="28">
        <v>11.77</v>
      </c>
      <c r="F33" s="25"/>
      <c r="G33" s="25"/>
      <c r="H33" s="25" t="s">
        <v>150</v>
      </c>
      <c r="I33">
        <v>1</v>
      </c>
    </row>
    <row r="34" spans="1:9" ht="15" customHeight="1" x14ac:dyDescent="0.25">
      <c r="A34" s="25"/>
      <c r="B34" s="29" t="s">
        <v>53</v>
      </c>
      <c r="C34" s="32" t="s">
        <v>78</v>
      </c>
      <c r="D34" s="36"/>
      <c r="E34" s="28"/>
      <c r="F34" s="25"/>
      <c r="G34" s="25"/>
      <c r="H34" s="25" t="s">
        <v>150</v>
      </c>
      <c r="I34">
        <v>1</v>
      </c>
    </row>
    <row r="35" spans="1:9" ht="15" customHeight="1" x14ac:dyDescent="0.25">
      <c r="A35" s="25"/>
      <c r="B35" s="29" t="s">
        <v>54</v>
      </c>
      <c r="C35" s="30" t="s">
        <v>78</v>
      </c>
      <c r="D35" s="36">
        <v>448</v>
      </c>
      <c r="E35" s="28">
        <v>15.7</v>
      </c>
      <c r="F35" s="25"/>
      <c r="G35" s="25"/>
      <c r="H35" s="25" t="s">
        <v>150</v>
      </c>
      <c r="I35">
        <v>1</v>
      </c>
    </row>
    <row r="36" spans="1:9" ht="15" customHeight="1" x14ac:dyDescent="0.25">
      <c r="A36" s="25"/>
      <c r="B36" s="29" t="s">
        <v>55</v>
      </c>
      <c r="C36" s="30" t="s">
        <v>78</v>
      </c>
      <c r="D36" s="36"/>
      <c r="E36" s="28"/>
      <c r="F36" s="25"/>
      <c r="G36" s="25"/>
      <c r="H36" s="25" t="s">
        <v>150</v>
      </c>
      <c r="I36">
        <v>1</v>
      </c>
    </row>
    <row r="37" spans="1:9" ht="15" customHeight="1" x14ac:dyDescent="0.25">
      <c r="A37" s="25"/>
      <c r="B37" s="29" t="s">
        <v>56</v>
      </c>
      <c r="C37" s="30" t="s">
        <v>78</v>
      </c>
      <c r="D37" s="36">
        <v>816</v>
      </c>
      <c r="E37" s="28">
        <v>23.55</v>
      </c>
      <c r="F37" s="25"/>
      <c r="G37" s="25"/>
      <c r="H37" s="25" t="s">
        <v>150</v>
      </c>
      <c r="I37">
        <v>1</v>
      </c>
    </row>
    <row r="38" spans="1:9" ht="15" customHeight="1" x14ac:dyDescent="0.25">
      <c r="A38" s="25"/>
      <c r="B38" s="29" t="s">
        <v>57</v>
      </c>
      <c r="C38" s="30" t="s">
        <v>78</v>
      </c>
      <c r="D38" s="36"/>
      <c r="E38" s="28"/>
      <c r="F38" s="25"/>
      <c r="G38" s="25"/>
      <c r="H38" s="25" t="s">
        <v>150</v>
      </c>
      <c r="I38">
        <v>1</v>
      </c>
    </row>
    <row r="39" spans="1:9" ht="15" customHeight="1" x14ac:dyDescent="0.25">
      <c r="A39" s="25"/>
      <c r="B39" s="29" t="s">
        <v>58</v>
      </c>
      <c r="C39" s="30" t="s">
        <v>18</v>
      </c>
      <c r="D39" s="36">
        <v>60</v>
      </c>
      <c r="E39" s="28"/>
      <c r="F39" s="25"/>
      <c r="G39" s="25"/>
      <c r="H39" s="25" t="s">
        <v>150</v>
      </c>
      <c r="I39">
        <v>1</v>
      </c>
    </row>
    <row r="40" spans="1:9" ht="15" customHeight="1" x14ac:dyDescent="0.25">
      <c r="A40" s="25"/>
      <c r="B40" s="29" t="s">
        <v>59</v>
      </c>
      <c r="C40" s="30" t="s">
        <v>18</v>
      </c>
      <c r="D40" s="36"/>
      <c r="E40" s="28"/>
      <c r="F40" s="25"/>
      <c r="G40" s="25"/>
      <c r="H40" s="25" t="s">
        <v>150</v>
      </c>
      <c r="I40">
        <v>1</v>
      </c>
    </row>
    <row r="41" spans="1:9" ht="15" customHeight="1" x14ac:dyDescent="0.25">
      <c r="A41" s="25"/>
      <c r="B41" s="29" t="s">
        <v>60</v>
      </c>
      <c r="C41" s="30" t="s">
        <v>18</v>
      </c>
      <c r="D41" s="36"/>
      <c r="E41" s="28"/>
      <c r="F41" s="25"/>
      <c r="G41" s="25"/>
      <c r="H41" s="25" t="s">
        <v>150</v>
      </c>
      <c r="I41">
        <v>1</v>
      </c>
    </row>
    <row r="42" spans="1:9" ht="15" customHeight="1" x14ac:dyDescent="0.25">
      <c r="A42" s="25"/>
      <c r="B42" s="29" t="s">
        <v>61</v>
      </c>
      <c r="C42" s="30" t="s">
        <v>18</v>
      </c>
      <c r="D42" s="36">
        <v>34</v>
      </c>
      <c r="E42" s="28">
        <v>0.79</v>
      </c>
      <c r="F42" s="25"/>
      <c r="G42" s="25"/>
      <c r="H42" s="25" t="s">
        <v>150</v>
      </c>
      <c r="I42">
        <v>1</v>
      </c>
    </row>
    <row r="43" spans="1:9" ht="15" customHeight="1" x14ac:dyDescent="0.25">
      <c r="A43" s="25"/>
      <c r="B43" s="29" t="s">
        <v>62</v>
      </c>
      <c r="C43" s="30" t="s">
        <v>18</v>
      </c>
      <c r="D43" s="36">
        <v>54</v>
      </c>
      <c r="E43" s="28">
        <v>1.26</v>
      </c>
      <c r="F43" s="25"/>
      <c r="G43" s="25"/>
      <c r="H43" s="25" t="s">
        <v>150</v>
      </c>
      <c r="I43">
        <v>1</v>
      </c>
    </row>
    <row r="44" spans="1:9" ht="15" customHeight="1" x14ac:dyDescent="0.25">
      <c r="A44" s="25"/>
      <c r="B44" s="29" t="s">
        <v>63</v>
      </c>
      <c r="C44" s="30" t="s">
        <v>18</v>
      </c>
      <c r="D44" s="36"/>
      <c r="E44" s="28"/>
      <c r="F44" s="25"/>
      <c r="G44" s="25"/>
      <c r="H44" s="25" t="s">
        <v>150</v>
      </c>
      <c r="I44">
        <v>1</v>
      </c>
    </row>
    <row r="45" spans="1:9" ht="15" customHeight="1" x14ac:dyDescent="0.25">
      <c r="A45" s="25"/>
      <c r="B45" s="29" t="s">
        <v>64</v>
      </c>
      <c r="C45" s="30" t="s">
        <v>18</v>
      </c>
      <c r="D45" s="36">
        <v>68</v>
      </c>
      <c r="E45" s="28">
        <v>1.95</v>
      </c>
      <c r="F45" s="25"/>
      <c r="G45" s="25"/>
      <c r="H45" s="25" t="s">
        <v>150</v>
      </c>
      <c r="I45">
        <v>1</v>
      </c>
    </row>
    <row r="46" spans="1:9" ht="15" customHeight="1" x14ac:dyDescent="0.25">
      <c r="A46" s="25"/>
      <c r="B46" s="29" t="s">
        <v>79</v>
      </c>
      <c r="C46" s="30" t="s">
        <v>18</v>
      </c>
      <c r="D46" s="36"/>
      <c r="E46" s="28"/>
      <c r="F46" s="25"/>
      <c r="G46" s="25"/>
      <c r="H46" s="25" t="s">
        <v>150</v>
      </c>
      <c r="I46">
        <v>1</v>
      </c>
    </row>
    <row r="47" spans="1:9" ht="15" customHeight="1" x14ac:dyDescent="0.25">
      <c r="A47" s="25"/>
      <c r="B47" s="29" t="s">
        <v>80</v>
      </c>
      <c r="C47" s="30" t="s">
        <v>18</v>
      </c>
      <c r="D47" s="36">
        <v>32</v>
      </c>
      <c r="E47" s="28">
        <v>0.64</v>
      </c>
      <c r="F47" s="25"/>
      <c r="G47" s="25"/>
      <c r="H47" s="25" t="s">
        <v>150</v>
      </c>
      <c r="I47">
        <v>0</v>
      </c>
    </row>
    <row r="48" spans="1:9" ht="15" customHeight="1" x14ac:dyDescent="0.25">
      <c r="A48" s="25"/>
      <c r="B48" s="29" t="s">
        <v>81</v>
      </c>
      <c r="C48" s="30" t="s">
        <v>18</v>
      </c>
      <c r="D48" s="36"/>
      <c r="E48" s="28"/>
      <c r="F48" s="25"/>
      <c r="G48" s="25"/>
      <c r="H48" s="25" t="s">
        <v>150</v>
      </c>
      <c r="I48">
        <v>1</v>
      </c>
    </row>
    <row r="49" spans="1:9" ht="15" customHeight="1" x14ac:dyDescent="0.25">
      <c r="A49" s="25"/>
      <c r="B49" s="29" t="s">
        <v>82</v>
      </c>
      <c r="C49" s="30" t="s">
        <v>18</v>
      </c>
      <c r="D49" s="36">
        <v>37</v>
      </c>
      <c r="E49" s="28">
        <v>0.87</v>
      </c>
      <c r="F49" s="25"/>
      <c r="G49" s="25"/>
      <c r="H49" s="25" t="s">
        <v>150</v>
      </c>
      <c r="I49">
        <v>1</v>
      </c>
    </row>
    <row r="50" spans="1:9" ht="15" customHeight="1" x14ac:dyDescent="0.25">
      <c r="A50" s="25"/>
      <c r="B50" s="29" t="s">
        <v>129</v>
      </c>
      <c r="C50" s="30" t="s">
        <v>18</v>
      </c>
      <c r="D50" s="36">
        <v>42</v>
      </c>
      <c r="E50" s="28">
        <v>1.1200000000000001</v>
      </c>
      <c r="F50" s="25"/>
      <c r="G50" s="25"/>
      <c r="H50" s="25" t="s">
        <v>150</v>
      </c>
      <c r="I50">
        <v>1</v>
      </c>
    </row>
    <row r="51" spans="1:9" ht="15" customHeight="1" x14ac:dyDescent="0.25">
      <c r="A51" s="25"/>
      <c r="B51" s="29" t="s">
        <v>83</v>
      </c>
      <c r="C51" s="30" t="s">
        <v>18</v>
      </c>
      <c r="D51" s="36">
        <v>43</v>
      </c>
      <c r="E51" s="28">
        <v>1.1000000000000001</v>
      </c>
      <c r="F51" s="25"/>
      <c r="G51" s="25"/>
      <c r="H51" s="25" t="s">
        <v>150</v>
      </c>
      <c r="I51">
        <v>1</v>
      </c>
    </row>
    <row r="52" spans="1:9" ht="15" customHeight="1" x14ac:dyDescent="0.25">
      <c r="A52" s="25"/>
      <c r="B52" s="29" t="s">
        <v>130</v>
      </c>
      <c r="C52" s="30" t="s">
        <v>18</v>
      </c>
      <c r="D52" s="36">
        <v>50</v>
      </c>
      <c r="E52" s="28">
        <v>1.44</v>
      </c>
      <c r="F52" s="25"/>
      <c r="G52" s="25"/>
      <c r="H52" s="25" t="s">
        <v>150</v>
      </c>
      <c r="I52">
        <v>1</v>
      </c>
    </row>
    <row r="53" spans="1:9" ht="15" customHeight="1" x14ac:dyDescent="0.25">
      <c r="A53" s="25"/>
      <c r="B53" s="29" t="s">
        <v>132</v>
      </c>
      <c r="C53" s="30" t="s">
        <v>18</v>
      </c>
      <c r="D53" s="36">
        <v>47</v>
      </c>
      <c r="E53" s="28">
        <v>1.1000000000000001</v>
      </c>
      <c r="F53" s="25"/>
      <c r="G53" s="25"/>
      <c r="H53" s="25" t="s">
        <v>150</v>
      </c>
      <c r="I53">
        <v>1</v>
      </c>
    </row>
    <row r="54" spans="1:9" ht="15" customHeight="1" x14ac:dyDescent="0.25">
      <c r="A54" s="25"/>
      <c r="B54" s="29" t="s">
        <v>133</v>
      </c>
      <c r="C54" s="30" t="s">
        <v>18</v>
      </c>
      <c r="D54" s="36">
        <v>54</v>
      </c>
      <c r="E54" s="28">
        <v>1.44</v>
      </c>
      <c r="F54" s="25"/>
      <c r="G54" s="25"/>
      <c r="H54" s="25" t="s">
        <v>150</v>
      </c>
      <c r="I54">
        <v>1</v>
      </c>
    </row>
    <row r="55" spans="1:9" ht="15" customHeight="1" x14ac:dyDescent="0.25">
      <c r="A55" s="25"/>
      <c r="B55" s="29" t="s">
        <v>84</v>
      </c>
      <c r="C55" s="30" t="s">
        <v>18</v>
      </c>
      <c r="D55" s="36">
        <v>54</v>
      </c>
      <c r="E55" s="28">
        <v>1.33</v>
      </c>
      <c r="F55" s="25"/>
      <c r="G55" s="25"/>
      <c r="H55" s="25" t="s">
        <v>150</v>
      </c>
      <c r="I55">
        <v>1</v>
      </c>
    </row>
    <row r="56" spans="1:9" ht="15" customHeight="1" x14ac:dyDescent="0.25">
      <c r="A56" s="25"/>
      <c r="B56" s="29" t="s">
        <v>134</v>
      </c>
      <c r="C56" s="30" t="s">
        <v>18</v>
      </c>
      <c r="D56" s="36">
        <v>59.5</v>
      </c>
      <c r="E56" s="28">
        <v>1.75</v>
      </c>
      <c r="F56" s="25"/>
      <c r="G56" s="25"/>
      <c r="H56" s="25" t="s">
        <v>150</v>
      </c>
      <c r="I56">
        <v>1</v>
      </c>
    </row>
    <row r="57" spans="1:9" ht="15" customHeight="1" x14ac:dyDescent="0.25">
      <c r="A57" s="25"/>
      <c r="B57" s="29" t="s">
        <v>85</v>
      </c>
      <c r="C57" s="30" t="s">
        <v>18</v>
      </c>
      <c r="D57" s="36">
        <v>54</v>
      </c>
      <c r="E57" s="28">
        <v>1.34</v>
      </c>
      <c r="F57" s="25"/>
      <c r="G57" s="25"/>
      <c r="H57" s="25" t="s">
        <v>150</v>
      </c>
      <c r="I57">
        <v>1</v>
      </c>
    </row>
    <row r="58" spans="1:9" ht="15" customHeight="1" x14ac:dyDescent="0.25">
      <c r="A58" s="25"/>
      <c r="B58" s="29" t="s">
        <v>135</v>
      </c>
      <c r="C58" s="30" t="s">
        <v>18</v>
      </c>
      <c r="D58" s="36">
        <v>61</v>
      </c>
      <c r="E58" s="28">
        <v>1.75</v>
      </c>
      <c r="F58" s="25"/>
      <c r="G58" s="25"/>
      <c r="H58" s="25" t="s">
        <v>150</v>
      </c>
      <c r="I58">
        <v>1</v>
      </c>
    </row>
    <row r="59" spans="1:9" ht="15" customHeight="1" x14ac:dyDescent="0.25">
      <c r="A59" s="25"/>
      <c r="B59" s="29" t="s">
        <v>136</v>
      </c>
      <c r="C59" s="30" t="s">
        <v>18</v>
      </c>
      <c r="D59" s="36">
        <v>61</v>
      </c>
      <c r="E59" s="28">
        <v>1.9</v>
      </c>
      <c r="F59" s="25"/>
      <c r="G59" s="25"/>
      <c r="H59" s="25" t="s">
        <v>150</v>
      </c>
      <c r="I59">
        <v>1</v>
      </c>
    </row>
    <row r="60" spans="1:9" ht="15" customHeight="1" x14ac:dyDescent="0.25">
      <c r="A60" s="25"/>
      <c r="B60" s="29" t="s">
        <v>86</v>
      </c>
      <c r="C60" s="30" t="s">
        <v>18</v>
      </c>
      <c r="D60" s="36">
        <v>78</v>
      </c>
      <c r="E60" s="28">
        <v>1.8</v>
      </c>
      <c r="F60" s="25"/>
      <c r="G60" s="25"/>
      <c r="H60" s="25" t="s">
        <v>150</v>
      </c>
      <c r="I60">
        <v>1</v>
      </c>
    </row>
    <row r="61" spans="1:9" ht="15" customHeight="1" x14ac:dyDescent="0.25">
      <c r="A61" s="25"/>
      <c r="B61" s="29" t="s">
        <v>87</v>
      </c>
      <c r="C61" s="30" t="s">
        <v>18</v>
      </c>
      <c r="D61" s="36">
        <v>84</v>
      </c>
      <c r="E61" s="28">
        <v>2.39</v>
      </c>
      <c r="F61" s="25"/>
      <c r="G61" s="25"/>
      <c r="H61" s="25" t="s">
        <v>150</v>
      </c>
      <c r="I61">
        <v>1</v>
      </c>
    </row>
    <row r="62" spans="1:9" ht="15" customHeight="1" x14ac:dyDescent="0.25">
      <c r="A62" s="25"/>
      <c r="B62" s="29" t="s">
        <v>88</v>
      </c>
      <c r="C62" s="30" t="s">
        <v>18</v>
      </c>
      <c r="D62" s="36">
        <v>117</v>
      </c>
      <c r="E62" s="28">
        <v>3.49</v>
      </c>
      <c r="F62" s="25"/>
      <c r="G62" s="25"/>
      <c r="H62" s="25" t="s">
        <v>150</v>
      </c>
      <c r="I62">
        <v>1</v>
      </c>
    </row>
    <row r="63" spans="1:9" ht="15" customHeight="1" x14ac:dyDescent="0.25">
      <c r="A63" s="25"/>
      <c r="B63" s="29" t="s">
        <v>137</v>
      </c>
      <c r="C63" s="30" t="s">
        <v>18</v>
      </c>
      <c r="D63" s="36">
        <v>71</v>
      </c>
      <c r="E63" s="28">
        <v>1.68</v>
      </c>
      <c r="F63" s="25"/>
      <c r="G63" s="25"/>
      <c r="H63" s="25" t="s">
        <v>150</v>
      </c>
      <c r="I63">
        <v>1</v>
      </c>
    </row>
    <row r="64" spans="1:9" ht="15" customHeight="1" x14ac:dyDescent="0.25">
      <c r="A64" s="25"/>
      <c r="B64" s="29" t="s">
        <v>89</v>
      </c>
      <c r="C64" s="30" t="s">
        <v>18</v>
      </c>
      <c r="D64" s="36">
        <v>71</v>
      </c>
      <c r="E64" s="28">
        <v>2.2200000000000002</v>
      </c>
      <c r="F64" s="25"/>
      <c r="G64" s="25"/>
      <c r="H64" s="25" t="s">
        <v>150</v>
      </c>
      <c r="I64">
        <v>1</v>
      </c>
    </row>
    <row r="65" spans="1:9" ht="15" customHeight="1" x14ac:dyDescent="0.25">
      <c r="A65" s="25"/>
      <c r="B65" s="29" t="s">
        <v>90</v>
      </c>
      <c r="C65" s="30" t="s">
        <v>18</v>
      </c>
      <c r="D65" s="36"/>
      <c r="E65" s="28"/>
      <c r="F65" s="25"/>
      <c r="G65" s="25"/>
      <c r="H65" s="25" t="s">
        <v>150</v>
      </c>
      <c r="I65">
        <v>1</v>
      </c>
    </row>
    <row r="66" spans="1:9" ht="15" customHeight="1" x14ac:dyDescent="0.25">
      <c r="A66" s="25"/>
      <c r="B66" s="29" t="s">
        <v>91</v>
      </c>
      <c r="C66" s="30" t="s">
        <v>18</v>
      </c>
      <c r="D66" s="36"/>
      <c r="E66" s="28"/>
      <c r="F66" s="25"/>
      <c r="G66" s="25"/>
      <c r="H66" s="25" t="s">
        <v>150</v>
      </c>
      <c r="I66">
        <v>1</v>
      </c>
    </row>
    <row r="67" spans="1:9" ht="15" customHeight="1" x14ac:dyDescent="0.25">
      <c r="A67" s="25"/>
      <c r="B67" s="29" t="s">
        <v>92</v>
      </c>
      <c r="C67" s="30" t="s">
        <v>18</v>
      </c>
      <c r="D67" s="36"/>
      <c r="E67" s="28"/>
      <c r="F67" s="25"/>
      <c r="G67" s="25"/>
      <c r="H67" s="25" t="s">
        <v>150</v>
      </c>
      <c r="I67">
        <v>1</v>
      </c>
    </row>
    <row r="68" spans="1:9" ht="15" customHeight="1" x14ac:dyDescent="0.25">
      <c r="A68" s="25"/>
      <c r="B68" s="29" t="s">
        <v>93</v>
      </c>
      <c r="C68" s="30" t="s">
        <v>18</v>
      </c>
      <c r="D68" s="36"/>
      <c r="E68" s="28"/>
      <c r="F68" s="25"/>
      <c r="G68" s="25"/>
      <c r="H68" s="25" t="s">
        <v>150</v>
      </c>
      <c r="I68">
        <v>1</v>
      </c>
    </row>
    <row r="69" spans="1:9" ht="15" customHeight="1" x14ac:dyDescent="0.25">
      <c r="A69" s="25"/>
      <c r="B69" s="29" t="s">
        <v>94</v>
      </c>
      <c r="C69" s="30" t="s">
        <v>18</v>
      </c>
      <c r="D69" s="36"/>
      <c r="E69" s="28"/>
      <c r="F69" s="25"/>
      <c r="G69" s="25"/>
      <c r="H69" s="25" t="s">
        <v>150</v>
      </c>
      <c r="I69">
        <v>1</v>
      </c>
    </row>
    <row r="70" spans="1:9" ht="15" customHeight="1" x14ac:dyDescent="0.25">
      <c r="A70" s="25"/>
      <c r="B70" s="29" t="s">
        <v>95</v>
      </c>
      <c r="C70" s="30" t="s">
        <v>18</v>
      </c>
      <c r="D70" s="36"/>
      <c r="E70" s="28"/>
      <c r="F70" s="25"/>
      <c r="G70" s="25"/>
      <c r="H70" s="25" t="s">
        <v>150</v>
      </c>
      <c r="I70">
        <v>1</v>
      </c>
    </row>
    <row r="71" spans="1:9" ht="15" customHeight="1" x14ac:dyDescent="0.25">
      <c r="A71" s="25"/>
      <c r="B71" s="29" t="s">
        <v>65</v>
      </c>
      <c r="C71" s="30" t="s">
        <v>18</v>
      </c>
      <c r="D71" s="36"/>
      <c r="E71" s="28"/>
      <c r="F71" s="25"/>
      <c r="G71" s="25"/>
      <c r="H71" s="25" t="s">
        <v>150</v>
      </c>
      <c r="I71">
        <v>1</v>
      </c>
    </row>
    <row r="72" spans="1:9" ht="15" customHeight="1" x14ac:dyDescent="0.25">
      <c r="A72" s="25"/>
      <c r="B72" s="29" t="s">
        <v>66</v>
      </c>
      <c r="C72" s="30" t="s">
        <v>18</v>
      </c>
      <c r="D72" s="36"/>
      <c r="E72" s="28"/>
      <c r="F72" s="25"/>
      <c r="G72" s="25"/>
      <c r="H72" s="25" t="s">
        <v>150</v>
      </c>
      <c r="I72">
        <v>1</v>
      </c>
    </row>
    <row r="73" spans="1:9" ht="15" customHeight="1" x14ac:dyDescent="0.25">
      <c r="A73" s="25"/>
      <c r="B73" s="29" t="s">
        <v>67</v>
      </c>
      <c r="C73" s="30" t="s">
        <v>18</v>
      </c>
      <c r="D73" s="36"/>
      <c r="E73" s="28"/>
      <c r="F73" s="25"/>
      <c r="G73" s="25"/>
      <c r="H73" s="25" t="s">
        <v>150</v>
      </c>
      <c r="I73">
        <v>1</v>
      </c>
    </row>
    <row r="74" spans="1:9" ht="15" customHeight="1" x14ac:dyDescent="0.25">
      <c r="A74" s="25"/>
      <c r="B74" s="29" t="s">
        <v>67</v>
      </c>
      <c r="C74" s="30" t="s">
        <v>18</v>
      </c>
      <c r="D74" s="36"/>
      <c r="E74" s="28"/>
      <c r="F74" s="25"/>
      <c r="G74" s="25"/>
      <c r="H74" s="25" t="s">
        <v>150</v>
      </c>
      <c r="I74">
        <v>1</v>
      </c>
    </row>
    <row r="75" spans="1:9" ht="15" customHeight="1" x14ac:dyDescent="0.25">
      <c r="A75" s="25"/>
      <c r="B75" s="29" t="s">
        <v>68</v>
      </c>
      <c r="C75" s="30" t="s">
        <v>18</v>
      </c>
      <c r="D75" s="36"/>
      <c r="E75" s="28"/>
      <c r="F75" s="25"/>
      <c r="G75" s="25"/>
      <c r="H75" s="25" t="s">
        <v>150</v>
      </c>
      <c r="I75">
        <v>1</v>
      </c>
    </row>
    <row r="76" spans="1:9" ht="15" customHeight="1" x14ac:dyDescent="0.25">
      <c r="A76" s="25"/>
      <c r="B76" s="29" t="s">
        <v>69</v>
      </c>
      <c r="C76" s="30" t="s">
        <v>18</v>
      </c>
      <c r="D76" s="36"/>
      <c r="E76" s="28"/>
      <c r="F76" s="25"/>
      <c r="G76" s="25"/>
      <c r="H76" s="25" t="s">
        <v>150</v>
      </c>
      <c r="I76">
        <v>1</v>
      </c>
    </row>
    <row r="77" spans="1:9" ht="15" customHeight="1" x14ac:dyDescent="0.25">
      <c r="A77" s="25"/>
      <c r="B77" s="29" t="s">
        <v>70</v>
      </c>
      <c r="C77" s="30" t="s">
        <v>18</v>
      </c>
      <c r="D77" s="36"/>
      <c r="E77" s="28"/>
      <c r="F77" s="25"/>
      <c r="G77" s="25"/>
      <c r="H77" s="25" t="s">
        <v>150</v>
      </c>
      <c r="I77">
        <v>1</v>
      </c>
    </row>
    <row r="78" spans="1:9" ht="15" customHeight="1" x14ac:dyDescent="0.25">
      <c r="A78" s="25"/>
      <c r="B78" s="29" t="s">
        <v>71</v>
      </c>
      <c r="C78" s="30" t="s">
        <v>18</v>
      </c>
      <c r="D78" s="36">
        <v>65</v>
      </c>
      <c r="E78" s="28">
        <v>1.08</v>
      </c>
      <c r="F78" s="25"/>
      <c r="G78" s="25"/>
      <c r="H78" s="25" t="s">
        <v>150</v>
      </c>
      <c r="I78">
        <v>1</v>
      </c>
    </row>
    <row r="79" spans="1:9" ht="15" customHeight="1" x14ac:dyDescent="0.25">
      <c r="A79" s="25"/>
      <c r="B79" s="29" t="s">
        <v>72</v>
      </c>
      <c r="C79" s="30" t="s">
        <v>18</v>
      </c>
      <c r="D79" s="36">
        <v>100</v>
      </c>
      <c r="E79" s="28">
        <v>1.53</v>
      </c>
      <c r="F79" s="25"/>
      <c r="G79" s="25"/>
      <c r="H79" s="25" t="s">
        <v>150</v>
      </c>
      <c r="I79">
        <v>1</v>
      </c>
    </row>
    <row r="80" spans="1:9" ht="15" customHeight="1" x14ac:dyDescent="0.25">
      <c r="A80" s="25"/>
      <c r="B80" s="29" t="s">
        <v>73</v>
      </c>
      <c r="C80" s="30" t="s">
        <v>18</v>
      </c>
      <c r="D80" s="36">
        <v>153</v>
      </c>
      <c r="E80" s="28">
        <v>2.76</v>
      </c>
      <c r="F80" s="25"/>
      <c r="G80" s="25"/>
      <c r="H80" s="25" t="s">
        <v>150</v>
      </c>
      <c r="I80">
        <v>1</v>
      </c>
    </row>
    <row r="81" spans="1:9" ht="15" customHeight="1" x14ac:dyDescent="0.25">
      <c r="A81" s="25"/>
      <c r="B81" s="29" t="s">
        <v>74</v>
      </c>
      <c r="C81" s="30" t="s">
        <v>18</v>
      </c>
      <c r="D81" s="36">
        <v>176</v>
      </c>
      <c r="E81" s="28">
        <v>3.55</v>
      </c>
      <c r="F81" s="25"/>
      <c r="G81" s="25"/>
      <c r="H81" s="25" t="s">
        <v>150</v>
      </c>
      <c r="I81">
        <v>1</v>
      </c>
    </row>
    <row r="82" spans="1:9" ht="15" customHeight="1" x14ac:dyDescent="0.25">
      <c r="A82" s="25"/>
      <c r="B82" s="29" t="s">
        <v>75</v>
      </c>
      <c r="C82" s="30" t="s">
        <v>18</v>
      </c>
      <c r="D82" s="36"/>
      <c r="E82" s="28"/>
      <c r="F82" s="25"/>
      <c r="G82" s="25"/>
      <c r="H82" s="25" t="s">
        <v>150</v>
      </c>
      <c r="I82">
        <v>1</v>
      </c>
    </row>
    <row r="83" spans="1:9" ht="15" customHeight="1" x14ac:dyDescent="0.25">
      <c r="A83" s="25"/>
      <c r="B83" s="29" t="s">
        <v>76</v>
      </c>
      <c r="C83" s="30" t="s">
        <v>18</v>
      </c>
      <c r="D83" s="36">
        <v>158</v>
      </c>
      <c r="E83" s="28">
        <v>4.62</v>
      </c>
      <c r="F83" s="25"/>
      <c r="G83" s="25"/>
      <c r="H83" s="25" t="s">
        <v>150</v>
      </c>
      <c r="I83">
        <v>1</v>
      </c>
    </row>
    <row r="84" spans="1:9" ht="15" customHeight="1" x14ac:dyDescent="0.25">
      <c r="A84" s="25"/>
      <c r="B84" s="29" t="s">
        <v>123</v>
      </c>
      <c r="C84" s="30" t="s">
        <v>18</v>
      </c>
      <c r="D84" s="36">
        <v>265</v>
      </c>
      <c r="E84" s="28">
        <v>6.26</v>
      </c>
      <c r="F84" s="25"/>
      <c r="G84" s="25"/>
      <c r="H84" s="25" t="s">
        <v>150</v>
      </c>
      <c r="I84">
        <v>1</v>
      </c>
    </row>
    <row r="85" spans="1:9" ht="15" customHeight="1" x14ac:dyDescent="0.25">
      <c r="A85" s="25"/>
      <c r="B85" s="29" t="s">
        <v>124</v>
      </c>
      <c r="C85" s="30" t="s">
        <v>18</v>
      </c>
      <c r="D85" s="36">
        <v>590</v>
      </c>
      <c r="E85" s="28">
        <v>10.36</v>
      </c>
      <c r="F85" s="25"/>
      <c r="G85" s="25"/>
      <c r="H85" s="25" t="s">
        <v>150</v>
      </c>
      <c r="I85">
        <v>1</v>
      </c>
    </row>
    <row r="86" spans="1:9" ht="15" customHeight="1" x14ac:dyDescent="0.25">
      <c r="A86" s="25"/>
      <c r="B86" s="29" t="s">
        <v>77</v>
      </c>
      <c r="C86" s="30" t="s">
        <v>18</v>
      </c>
      <c r="D86" s="36">
        <v>300</v>
      </c>
      <c r="E86" s="28">
        <v>7.38</v>
      </c>
      <c r="F86" s="25"/>
      <c r="G86" s="25"/>
      <c r="H86" s="25" t="s">
        <v>150</v>
      </c>
      <c r="I86">
        <v>1</v>
      </c>
    </row>
    <row r="87" spans="1:9" ht="15" customHeight="1" x14ac:dyDescent="0.25">
      <c r="A87" s="25"/>
      <c r="B87" s="29" t="s">
        <v>19</v>
      </c>
      <c r="C87" s="30" t="s">
        <v>18</v>
      </c>
      <c r="D87" s="36">
        <v>42</v>
      </c>
      <c r="E87" s="28">
        <v>1.1100000000000001</v>
      </c>
      <c r="F87" s="25"/>
      <c r="G87" s="25"/>
      <c r="H87" s="25" t="s">
        <v>150</v>
      </c>
      <c r="I87">
        <v>1</v>
      </c>
    </row>
    <row r="88" spans="1:9" ht="15" customHeight="1" x14ac:dyDescent="0.25">
      <c r="A88" s="25"/>
      <c r="B88" s="29" t="s">
        <v>20</v>
      </c>
      <c r="C88" s="30" t="s">
        <v>18</v>
      </c>
      <c r="D88" s="36">
        <v>57</v>
      </c>
      <c r="E88" s="28">
        <v>1.44</v>
      </c>
      <c r="F88" s="25"/>
      <c r="G88" s="25"/>
      <c r="H88" s="25" t="s">
        <v>150</v>
      </c>
      <c r="I88">
        <v>1</v>
      </c>
    </row>
    <row r="89" spans="1:9" ht="15" customHeight="1" x14ac:dyDescent="0.25">
      <c r="A89" s="25"/>
      <c r="B89" s="29" t="s">
        <v>21</v>
      </c>
      <c r="C89" s="30" t="s">
        <v>18</v>
      </c>
      <c r="D89" s="36">
        <v>65</v>
      </c>
      <c r="E89" s="28">
        <v>1.88</v>
      </c>
      <c r="F89" s="25"/>
      <c r="G89" s="25"/>
      <c r="H89" s="25" t="s">
        <v>150</v>
      </c>
      <c r="I89">
        <v>1</v>
      </c>
    </row>
    <row r="90" spans="1:9" ht="15" customHeight="1" x14ac:dyDescent="0.25">
      <c r="A90" s="25"/>
      <c r="B90" s="29" t="s">
        <v>125</v>
      </c>
      <c r="C90" s="30" t="s">
        <v>18</v>
      </c>
      <c r="D90" s="36">
        <v>63</v>
      </c>
      <c r="E90" s="28">
        <v>2.06</v>
      </c>
      <c r="F90" s="25"/>
      <c r="G90" s="25"/>
      <c r="H90" s="25" t="s">
        <v>150</v>
      </c>
      <c r="I90">
        <v>1</v>
      </c>
    </row>
    <row r="91" spans="1:9" ht="15" customHeight="1" x14ac:dyDescent="0.25">
      <c r="A91" s="25"/>
      <c r="B91" s="29" t="s">
        <v>22</v>
      </c>
      <c r="C91" s="30" t="s">
        <v>18</v>
      </c>
      <c r="D91" s="36">
        <v>67</v>
      </c>
      <c r="E91" s="28">
        <v>2.37</v>
      </c>
      <c r="F91" s="25"/>
      <c r="G91" s="25"/>
      <c r="H91" s="25" t="s">
        <v>150</v>
      </c>
      <c r="I91">
        <v>1</v>
      </c>
    </row>
    <row r="92" spans="1:9" ht="15" customHeight="1" x14ac:dyDescent="0.25">
      <c r="A92" s="25"/>
      <c r="B92" s="29" t="s">
        <v>23</v>
      </c>
      <c r="C92" s="30" t="s">
        <v>18</v>
      </c>
      <c r="D92" s="36">
        <v>90</v>
      </c>
      <c r="E92" s="28">
        <v>2.7</v>
      </c>
      <c r="F92" s="25"/>
      <c r="G92" s="25"/>
      <c r="H92" s="25" t="s">
        <v>150</v>
      </c>
      <c r="I92">
        <v>1</v>
      </c>
    </row>
    <row r="93" spans="1:9" ht="15" customHeight="1" x14ac:dyDescent="0.25">
      <c r="A93" s="25"/>
      <c r="B93" s="29" t="s">
        <v>131</v>
      </c>
      <c r="C93" s="30" t="s">
        <v>18</v>
      </c>
      <c r="D93" s="36">
        <v>92</v>
      </c>
      <c r="E93" s="28">
        <v>3</v>
      </c>
      <c r="F93" s="25"/>
      <c r="G93" s="25"/>
      <c r="H93" s="25" t="s">
        <v>150</v>
      </c>
      <c r="I93">
        <v>1</v>
      </c>
    </row>
    <row r="94" spans="1:9" ht="15" customHeight="1" x14ac:dyDescent="0.25">
      <c r="A94" s="25"/>
      <c r="B94" s="29" t="s">
        <v>24</v>
      </c>
      <c r="C94" s="30" t="s">
        <v>18</v>
      </c>
      <c r="D94" s="36">
        <v>110</v>
      </c>
      <c r="E94" s="28">
        <v>3.73</v>
      </c>
      <c r="F94" s="25"/>
      <c r="G94" s="25"/>
      <c r="H94" s="25" t="s">
        <v>150</v>
      </c>
      <c r="I94">
        <v>1</v>
      </c>
    </row>
    <row r="95" spans="1:9" ht="15" customHeight="1" x14ac:dyDescent="0.25">
      <c r="A95" s="25"/>
      <c r="B95" s="29" t="s">
        <v>25</v>
      </c>
      <c r="C95" s="30" t="s">
        <v>18</v>
      </c>
      <c r="D95" s="36">
        <v>153</v>
      </c>
      <c r="E95" s="28">
        <v>4.75</v>
      </c>
      <c r="F95" s="25"/>
      <c r="G95" s="25"/>
      <c r="H95" s="25" t="s">
        <v>150</v>
      </c>
      <c r="I95">
        <v>1</v>
      </c>
    </row>
    <row r="96" spans="1:9" ht="15" customHeight="1" x14ac:dyDescent="0.25">
      <c r="A96" s="25"/>
      <c r="B96" s="29" t="s">
        <v>39</v>
      </c>
      <c r="C96" s="30" t="s">
        <v>18</v>
      </c>
      <c r="D96" s="36">
        <v>188</v>
      </c>
      <c r="E96" s="28"/>
      <c r="F96" s="25"/>
      <c r="G96" s="25"/>
      <c r="H96" s="25" t="s">
        <v>150</v>
      </c>
      <c r="I96">
        <v>1</v>
      </c>
    </row>
    <row r="97" spans="1:9" ht="15" customHeight="1" x14ac:dyDescent="0.25">
      <c r="A97" s="25"/>
      <c r="B97" s="29" t="s">
        <v>43</v>
      </c>
      <c r="C97" s="30" t="s">
        <v>18</v>
      </c>
      <c r="D97" s="36">
        <v>220</v>
      </c>
      <c r="E97" s="28"/>
      <c r="F97" s="25"/>
      <c r="G97" s="25"/>
      <c r="H97" s="25" t="s">
        <v>150</v>
      </c>
      <c r="I97">
        <v>1</v>
      </c>
    </row>
    <row r="98" spans="1:9" ht="15" customHeight="1" x14ac:dyDescent="0.25">
      <c r="A98" s="25"/>
      <c r="B98" s="29" t="s">
        <v>40</v>
      </c>
      <c r="C98" s="30" t="s">
        <v>18</v>
      </c>
      <c r="D98" s="36">
        <v>220</v>
      </c>
      <c r="E98" s="28"/>
      <c r="F98" s="25"/>
      <c r="G98" s="25"/>
      <c r="H98" s="25" t="s">
        <v>150</v>
      </c>
      <c r="I98">
        <v>1</v>
      </c>
    </row>
    <row r="99" spans="1:9" ht="15" customHeight="1" x14ac:dyDescent="0.25">
      <c r="A99" s="25"/>
      <c r="B99" s="29" t="s">
        <v>41</v>
      </c>
      <c r="C99" s="30" t="s">
        <v>18</v>
      </c>
      <c r="D99" s="36">
        <v>250</v>
      </c>
      <c r="E99" s="28"/>
      <c r="F99" s="25"/>
      <c r="G99" s="25"/>
      <c r="H99" s="25" t="s">
        <v>150</v>
      </c>
      <c r="I99">
        <v>1</v>
      </c>
    </row>
    <row r="100" spans="1:9" ht="15" customHeight="1" x14ac:dyDescent="0.25">
      <c r="A100" s="25"/>
      <c r="B100" s="29" t="s">
        <v>42</v>
      </c>
      <c r="C100" s="30" t="s">
        <v>18</v>
      </c>
      <c r="D100" s="36">
        <v>310</v>
      </c>
      <c r="E100" s="28"/>
      <c r="F100" s="25"/>
      <c r="G100" s="25"/>
      <c r="H100" s="25" t="s">
        <v>150</v>
      </c>
      <c r="I100">
        <v>1</v>
      </c>
    </row>
    <row r="101" spans="1:9" ht="15" customHeight="1" x14ac:dyDescent="0.25">
      <c r="A101" s="25"/>
      <c r="B101" s="29" t="s">
        <v>44</v>
      </c>
      <c r="C101" s="30" t="s">
        <v>18</v>
      </c>
      <c r="D101" s="36">
        <v>400</v>
      </c>
      <c r="E101" s="28"/>
      <c r="F101" s="25"/>
      <c r="G101" s="25"/>
      <c r="H101" s="25" t="s">
        <v>150</v>
      </c>
      <c r="I101">
        <v>1</v>
      </c>
    </row>
    <row r="102" spans="1:9" ht="15" customHeight="1" x14ac:dyDescent="0.25">
      <c r="A102" s="25"/>
      <c r="B102" s="29" t="s">
        <v>45</v>
      </c>
      <c r="C102" s="30" t="s">
        <v>18</v>
      </c>
      <c r="D102" s="36">
        <v>445</v>
      </c>
      <c r="E102" s="28"/>
      <c r="F102" s="25"/>
      <c r="G102" s="25"/>
      <c r="H102" s="25" t="s">
        <v>150</v>
      </c>
      <c r="I102">
        <v>1</v>
      </c>
    </row>
    <row r="103" spans="1:9" ht="15" customHeight="1" x14ac:dyDescent="0.25">
      <c r="A103" s="25"/>
      <c r="B103" s="29" t="s">
        <v>46</v>
      </c>
      <c r="C103" s="30" t="s">
        <v>18</v>
      </c>
      <c r="D103" s="36">
        <v>490</v>
      </c>
      <c r="E103" s="28"/>
      <c r="F103" s="25"/>
      <c r="G103" s="25"/>
      <c r="H103" s="25" t="s">
        <v>150</v>
      </c>
      <c r="I103">
        <v>1</v>
      </c>
    </row>
    <row r="104" spans="1:9" ht="15" customHeight="1" x14ac:dyDescent="0.25">
      <c r="A104" s="25"/>
      <c r="B104" s="29" t="s">
        <v>47</v>
      </c>
      <c r="C104" s="30" t="s">
        <v>18</v>
      </c>
      <c r="D104" s="36">
        <v>570</v>
      </c>
      <c r="E104" s="28"/>
      <c r="F104" s="25"/>
      <c r="G104" s="25"/>
      <c r="H104" s="25" t="s">
        <v>150</v>
      </c>
      <c r="I104">
        <v>1</v>
      </c>
    </row>
    <row r="105" spans="1:9" ht="15" customHeight="1" x14ac:dyDescent="0.25">
      <c r="A105" s="25"/>
      <c r="B105" s="29" t="s">
        <v>117</v>
      </c>
      <c r="C105" s="30" t="s">
        <v>78</v>
      </c>
      <c r="D105" s="36">
        <v>100</v>
      </c>
      <c r="E105" s="25"/>
      <c r="F105" s="25"/>
      <c r="G105" s="25"/>
      <c r="H105" s="25" t="s">
        <v>151</v>
      </c>
      <c r="I105">
        <v>0</v>
      </c>
    </row>
    <row r="106" spans="1:9" ht="15" customHeight="1" x14ac:dyDescent="0.25">
      <c r="A106" s="25"/>
      <c r="B106" s="29" t="s">
        <v>118</v>
      </c>
      <c r="C106" s="30" t="s">
        <v>78</v>
      </c>
      <c r="D106" s="36">
        <v>200</v>
      </c>
      <c r="E106" s="25"/>
      <c r="F106" s="25"/>
      <c r="G106" s="25"/>
      <c r="H106" s="25" t="s">
        <v>151</v>
      </c>
      <c r="I106">
        <v>0</v>
      </c>
    </row>
    <row r="107" spans="1:9" x14ac:dyDescent="0.25">
      <c r="A107" s="25"/>
      <c r="B107" s="40" t="s">
        <v>141</v>
      </c>
      <c r="C107" s="41" t="s">
        <v>18</v>
      </c>
      <c r="D107" s="42">
        <v>12.5</v>
      </c>
      <c r="E107" s="25"/>
      <c r="F107" s="25"/>
      <c r="G107" s="25"/>
      <c r="H107" s="25" t="s">
        <v>151</v>
      </c>
      <c r="I107">
        <v>0</v>
      </c>
    </row>
  </sheetData>
  <mergeCells count="1">
    <mergeCell ref="F1:G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Ландшафт</vt:lpstr>
      <vt:lpstr>Цена металла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Артём Мельников</cp:lastModifiedBy>
  <cp:lastPrinted>2013-09-06T08:05:28Z</cp:lastPrinted>
  <dcterms:created xsi:type="dcterms:W3CDTF">2013-05-28T05:21:00Z</dcterms:created>
  <dcterms:modified xsi:type="dcterms:W3CDTF">2014-05-27T18:14:44Z</dcterms:modified>
</cp:coreProperties>
</file>