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9440" windowHeight="12015"/>
  </bookViews>
  <sheets>
    <sheet name="Лист1" sheetId="1" r:id="rId1"/>
    <sheet name="Лист2" sheetId="2" r:id="rId2"/>
    <sheet name="Лист3" sheetId="3" r:id="rId3"/>
  </sheets>
  <definedNames>
    <definedName name="vs_1">Лист1!$K$1:$M$1</definedName>
    <definedName name="вал">Лист1!$E$2:$E$13</definedName>
    <definedName name="д1">Лист1!$B$2:$B$13</definedName>
    <definedName name="д2">Лист1!$C$2:$C$13</definedName>
    <definedName name="курс">Лист1!$K$3:$M$3</definedName>
    <definedName name="курс2">Лист1!$H$2:$H$13</definedName>
    <definedName name="своп">Лист1!$K$2:$M$2</definedName>
    <definedName name="своп2">Лист1!$G$2:$G$13</definedName>
    <definedName name="ставк">Лист1!$F$2:$F$13</definedName>
    <definedName name="сумм">Лист1!$D$2:$D$13</definedName>
    <definedName name="тип">Лист1!$A$2:$A$13</definedName>
  </definedName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2" i="1"/>
  <c r="G3" i="1"/>
  <c r="G4" i="1"/>
  <c r="G5" i="1"/>
  <c r="G6" i="1"/>
  <c r="G7" i="1"/>
  <c r="G8" i="1"/>
  <c r="G9" i="1"/>
  <c r="G10" i="1"/>
  <c r="G11" i="1"/>
  <c r="G12" i="1"/>
  <c r="G13" i="1"/>
  <c r="G2" i="1"/>
  <c r="L10" i="1" l="1"/>
  <c r="L12" i="1"/>
  <c r="L11" i="1"/>
</calcChain>
</file>

<file path=xl/sharedStrings.xml><?xml version="1.0" encoding="utf-8"?>
<sst xmlns="http://schemas.openxmlformats.org/spreadsheetml/2006/main" count="26" uniqueCount="14">
  <si>
    <t>тип</t>
  </si>
  <si>
    <t>дата1</t>
  </si>
  <si>
    <t>дата2</t>
  </si>
  <si>
    <t>сумма</t>
  </si>
  <si>
    <t>валюта</t>
  </si>
  <si>
    <t>ставка</t>
  </si>
  <si>
    <t>своп</t>
  </si>
  <si>
    <t>чист</t>
  </si>
  <si>
    <t>спек</t>
  </si>
  <si>
    <t>СВОП</t>
  </si>
  <si>
    <t>курс</t>
  </si>
  <si>
    <t>СР.взвеш ставка с учетом свопа</t>
  </si>
  <si>
    <t>Своп</t>
  </si>
  <si>
    <t>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</si>
</sst>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14" fontId="0" fillId="0" borderId="0" xfId="0" applyNumberFormat="1"/>
    <xf numFmtId="10" fontId="0" fillId="0" borderId="0" xfId="1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0" fontId="0" fillId="0" borderId="0" xfId="0" applyNumberFormat="1" applyBorder="1"/>
    <xf numFmtId="9" fontId="0" fillId="0" borderId="0" xfId="0" applyNumberFormat="1" applyBorder="1"/>
    <xf numFmtId="9" fontId="0" fillId="0" borderId="5" xfId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0" fontId="0" fillId="0" borderId="0" xfId="0" applyNumberFormat="1"/>
    <xf numFmtId="10" fontId="2" fillId="0" borderId="0" xfId="1" applyNumberFormat="1" applyFont="1" applyFill="1"/>
    <xf numFmtId="9" fontId="0" fillId="0" borderId="0" xfId="1" applyFont="1" applyBorder="1"/>
    <xf numFmtId="0" fontId="0" fillId="0" borderId="0" xfId="0" applyBorder="1"/>
    <xf numFmtId="2" fontId="0" fillId="0" borderId="0" xfId="0" applyNumberFormat="1"/>
    <xf numFmtId="165" fontId="0" fillId="0" borderId="0" xfId="0" applyNumberFormat="1"/>
    <xf numFmtId="165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>
      <selection activeCell="I27" sqref="I27"/>
    </sheetView>
  </sheetViews>
  <sheetFormatPr defaultRowHeight="15" x14ac:dyDescent="0.25"/>
  <cols>
    <col min="2" max="2" width="11.28515625" customWidth="1"/>
    <col min="3" max="3" width="11.42578125" customWidth="1"/>
    <col min="7" max="7" width="9.28515625" customWidth="1"/>
    <col min="11" max="11" width="10.7109375" bestFit="1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12</v>
      </c>
      <c r="H1" t="s">
        <v>13</v>
      </c>
      <c r="J1" s="3"/>
      <c r="K1" s="4">
        <v>978</v>
      </c>
      <c r="L1" s="4">
        <v>840</v>
      </c>
      <c r="M1" s="5">
        <v>810</v>
      </c>
    </row>
    <row r="2" spans="1:18" x14ac:dyDescent="0.25">
      <c r="A2" t="s">
        <v>6</v>
      </c>
      <c r="B2" s="1">
        <v>40544</v>
      </c>
      <c r="C2" s="1">
        <v>41014</v>
      </c>
      <c r="D2">
        <v>2700</v>
      </c>
      <c r="E2">
        <v>840</v>
      </c>
      <c r="F2" s="2">
        <v>3.2500000000000001E-2</v>
      </c>
      <c r="G2" s="13">
        <f ca="1">OFFSET($K$1,1,MATCH(E2,vs_1,0)-1,1,1)</f>
        <v>0.05</v>
      </c>
      <c r="H2" s="17">
        <f ca="1">OFFSET($K$1,2,MATCH(E2,vs_1,0)-1,1,1)</f>
        <v>30</v>
      </c>
      <c r="I2" s="17"/>
      <c r="J2" s="6" t="s">
        <v>9</v>
      </c>
      <c r="K2" s="7">
        <v>4.4999999999999998E-2</v>
      </c>
      <c r="L2" s="8">
        <v>0.05</v>
      </c>
      <c r="M2" s="9">
        <v>0</v>
      </c>
      <c r="P2" s="7"/>
      <c r="Q2" s="8"/>
      <c r="R2" s="15"/>
    </row>
    <row r="3" spans="1:18" ht="15.75" thickBot="1" x14ac:dyDescent="0.3">
      <c r="A3" t="s">
        <v>6</v>
      </c>
      <c r="B3" s="1">
        <v>40544</v>
      </c>
      <c r="C3" s="1">
        <v>41014</v>
      </c>
      <c r="D3">
        <v>8180</v>
      </c>
      <c r="E3">
        <v>840</v>
      </c>
      <c r="F3" s="2">
        <v>0.03</v>
      </c>
      <c r="G3" s="13">
        <f ca="1">OFFSET($K$1,1,MATCH(E3,vs_1,0)-1,1,1)</f>
        <v>0.05</v>
      </c>
      <c r="H3">
        <f ca="1">OFFSET($K$1,2,MATCH(E3,vs_1,0)-1,1,1)</f>
        <v>30</v>
      </c>
      <c r="J3" s="10" t="s">
        <v>10</v>
      </c>
      <c r="K3" s="11">
        <v>40</v>
      </c>
      <c r="L3" s="11">
        <v>30</v>
      </c>
      <c r="M3" s="12">
        <v>1</v>
      </c>
      <c r="O3" s="16"/>
      <c r="P3" s="7"/>
      <c r="Q3" s="16"/>
    </row>
    <row r="4" spans="1:18" x14ac:dyDescent="0.25">
      <c r="A4" t="s">
        <v>7</v>
      </c>
      <c r="B4" s="1">
        <v>41015</v>
      </c>
      <c r="C4" s="1">
        <v>41029</v>
      </c>
      <c r="D4">
        <v>402</v>
      </c>
      <c r="E4">
        <v>978</v>
      </c>
      <c r="F4" s="2">
        <v>2.75E-2</v>
      </c>
      <c r="G4" s="13">
        <f ca="1">OFFSET($K$1,1,MATCH(E4,vs_1,0)-1,1,1)</f>
        <v>4.4999999999999998E-2</v>
      </c>
      <c r="H4">
        <f ca="1">OFFSET($K$1,2,MATCH(E4,vs_1,0)-1,1,1)</f>
        <v>40</v>
      </c>
      <c r="O4" s="16"/>
      <c r="P4" s="8"/>
      <c r="Q4" s="16"/>
    </row>
    <row r="5" spans="1:18" x14ac:dyDescent="0.25">
      <c r="A5" t="s">
        <v>7</v>
      </c>
      <c r="B5" s="1">
        <v>40544</v>
      </c>
      <c r="C5" s="1">
        <v>41014</v>
      </c>
      <c r="D5">
        <v>7321</v>
      </c>
      <c r="E5">
        <v>810</v>
      </c>
      <c r="F5" s="2">
        <v>5.7500000000000002E-2</v>
      </c>
      <c r="G5" s="13">
        <f ca="1">OFFSET($K$1,1,MATCH(E5,vs_1,0)-1,1,1)</f>
        <v>0</v>
      </c>
      <c r="H5">
        <f ca="1">OFFSET($K$1,2,MATCH(E5,vs_1,0)-1,1,1)</f>
        <v>1</v>
      </c>
      <c r="O5" s="16"/>
      <c r="P5" s="15"/>
      <c r="Q5" s="16"/>
    </row>
    <row r="6" spans="1:18" x14ac:dyDescent="0.25">
      <c r="A6" t="s">
        <v>8</v>
      </c>
      <c r="B6" s="1">
        <v>40544</v>
      </c>
      <c r="C6" s="1">
        <v>41014</v>
      </c>
      <c r="D6">
        <v>1037</v>
      </c>
      <c r="E6">
        <v>810</v>
      </c>
      <c r="F6" s="2">
        <v>5.5E-2</v>
      </c>
      <c r="G6" s="13">
        <f ca="1">OFFSET($K$1,1,MATCH(E6,vs_1,0)-1,1,1)</f>
        <v>0</v>
      </c>
      <c r="H6">
        <f ca="1">OFFSET($K$1,2,MATCH(E6,vs_1,0)-1,1,1)</f>
        <v>1</v>
      </c>
    </row>
    <row r="7" spans="1:18" x14ac:dyDescent="0.25">
      <c r="A7" t="s">
        <v>8</v>
      </c>
      <c r="B7" s="1">
        <v>40544</v>
      </c>
      <c r="C7" s="1">
        <v>41014</v>
      </c>
      <c r="D7">
        <v>2170</v>
      </c>
      <c r="E7">
        <v>840</v>
      </c>
      <c r="F7" s="2">
        <v>0.04</v>
      </c>
      <c r="G7" s="13">
        <f ca="1">OFFSET($K$1,1,MATCH(E7,vs_1,0)-1,1,1)</f>
        <v>0.05</v>
      </c>
      <c r="H7">
        <f ca="1">OFFSET($K$1,2,MATCH(E7,vs_1,0)-1,1,1)</f>
        <v>30</v>
      </c>
    </row>
    <row r="8" spans="1:18" x14ac:dyDescent="0.25">
      <c r="A8" t="s">
        <v>6</v>
      </c>
      <c r="B8" s="1">
        <v>40544</v>
      </c>
      <c r="C8" s="1">
        <v>41014</v>
      </c>
      <c r="D8">
        <v>5376</v>
      </c>
      <c r="E8">
        <v>840</v>
      </c>
      <c r="F8" s="2">
        <v>3.7499999999999999E-2</v>
      </c>
      <c r="G8" s="13">
        <f ca="1">OFFSET($K$1,1,MATCH(E8,vs_1,0)-1,1,1)</f>
        <v>0.05</v>
      </c>
      <c r="H8">
        <f ca="1">OFFSET($K$1,2,MATCH(E8,vs_1,0)-1,1,1)</f>
        <v>30</v>
      </c>
    </row>
    <row r="9" spans="1:18" x14ac:dyDescent="0.25">
      <c r="A9" t="s">
        <v>6</v>
      </c>
      <c r="B9" s="1">
        <v>40544</v>
      </c>
      <c r="C9" s="1">
        <v>41014</v>
      </c>
      <c r="D9">
        <v>1605</v>
      </c>
      <c r="E9">
        <v>978</v>
      </c>
      <c r="F9" s="2">
        <v>3.5000000000000003E-2</v>
      </c>
      <c r="G9" s="13">
        <f ca="1">OFFSET($K$1,1,MATCH(E9,vs_1,0)-1,1,1)</f>
        <v>4.4999999999999998E-2</v>
      </c>
      <c r="H9">
        <f ca="1">OFFSET($K$1,2,MATCH(E9,vs_1,0)-1,1,1)</f>
        <v>40</v>
      </c>
      <c r="K9" s="1">
        <v>41016</v>
      </c>
      <c r="L9" t="s">
        <v>11</v>
      </c>
    </row>
    <row r="10" spans="1:18" x14ac:dyDescent="0.25">
      <c r="A10" t="s">
        <v>7</v>
      </c>
      <c r="B10" s="1">
        <v>41015</v>
      </c>
      <c r="C10" s="1">
        <v>41029</v>
      </c>
      <c r="D10">
        <v>8348</v>
      </c>
      <c r="E10">
        <v>840</v>
      </c>
      <c r="F10" s="2">
        <v>5.9000000000000004E-2</v>
      </c>
      <c r="G10" s="13">
        <f ca="1">OFFSET($K$1,1,MATCH(E10,vs_1,0)-1,1,1)</f>
        <v>0.05</v>
      </c>
      <c r="H10">
        <f ca="1">OFFSET($K$1,2,MATCH(E10,vs_1,0)-1,1,1)</f>
        <v>30</v>
      </c>
      <c r="K10" t="s">
        <v>7</v>
      </c>
      <c r="L10" s="2">
        <f ca="1">IFERROR(SUMPRODUCT((тип=K10)*(д1&lt;=$K$9)*(д2&gt;=$K$9)*сумм,(ставк+своп2),курс2)/SUMPRODUCT((тип=K10)*(д1&lt;=$K$9)*(д2&gt;=$K$9)*сумм,курс2),"--")</f>
        <v>0.10601979145912201</v>
      </c>
      <c r="M10" s="14"/>
    </row>
    <row r="11" spans="1:18" x14ac:dyDescent="0.25">
      <c r="A11" t="s">
        <v>7</v>
      </c>
      <c r="B11" s="1">
        <v>41015</v>
      </c>
      <c r="C11" s="1">
        <v>41029</v>
      </c>
      <c r="D11">
        <v>4506</v>
      </c>
      <c r="E11">
        <v>810</v>
      </c>
      <c r="F11" s="2">
        <v>0.06</v>
      </c>
      <c r="G11" s="13">
        <f ca="1">OFFSET($K$1,1,MATCH(E11,vs_1,0)-1,1,1)</f>
        <v>0</v>
      </c>
      <c r="H11">
        <f ca="1">OFFSET($K$1,2,MATCH(E11,vs_1,0)-1,1,1)</f>
        <v>1</v>
      </c>
      <c r="K11" t="s">
        <v>6</v>
      </c>
      <c r="L11" s="2" t="str">
        <f ca="1">IFERROR(SUMPRODUCT((тип=K11)*(д1&lt;=$K$9)*(д2&gt;=$K$9)*сумм,(ставк+своп2),курс2)/SUMPRODUCT((тип=K11)*(д1&lt;=$K$9)*(д2&gt;=$K$9)*сумм,курс2),"--")</f>
        <v>--</v>
      </c>
      <c r="M11" s="14"/>
    </row>
    <row r="12" spans="1:18" x14ac:dyDescent="0.25">
      <c r="A12" t="s">
        <v>8</v>
      </c>
      <c r="B12" s="1">
        <v>40544</v>
      </c>
      <c r="C12" s="1">
        <v>41014</v>
      </c>
      <c r="D12">
        <v>9167</v>
      </c>
      <c r="E12">
        <v>810</v>
      </c>
      <c r="F12" s="2">
        <v>7.4999999999999997E-2</v>
      </c>
      <c r="G12" s="13">
        <f ca="1">OFFSET($K$1,1,MATCH(E12,vs_1,0)-1,1,1)</f>
        <v>0</v>
      </c>
      <c r="H12">
        <f ca="1">OFFSET($K$1,2,MATCH(E12,vs_1,0)-1,1,1)</f>
        <v>1</v>
      </c>
      <c r="K12" t="s">
        <v>8</v>
      </c>
      <c r="L12" s="2" t="str">
        <f ca="1">IFERROR(SUMPRODUCT((тип=K12)*(д1&lt;=$K$9)*(д2&gt;=$K$9)*сумм,(ставк+своп2),курс2)/SUMPRODUCT((тип=K12)*(д1&lt;=$K$9)*(д2&gt;=$K$9)*сумм,курс2),"--")</f>
        <v>--</v>
      </c>
      <c r="M12" s="14"/>
    </row>
    <row r="13" spans="1:18" x14ac:dyDescent="0.25">
      <c r="A13" t="s">
        <v>8</v>
      </c>
      <c r="B13" s="1">
        <v>40544</v>
      </c>
      <c r="C13" s="1">
        <v>41014</v>
      </c>
      <c r="D13">
        <v>3867</v>
      </c>
      <c r="E13">
        <v>810</v>
      </c>
      <c r="F13" s="2">
        <v>4.7500000000000001E-2</v>
      </c>
      <c r="G13" s="13">
        <f ca="1">OFFSET($K$1,1,MATCH(E13,vs_1,0)-1,1,1)</f>
        <v>0</v>
      </c>
      <c r="H13">
        <f ca="1">OFFSET($K$1,2,MATCH(E13,vs_1,0)-1,1,1)</f>
        <v>1</v>
      </c>
    </row>
    <row r="18" spans="11:15" x14ac:dyDescent="0.25">
      <c r="O18" s="18"/>
    </row>
    <row r="20" spans="11:15" x14ac:dyDescent="0.25">
      <c r="K20" s="13"/>
    </row>
    <row r="26" spans="11:15" x14ac:dyDescent="0.25">
      <c r="K26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11</vt:i4>
      </vt:variant>
    </vt:vector>
  </HeadingPairs>
  <TitlesOfParts>
    <vt:vector size="14" baseType="lpstr">
      <vt:lpstr>Лист1</vt:lpstr>
      <vt:lpstr>Лист2</vt:lpstr>
      <vt:lpstr>Лист3</vt:lpstr>
      <vt:lpstr>vs_1</vt:lpstr>
      <vt:lpstr>вал</vt:lpstr>
      <vt:lpstr>д1</vt:lpstr>
      <vt:lpstr>д2</vt:lpstr>
      <vt:lpstr>курс</vt:lpstr>
      <vt:lpstr>курс2</vt:lpstr>
      <vt:lpstr>своп</vt:lpstr>
      <vt:lpstr>своп2</vt:lpstr>
      <vt:lpstr>ставк</vt:lpstr>
      <vt:lpstr>сумм</vt:lpstr>
      <vt:lpstr>тип</vt:lpstr>
    </vt:vector>
  </TitlesOfParts>
  <Company>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2014-05-29T20:29:52Z</dcterms:created>
  <dcterms:modified xsi:type="dcterms:W3CDTF">2014-05-30T05:46:15Z</dcterms:modified>
</cp:coreProperties>
</file>