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Загрузки с инета\YandexDisk\Видео с трубы\"/>
    </mc:Choice>
  </mc:AlternateContent>
  <bookViews>
    <workbookView xWindow="0" yWindow="0" windowWidth="28800" windowHeight="161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 s="1"/>
  <c r="J3" i="1" s="1"/>
  <c r="K3" i="1" s="1"/>
  <c r="E3" i="1" s="1"/>
  <c r="F3" i="1" s="1"/>
  <c r="G3" i="1" s="1"/>
  <c r="H2" i="1"/>
  <c r="I2" i="1" l="1"/>
  <c r="J2" i="1" l="1"/>
  <c r="K2" i="1" s="1"/>
  <c r="E2" i="1" s="1"/>
  <c r="F2" i="1" s="1"/>
  <c r="G2" i="1" l="1"/>
</calcChain>
</file>

<file path=xl/sharedStrings.xml><?xml version="1.0" encoding="utf-8"?>
<sst xmlns="http://schemas.openxmlformats.org/spreadsheetml/2006/main" count="12" uniqueCount="12">
  <si>
    <t>погрешность, %</t>
  </si>
  <si>
    <t>Площадь, м</t>
  </si>
  <si>
    <t>Радиус, м</t>
  </si>
  <si>
    <t>скорость, м/сек</t>
  </si>
  <si>
    <t>Наполнение</t>
  </si>
  <si>
    <t>Диаметр, м</t>
  </si>
  <si>
    <t>Уклон</t>
  </si>
  <si>
    <t>Базовый расход</t>
  </si>
  <si>
    <t>Расход, л/сек</t>
  </si>
  <si>
    <t>коэффициент  шерховатости</t>
  </si>
  <si>
    <t>коэффициент  С</t>
  </si>
  <si>
    <t>Угол, 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</si>
</sst>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"/>
  <sheetViews>
    <sheetView tabSelected="1" zoomScale="85" zoomScaleNormal="85" workbookViewId="0">
      <selection activeCell="K2" sqref="K2"/>
    </sheetView>
  </sheetViews>
  <sheetFormatPr defaultRowHeight="15" x14ac:dyDescent="0.25"/>
  <cols>
    <col min="1" max="1" width="17.7109375" style="1" bestFit="1" customWidth="1"/>
    <col min="2" max="2" width="23" style="1" customWidth="1"/>
    <col min="3" max="3" width="20.85546875" style="1" bestFit="1" customWidth="1"/>
    <col min="4" max="5" width="24" style="1" customWidth="1"/>
    <col min="6" max="6" width="20.85546875" style="1" bestFit="1" customWidth="1"/>
    <col min="7" max="7" width="20.42578125" style="1" customWidth="1"/>
    <col min="8" max="8" width="15.28515625" style="1" customWidth="1"/>
    <col min="9" max="9" width="14.7109375" style="1" customWidth="1"/>
    <col min="10" max="10" width="12" style="1" bestFit="1" customWidth="1"/>
    <col min="11" max="11" width="17.5703125" style="1" bestFit="1" customWidth="1"/>
    <col min="12" max="12" width="31.42578125" style="1" bestFit="1" customWidth="1"/>
    <col min="13" max="16384" width="9.140625" style="1"/>
  </cols>
  <sheetData>
    <row r="1" spans="1:12" s="2" customFormat="1" ht="15.75" x14ac:dyDescent="0.25">
      <c r="A1" s="3" t="s">
        <v>7</v>
      </c>
      <c r="B1" s="3" t="s">
        <v>5</v>
      </c>
      <c r="C1" s="3" t="s">
        <v>6</v>
      </c>
      <c r="D1" s="3" t="s">
        <v>4</v>
      </c>
      <c r="E1" s="3" t="s">
        <v>3</v>
      </c>
      <c r="F1" s="3" t="s">
        <v>8</v>
      </c>
      <c r="G1" s="3" t="s">
        <v>0</v>
      </c>
      <c r="H1" s="3" t="s">
        <v>11</v>
      </c>
      <c r="I1" s="3" t="s">
        <v>1</v>
      </c>
      <c r="J1" s="3" t="s">
        <v>2</v>
      </c>
      <c r="K1" s="3" t="s">
        <v>10</v>
      </c>
      <c r="L1" s="3" t="s">
        <v>9</v>
      </c>
    </row>
    <row r="2" spans="1:12" ht="15.75" x14ac:dyDescent="0.25">
      <c r="A2" s="4">
        <v>10</v>
      </c>
      <c r="B2" s="4">
        <v>0.15</v>
      </c>
      <c r="C2" s="4">
        <v>5.0000000000000001E-3</v>
      </c>
      <c r="D2" s="4">
        <v>0.81</v>
      </c>
      <c r="E2" s="4">
        <f>ROUND(K2*(J2*C2)^0.5,4) -N("Вычисляем скорость вживом сечении ")</f>
        <v>0.65129999999999999</v>
      </c>
      <c r="F2" s="4">
        <f>ROUND(1000*E2*I2,4) -N("Вычисляем расход в живом сечении, переводим из кубов в литры ")</f>
        <v>9.9649000000000001</v>
      </c>
      <c r="G2" s="5">
        <f>100-(F2*100/A2)</f>
        <v>0.35099999999999909</v>
      </c>
      <c r="H2" s="4">
        <f>DEGREES(ACOS(1-2*D2)) -N("Находим угол в градусах ")</f>
        <v>128.31613447366576</v>
      </c>
      <c r="I2" s="4">
        <f>ROUND(((PI()*1^2/4-((1/2)^2/2*(PI()*(2*(180-H2)/180)-SIN(2*(180-H2)*PI()/180))))*B2^2),4) -N("Вычисляем живое сечение. Формулой: площадь круга минус площадь сегмента ")</f>
        <v>1.5299999999999999E-2</v>
      </c>
      <c r="J2" s="4">
        <f>ROUND(B2*(I2/B2^2)/(PI()*H2/180),4) -N("Вычисляем гидравлический радиус, где ПИ*d*угол/180 - смоченный периметр ")</f>
        <v>4.5499999999999999E-2</v>
      </c>
      <c r="K2" s="4">
        <f>ROUND(J2^(2.5*($L$2^0.5)-0.13-($L$2^0.5-0.1)*0.75*J2^0.5)/$L$2,4) -N("формула Павловского")</f>
        <v>43.181600000000003</v>
      </c>
      <c r="L2" s="4">
        <v>1.4E-2</v>
      </c>
    </row>
    <row r="3" spans="1:12" ht="15.75" x14ac:dyDescent="0.25">
      <c r="A3" s="4">
        <v>12</v>
      </c>
      <c r="B3" s="4">
        <v>0.2</v>
      </c>
      <c r="C3" s="4">
        <v>5.0000000000000001E-3</v>
      </c>
      <c r="D3" s="4">
        <v>0.53</v>
      </c>
      <c r="E3" s="4">
        <f>ROUND(K3*(J3*C3)^0.5,4) -N("Вычисляем скорость вживом сечении ")</f>
        <v>0.71020000000000005</v>
      </c>
      <c r="F3" s="4">
        <f>ROUND(1000*E3*I3,4) -N("Вычисляем расход в живом сечении, переводим из кубов в литры ")</f>
        <v>12.0024</v>
      </c>
      <c r="G3" s="5">
        <f>100-(F3*100/A3)</f>
        <v>-1.9999999999996021E-2</v>
      </c>
      <c r="H3" s="4">
        <f>DEGREES(ACOS(1-2*D3)) -N("Находим угол в градусах ")</f>
        <v>93.439812767515193</v>
      </c>
      <c r="I3" s="4">
        <f>ROUND(((PI()*1^2/4-((1/2)^2/2*(PI()*(2*(180-H3)/180)-SIN(2*(180-H3)*PI()/180))))*B3^2),4) -N("Вычисляем живое сечение. Формулой: площадь круга минус площадь сегмента ")</f>
        <v>1.6899999999999998E-2</v>
      </c>
      <c r="J3" s="4">
        <f>ROUND(B3*(I3/B3^2)/(PI()*H3/180),4) -N("Вычисляем гидравлический радиус, где ПИ*d*угол/180 - смоченный периметр ")</f>
        <v>5.1799999999999999E-2</v>
      </c>
      <c r="K3" s="4">
        <f>ROUND(J3^(2.5*($L$2^0.5)-0.13-($L$2^0.5-0.1)*0.75*J3^0.5)/$L$2,4) -N("формула Павловского")</f>
        <v>44.128900000000002</v>
      </c>
      <c r="L3" s="4">
        <v>1.014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Порядкин</dc:creator>
  <cp:lastModifiedBy>Порядкин</cp:lastModifiedBy>
  <dcterms:created xsi:type="dcterms:W3CDTF">2014-05-30T10:03:17Z</dcterms:created>
  <dcterms:modified xsi:type="dcterms:W3CDTF">2014-06-03T07:12:08Z</dcterms:modified>
</cp:coreProperties>
</file>