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СП\Desktop\реестр справок\"/>
    </mc:Choice>
  </mc:AlternateContent>
  <bookViews>
    <workbookView xWindow="0" yWindow="0" windowWidth="17256" windowHeight="5508" activeTab="3"/>
  </bookViews>
  <sheets>
    <sheet name="1" sheetId="1" r:id="rId1"/>
    <sheet name="2" sheetId="4" r:id="rId2"/>
    <sheet name="СОВ" sheetId="2" r:id="rId3"/>
    <sheet name="СОВ (2)" sheetId="3" r:id="rId4"/>
  </sheets>
  <externalReferences>
    <externalReference r:id="rId5"/>
  </externalReferences>
  <definedNames>
    <definedName name="_xlnm.Print_Area" localSheetId="2">СОВ!$A$1:$F$20</definedName>
    <definedName name="_xlnm.Print_Area" localSheetId="3">'СОВ (2)'!$A$1:$F$20</definedName>
  </definedNames>
  <calcPr calcId="152511"/>
</workbook>
</file>

<file path=xl/calcChain.xml><?xml version="1.0" encoding="utf-8"?>
<calcChain xmlns="http://schemas.openxmlformats.org/spreadsheetml/2006/main">
  <c r="E6" i="3" l="1"/>
  <c r="E5" i="3" a="1"/>
  <c r="E5" i="3"/>
  <c r="E7" i="3" a="1"/>
  <c r="E7" i="3" s="1"/>
  <c r="E8" i="3" a="1"/>
  <c r="E8" i="3" s="1"/>
  <c r="E9" i="3" a="1"/>
  <c r="E9" i="3" s="1"/>
  <c r="E10" i="3" a="1"/>
  <c r="E10" i="3" s="1"/>
  <c r="E11" i="3" a="1"/>
  <c r="E11" i="3" s="1"/>
  <c r="E12" i="3" a="1"/>
  <c r="E12" i="3" s="1"/>
  <c r="E13" i="3" a="1"/>
  <c r="E13" i="3" s="1"/>
  <c r="E14" i="3" a="1"/>
  <c r="E14" i="3" s="1"/>
  <c r="E15" i="3" a="1"/>
  <c r="E15" i="3" s="1"/>
  <c r="E4" i="3" a="1"/>
  <c r="E4" i="3"/>
  <c r="E5" i="2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 s="1"/>
  <c r="E12" i="2" a="1"/>
  <c r="E12" i="2" s="1"/>
  <c r="E13" i="2" a="1"/>
  <c r="E13" i="2" s="1"/>
  <c r="E14" i="2" a="1"/>
  <c r="E14" i="2" s="1"/>
  <c r="E15" i="2" a="1"/>
  <c r="E15" i="2" s="1"/>
  <c r="E4" i="2" a="1"/>
  <c r="E4" i="2"/>
  <c r="F5" i="2" a="1"/>
  <c r="F5" i="2"/>
  <c r="F6" i="2" a="1"/>
  <c r="F6" i="2"/>
  <c r="F7" i="2" a="1"/>
  <c r="F7" i="2"/>
  <c r="F8" i="2" a="1"/>
  <c r="F8" i="2"/>
  <c r="F9" i="2" a="1"/>
  <c r="F9" i="2"/>
  <c r="F10" i="2" a="1"/>
  <c r="F10" i="2"/>
  <c r="F11" i="2" a="1"/>
  <c r="F11" i="2"/>
  <c r="F12" i="2" a="1"/>
  <c r="F12" i="2"/>
  <c r="F13" i="2" a="1"/>
  <c r="F13" i="2"/>
  <c r="F14" i="2" a="1"/>
  <c r="F14" i="2"/>
  <c r="F15" i="2" a="1"/>
  <c r="F15" i="2"/>
  <c r="B4" i="3" l="1" a="1"/>
  <c r="B4" i="3" s="1"/>
  <c r="B5" i="3"/>
  <c r="B7" i="3"/>
  <c r="F5" i="3" a="1"/>
  <c r="F5" i="3"/>
  <c r="F6" i="3" a="1"/>
  <c r="F6" i="3"/>
  <c r="F7" i="3" a="1"/>
  <c r="F7" i="3"/>
  <c r="F8" i="3" a="1"/>
  <c r="F8" i="3"/>
  <c r="F9" i="3" a="1"/>
  <c r="F9" i="3"/>
  <c r="F10" i="3" a="1"/>
  <c r="F10" i="3"/>
  <c r="F11" i="3" a="1"/>
  <c r="F11" i="3"/>
  <c r="F12" i="3" a="1"/>
  <c r="F12" i="3"/>
  <c r="F13" i="3" a="1"/>
  <c r="F13" i="3"/>
  <c r="F14" i="3" a="1"/>
  <c r="F14" i="3"/>
  <c r="F15" i="3" a="1"/>
  <c r="F15" i="3"/>
  <c r="F4" i="3" a="1"/>
  <c r="F4" i="3" s="1"/>
  <c r="D15" i="3" a="1"/>
  <c r="D15" i="3" s="1"/>
  <c r="B15" i="3"/>
  <c r="B15" i="3" a="1"/>
  <c r="D14" i="3" a="1"/>
  <c r="D14" i="3" s="1"/>
  <c r="B14" i="3"/>
  <c r="B14" i="3" a="1"/>
  <c r="D13" i="3" a="1"/>
  <c r="D13" i="3" s="1"/>
  <c r="B13" i="3"/>
  <c r="B13" i="3" a="1"/>
  <c r="D12" i="3" a="1"/>
  <c r="D12" i="3" s="1"/>
  <c r="B12" i="3"/>
  <c r="B12" i="3" a="1"/>
  <c r="D11" i="3" a="1"/>
  <c r="D11" i="3" s="1"/>
  <c r="B11" i="3"/>
  <c r="B11" i="3" a="1"/>
  <c r="D10" i="3" a="1"/>
  <c r="D10" i="3" s="1"/>
  <c r="B10" i="3"/>
  <c r="B10" i="3" a="1"/>
  <c r="B9" i="3"/>
  <c r="B9" i="3" a="1"/>
  <c r="B8" i="3"/>
  <c r="B8" i="3" a="1"/>
  <c r="B4" i="2" a="1"/>
  <c r="B4" i="2" s="1"/>
  <c r="B8" i="2" a="1"/>
  <c r="B8" i="2"/>
  <c r="B9" i="2" a="1"/>
  <c r="B9" i="2"/>
  <c r="B10" i="2" a="1"/>
  <c r="B10" i="2"/>
  <c r="B11" i="2" a="1"/>
  <c r="B11" i="2"/>
  <c r="B12" i="2" a="1"/>
  <c r="B12" i="2"/>
  <c r="B13" i="2" a="1"/>
  <c r="B13" i="2"/>
  <c r="B14" i="2" a="1"/>
  <c r="B14" i="2"/>
  <c r="B15" i="2" a="1"/>
  <c r="B15" i="2"/>
  <c r="F4" i="2" a="1"/>
  <c r="F4" i="2" s="1"/>
  <c r="D10" i="2" a="1"/>
  <c r="D10" i="2" s="1"/>
  <c r="D11" i="2" a="1"/>
  <c r="D11" i="2" s="1"/>
  <c r="D12" i="2" a="1"/>
  <c r="D12" i="2" s="1"/>
  <c r="D13" i="2" a="1"/>
  <c r="D13" i="2" s="1"/>
  <c r="D14" i="2" a="1"/>
  <c r="D14" i="2" s="1"/>
  <c r="D15" i="2" a="1"/>
  <c r="D15" i="2" s="1"/>
  <c r="B6" i="3" l="1"/>
  <c r="B7" i="2"/>
  <c r="B5" i="2"/>
  <c r="B6" i="2"/>
</calcChain>
</file>

<file path=xl/sharedStrings.xml><?xml version="1.0" encoding="utf-8"?>
<sst xmlns="http://schemas.openxmlformats.org/spreadsheetml/2006/main" count="148" uniqueCount="86">
  <si>
    <t>№ п/п</t>
  </si>
  <si>
    <t>Фамилия, имя, отчество</t>
  </si>
  <si>
    <t>Дата рождения</t>
  </si>
  <si>
    <t>Название документа, удостоверяющего личность</t>
  </si>
  <si>
    <t>Серия документа, удостоверяющего личность</t>
  </si>
  <si>
    <t>Номер документа, удостоверяющего личность</t>
  </si>
  <si>
    <t>СНИЛС</t>
  </si>
  <si>
    <t>Контактный телефон</t>
  </si>
  <si>
    <t>Адрес регистрации</t>
  </si>
  <si>
    <t>Адрес проживания</t>
  </si>
  <si>
    <t>Должность на момент освидетельствования</t>
  </si>
  <si>
    <t>Проводится</t>
  </si>
  <si>
    <t>Паспорт гражданина России</t>
  </si>
  <si>
    <t>очно</t>
  </si>
  <si>
    <t>повторно</t>
  </si>
  <si>
    <t>бессрочно</t>
  </si>
  <si>
    <t>не работает</t>
  </si>
  <si>
    <t>заочно</t>
  </si>
  <si>
    <t>Иванов Иван ИВАнович</t>
  </si>
  <si>
    <t>Брегман Захар Петрович</t>
  </si>
  <si>
    <t>Сорокин Валиус Маратович</t>
  </si>
  <si>
    <t xml:space="preserve">Гроссман </t>
  </si>
  <si>
    <t>Васильев</t>
  </si>
  <si>
    <t>Соловьев</t>
  </si>
  <si>
    <t>Микоян</t>
  </si>
  <si>
    <t>Засиделов</t>
  </si>
  <si>
    <t>3540000, Тмутаракань, Советский район, Глупов г-д, Блюхера ул, д. 187</t>
  </si>
  <si>
    <t>3540000, Тмутаракань, Советский район, Глупов г-д, Блюхера ул, д. 188</t>
  </si>
  <si>
    <t>3540000, Тмутаракань, Советский район, Глупов г-д, Блюхера ул, д. 189</t>
  </si>
  <si>
    <t>3540000, Тмутаракань, Советский район, Глупов г-д, Блюхера ул, д. 191</t>
  </si>
  <si>
    <t>3540000, Тмутаракань, Советский район, Глупов г-д, Блюхера ул, д. 192</t>
  </si>
  <si>
    <t>3540000, Тмутаракань, Советский район, Глупов г-д, Блюхера ул, д. 194</t>
  </si>
  <si>
    <t>3540000, Тмутаракань, Железнодорожный район, Глупов г-д, Блюхера ул, д. 190</t>
  </si>
  <si>
    <t>3540000, Тмутаракань, Октябрьский район, Глупов г-д, Блюхера ул, д. 193</t>
  </si>
  <si>
    <t>Статус № 1</t>
  </si>
  <si>
    <t>А</t>
  </si>
  <si>
    <t>С</t>
  </si>
  <si>
    <t>БС</t>
  </si>
  <si>
    <t>Д</t>
  </si>
  <si>
    <t>Причина обращения</t>
  </si>
  <si>
    <t>срок контактов</t>
  </si>
  <si>
    <t xml:space="preserve">Степень </t>
  </si>
  <si>
    <t xml:space="preserve">Дата начала </t>
  </si>
  <si>
    <t xml:space="preserve">Дата окончания </t>
  </si>
  <si>
    <t>вид приема</t>
  </si>
  <si>
    <t>первично</t>
  </si>
  <si>
    <t>группа контакта</t>
  </si>
  <si>
    <t>Общая</t>
  </si>
  <si>
    <t>Срок постановки</t>
  </si>
  <si>
    <t>Номер документа</t>
  </si>
  <si>
    <t>Установленные параметры</t>
  </si>
  <si>
    <t>Код приказа</t>
  </si>
  <si>
    <t>№ извещения</t>
  </si>
  <si>
    <t>9698; выдан 16.06.2014</t>
  </si>
  <si>
    <t>9697; выдан 16.06.2014</t>
  </si>
  <si>
    <t>9700; выдан 16.06.2014</t>
  </si>
  <si>
    <t>Вид доп документа</t>
  </si>
  <si>
    <t>доп 1</t>
  </si>
  <si>
    <t>доп 2</t>
  </si>
  <si>
    <t>доп 3</t>
  </si>
  <si>
    <t>доп 4</t>
  </si>
  <si>
    <t>доп 5</t>
  </si>
  <si>
    <t>доп 6</t>
  </si>
  <si>
    <t>доп 7</t>
  </si>
  <si>
    <t>доп 8</t>
  </si>
  <si>
    <t>Дата доп документа</t>
  </si>
  <si>
    <t>Номер дк</t>
  </si>
  <si>
    <t>Содержание дк</t>
  </si>
  <si>
    <t>доп документ</t>
  </si>
  <si>
    <t>организация</t>
  </si>
  <si>
    <t>светлый путь</t>
  </si>
  <si>
    <t>Дата очередного прихода</t>
  </si>
  <si>
    <t>Установленная степень</t>
  </si>
  <si>
    <t>дата</t>
  </si>
  <si>
    <t>ФИО</t>
  </si>
  <si>
    <t>исх. №</t>
  </si>
  <si>
    <t xml:space="preserve">№ </t>
  </si>
  <si>
    <t>Реестр ИЗВЕЩЕНИЙ</t>
  </si>
  <si>
    <t>НАПРАВЛЕННЫХ в организацию Советского района</t>
  </si>
  <si>
    <t>дата выдачи</t>
  </si>
  <si>
    <t xml:space="preserve">дата направления </t>
  </si>
  <si>
    <t>Спец принявший</t>
  </si>
  <si>
    <t>рук-ль Светлого пути</t>
  </si>
  <si>
    <t>с</t>
  </si>
  <si>
    <t>номер исходящего</t>
  </si>
  <si>
    <t>дата отправки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</si>
</sst>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">
    <xf numFmtId="0" fontId="0" fillId="0" borderId="0" xfId="0"/>
    <xf numFmtId="14" fontId="0" fillId="0" borderId="0" xfId="0" applyNumberFormat="1"/>
    <xf numFmtId="22" fontId="0" fillId="0" borderId="0" xfId="0" applyNumberFormat="1"/>
    <xf numFmtId="0" fontId="0" fillId="0" borderId="0" xfId="0" applyAlignment="1">
      <alignment wrapText="1"/>
    </xf>
    <xf numFmtId="0" fontId="0" fillId="33" borderId="0" xfId="0" applyFill="1"/>
    <xf numFmtId="0" fontId="0" fillId="0" borderId="0" xfId="0" applyFill="1"/>
    <xf numFmtId="0" fontId="0" fillId="0" borderId="10" xfId="0" applyBorder="1"/>
    <xf numFmtId="14" fontId="0" fillId="0" borderId="10" xfId="0" applyNumberFormat="1" applyBorder="1"/>
    <xf numFmtId="14" fontId="0" fillId="0" borderId="10" xfId="0" applyNumberFormat="1" applyBorder="1" applyAlignment="1">
      <alignment wrapText="1"/>
    </xf>
    <xf numFmtId="0" fontId="0" fillId="0" borderId="10" xfId="0" applyBorder="1" applyAlignment="1">
      <alignment wrapText="1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</cellXfs>
  <cellStyles count="42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88;&#1077;&#1077;&#1089;&#1090;&#1088;%20&#1089;&#1087;&#1088;&#1072;&#1074;&#1086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ыгрузка"/>
      <sheetName val="СОВ"/>
      <sheetName val="ОКТ"/>
      <sheetName val="ЖД"/>
      <sheetName val="Кяхта"/>
    </sheetNames>
    <sheetDataSet>
      <sheetData sheetId="0">
        <row r="2">
          <cell r="B2" t="str">
            <v>Филатов Василий Александрович</v>
          </cell>
          <cell r="J2" t="str">
            <v>670000, Бурятия Респ, Советский район, Улан-Удэ г, Блюхера ул, д. 187</v>
          </cell>
        </row>
        <row r="3">
          <cell r="B3" t="str">
            <v>Туманов Игорь Борисович</v>
          </cell>
          <cell r="J3" t="str">
            <v>670000, Бурятия Респ, Улан-Удэ г, СоветскийТолстого ул, д. 14, кв. 95</v>
          </cell>
        </row>
        <row r="4">
          <cell r="B4" t="str">
            <v>Грудинина Татьяна Михайловна</v>
          </cell>
          <cell r="J4" t="str">
            <v>670031, Бурятия Респ, Улан-Удэ г, Октябрьский, Бабушкина ул, д. 114, кв. 4</v>
          </cell>
        </row>
        <row r="5">
          <cell r="B5" t="str">
            <v>Дранчук Людмила Сергеевна</v>
          </cell>
          <cell r="J5" t="str">
            <v>671210, Бурятия Респ, Кабанский р-н, Выдрино с, Пионерская ул, д. 20, кв. 6</v>
          </cell>
        </row>
        <row r="6">
          <cell r="B6" t="str">
            <v>Козинец Светлана Михайловна</v>
          </cell>
          <cell r="J6" t="str">
            <v>671260, Бурятия Респ, Прибайкальский р-н, Турунтаево с, 2-й кв-л, д. 6, кв. 15</v>
          </cell>
        </row>
        <row r="7">
          <cell r="B7" t="str">
            <v>Ключерев Эдуард Александрович</v>
          </cell>
          <cell r="J7" t="str">
            <v>670045, Бурятия Респ, Улан-Удэ г, Железнодорожный район, Амбулаторная ул, д. 7а</v>
          </cell>
        </row>
        <row r="8">
          <cell r="B8" t="str">
            <v>Батоева Цырена Добчиновна</v>
          </cell>
          <cell r="J8" t="str">
            <v>670000, Бурятия Респ, Железнодорожный р-н, Улан-Удэ г, Гагарина ул, д. 87, кв. 38</v>
          </cell>
        </row>
        <row r="9">
          <cell r="B9" t="str">
            <v>Стулов Александр Федорович</v>
          </cell>
          <cell r="J9" t="str">
            <v>671194, Бурятия Респ, Селенгинский р-н, Гусиное Озеро с, Матросова ул, д. 18, кв. 1</v>
          </cell>
        </row>
        <row r="11">
          <cell r="B11"/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"/>
  <sheetViews>
    <sheetView topLeftCell="L1" workbookViewId="0">
      <selection activeCell="A4" sqref="A4:XFD4"/>
    </sheetView>
  </sheetViews>
  <sheetFormatPr defaultRowHeight="19.8" customHeight="1" x14ac:dyDescent="0.3"/>
  <cols>
    <col min="2" max="2" width="33.33203125" customWidth="1"/>
    <col min="3" max="3" width="10.5546875" customWidth="1"/>
    <col min="10" max="10" width="30.33203125" customWidth="1"/>
    <col min="16" max="16" width="11.6640625" customWidth="1"/>
    <col min="22" max="22" width="10.5546875" customWidth="1"/>
    <col min="23" max="23" width="12.21875" customWidth="1"/>
    <col min="30" max="30" width="12.6640625" customWidth="1"/>
  </cols>
  <sheetData>
    <row r="1" spans="1:34" ht="19.8" customHeight="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34</v>
      </c>
      <c r="M1" t="s">
        <v>39</v>
      </c>
      <c r="N1" t="s">
        <v>40</v>
      </c>
      <c r="O1" t="s">
        <v>41</v>
      </c>
      <c r="P1" t="s">
        <v>42</v>
      </c>
      <c r="Q1" t="s">
        <v>43</v>
      </c>
      <c r="R1" t="s">
        <v>44</v>
      </c>
      <c r="S1" t="s">
        <v>11</v>
      </c>
      <c r="T1" t="s">
        <v>46</v>
      </c>
      <c r="U1" t="s">
        <v>39</v>
      </c>
      <c r="V1" t="s">
        <v>48</v>
      </c>
      <c r="W1" t="s">
        <v>71</v>
      </c>
      <c r="X1" t="s">
        <v>49</v>
      </c>
      <c r="Y1" t="s">
        <v>72</v>
      </c>
      <c r="Z1" t="s">
        <v>50</v>
      </c>
      <c r="AA1" t="s">
        <v>51</v>
      </c>
      <c r="AB1" s="4" t="s">
        <v>52</v>
      </c>
      <c r="AC1" t="s">
        <v>56</v>
      </c>
      <c r="AD1" t="s">
        <v>65</v>
      </c>
      <c r="AE1" t="s">
        <v>66</v>
      </c>
      <c r="AF1" t="s">
        <v>67</v>
      </c>
      <c r="AG1" t="s">
        <v>68</v>
      </c>
      <c r="AH1" t="s">
        <v>69</v>
      </c>
    </row>
    <row r="2" spans="1:34" ht="19.8" customHeight="1" x14ac:dyDescent="0.3">
      <c r="A2">
        <v>1</v>
      </c>
      <c r="B2" t="s">
        <v>18</v>
      </c>
      <c r="C2" s="1">
        <v>35243</v>
      </c>
      <c r="D2" t="s">
        <v>12</v>
      </c>
      <c r="E2">
        <v>5112</v>
      </c>
      <c r="F2">
        <v>352044</v>
      </c>
      <c r="G2">
        <v>112</v>
      </c>
      <c r="J2" s="4" t="s">
        <v>26</v>
      </c>
      <c r="L2" s="4" t="s">
        <v>35</v>
      </c>
      <c r="P2" s="2">
        <v>41801</v>
      </c>
      <c r="Q2" s="1">
        <v>41801</v>
      </c>
      <c r="R2" t="s">
        <v>13</v>
      </c>
      <c r="S2" s="4" t="s">
        <v>14</v>
      </c>
      <c r="U2" t="s">
        <v>47</v>
      </c>
      <c r="X2">
        <v>8963</v>
      </c>
      <c r="Z2" s="3">
        <v>1</v>
      </c>
      <c r="AA2">
        <v>23</v>
      </c>
      <c r="AB2" s="4"/>
      <c r="AC2" t="s">
        <v>57</v>
      </c>
      <c r="AG2" t="s">
        <v>15</v>
      </c>
      <c r="AH2" t="s">
        <v>70</v>
      </c>
    </row>
    <row r="3" spans="1:34" ht="19.8" customHeight="1" x14ac:dyDescent="0.3">
      <c r="A3">
        <v>2</v>
      </c>
      <c r="B3" t="s">
        <v>19</v>
      </c>
      <c r="C3" s="1">
        <v>25032</v>
      </c>
      <c r="D3" t="s">
        <v>12</v>
      </c>
      <c r="E3">
        <v>5112</v>
      </c>
      <c r="F3">
        <v>352044</v>
      </c>
      <c r="G3">
        <v>112</v>
      </c>
      <c r="J3" s="4" t="s">
        <v>27</v>
      </c>
      <c r="K3" t="s">
        <v>16</v>
      </c>
      <c r="L3" s="4" t="s">
        <v>35</v>
      </c>
      <c r="N3">
        <v>4</v>
      </c>
      <c r="P3" s="2">
        <v>41801</v>
      </c>
      <c r="Q3" s="1">
        <v>41801</v>
      </c>
      <c r="R3" t="s">
        <v>13</v>
      </c>
      <c r="S3" s="4" t="s">
        <v>14</v>
      </c>
      <c r="T3">
        <v>2</v>
      </c>
      <c r="U3" t="s">
        <v>47</v>
      </c>
      <c r="V3" t="s">
        <v>15</v>
      </c>
      <c r="X3">
        <v>8963</v>
      </c>
      <c r="Z3" s="3">
        <v>2</v>
      </c>
      <c r="AA3">
        <v>45</v>
      </c>
      <c r="AB3" s="4" t="s">
        <v>53</v>
      </c>
      <c r="AC3" t="s">
        <v>58</v>
      </c>
      <c r="AD3" s="1">
        <v>41806</v>
      </c>
      <c r="AE3">
        <v>1038</v>
      </c>
      <c r="AG3" t="s">
        <v>15</v>
      </c>
      <c r="AH3" t="s">
        <v>70</v>
      </c>
    </row>
    <row r="4" spans="1:34" ht="19.8" customHeight="1" x14ac:dyDescent="0.3">
      <c r="A4">
        <v>3</v>
      </c>
      <c r="B4" t="s">
        <v>20</v>
      </c>
      <c r="C4" s="1">
        <v>29306</v>
      </c>
      <c r="D4" t="s">
        <v>12</v>
      </c>
      <c r="E4">
        <v>5112</v>
      </c>
      <c r="F4">
        <v>352044</v>
      </c>
      <c r="G4">
        <v>112</v>
      </c>
      <c r="J4" s="4" t="s">
        <v>28</v>
      </c>
      <c r="L4" s="4" t="s">
        <v>83</v>
      </c>
      <c r="N4">
        <v>4</v>
      </c>
      <c r="P4" s="2">
        <v>41801</v>
      </c>
      <c r="Q4" s="1">
        <v>41801</v>
      </c>
      <c r="R4" t="s">
        <v>13</v>
      </c>
      <c r="S4" s="4" t="s">
        <v>14</v>
      </c>
      <c r="T4">
        <v>2</v>
      </c>
      <c r="U4" t="s">
        <v>47</v>
      </c>
      <c r="V4" t="s">
        <v>15</v>
      </c>
      <c r="X4">
        <v>8963</v>
      </c>
      <c r="Z4" s="3">
        <v>3</v>
      </c>
      <c r="AA4">
        <v>67</v>
      </c>
      <c r="AB4" s="4" t="s">
        <v>54</v>
      </c>
      <c r="AC4" t="s">
        <v>59</v>
      </c>
      <c r="AD4" s="1">
        <v>41806</v>
      </c>
      <c r="AE4">
        <v>1037</v>
      </c>
      <c r="AG4" t="s">
        <v>15</v>
      </c>
      <c r="AH4" t="s">
        <v>70</v>
      </c>
    </row>
    <row r="5" spans="1:34" ht="19.8" customHeight="1" x14ac:dyDescent="0.3">
      <c r="A5">
        <v>4</v>
      </c>
      <c r="B5" t="s">
        <v>21</v>
      </c>
      <c r="C5" s="1">
        <v>30198</v>
      </c>
      <c r="D5" t="s">
        <v>12</v>
      </c>
      <c r="E5">
        <v>5112</v>
      </c>
      <c r="F5">
        <v>352044</v>
      </c>
      <c r="G5">
        <v>112</v>
      </c>
      <c r="J5" s="4" t="s">
        <v>32</v>
      </c>
      <c r="L5" s="4" t="s">
        <v>35</v>
      </c>
      <c r="N5">
        <v>4</v>
      </c>
      <c r="P5" s="2">
        <v>41801</v>
      </c>
      <c r="Q5" s="1">
        <v>41801</v>
      </c>
      <c r="R5" t="s">
        <v>13</v>
      </c>
      <c r="S5" s="4" t="s">
        <v>14</v>
      </c>
      <c r="T5">
        <v>2</v>
      </c>
      <c r="U5" t="s">
        <v>47</v>
      </c>
      <c r="V5" t="s">
        <v>15</v>
      </c>
      <c r="X5">
        <v>8963</v>
      </c>
      <c r="Z5" s="3">
        <v>4</v>
      </c>
      <c r="AA5">
        <v>89</v>
      </c>
      <c r="AB5" s="4" t="s">
        <v>55</v>
      </c>
      <c r="AC5" t="s">
        <v>60</v>
      </c>
      <c r="AD5" s="1">
        <v>41806</v>
      </c>
      <c r="AE5">
        <v>1040</v>
      </c>
      <c r="AG5" t="s">
        <v>15</v>
      </c>
      <c r="AH5" t="s">
        <v>70</v>
      </c>
    </row>
    <row r="6" spans="1:34" ht="19.8" customHeight="1" x14ac:dyDescent="0.3">
      <c r="A6">
        <v>5</v>
      </c>
      <c r="B6" t="s">
        <v>22</v>
      </c>
      <c r="C6" s="1">
        <v>25642</v>
      </c>
      <c r="D6" t="s">
        <v>12</v>
      </c>
      <c r="E6">
        <v>5112</v>
      </c>
      <c r="F6">
        <v>352044</v>
      </c>
      <c r="G6">
        <v>112</v>
      </c>
      <c r="J6" s="4" t="s">
        <v>29</v>
      </c>
      <c r="L6" s="4" t="s">
        <v>37</v>
      </c>
      <c r="P6" s="2">
        <v>41801</v>
      </c>
      <c r="Q6" s="1">
        <v>41801</v>
      </c>
      <c r="R6" t="s">
        <v>13</v>
      </c>
      <c r="S6" s="4" t="s">
        <v>14</v>
      </c>
      <c r="T6">
        <v>2</v>
      </c>
      <c r="U6" t="s">
        <v>47</v>
      </c>
      <c r="V6" t="s">
        <v>15</v>
      </c>
      <c r="X6">
        <v>8963</v>
      </c>
      <c r="Z6" s="3">
        <v>5</v>
      </c>
      <c r="AA6">
        <v>111</v>
      </c>
      <c r="AB6" s="4"/>
      <c r="AC6" t="s">
        <v>61</v>
      </c>
      <c r="AD6" s="1">
        <v>41806</v>
      </c>
      <c r="AE6">
        <v>1041</v>
      </c>
      <c r="AG6" t="s">
        <v>15</v>
      </c>
      <c r="AH6" t="s">
        <v>70</v>
      </c>
    </row>
    <row r="7" spans="1:34" ht="19.8" customHeight="1" x14ac:dyDescent="0.3">
      <c r="A7">
        <v>6</v>
      </c>
      <c r="B7" t="s">
        <v>23</v>
      </c>
      <c r="C7" s="1">
        <v>27756</v>
      </c>
      <c r="D7" t="s">
        <v>12</v>
      </c>
      <c r="E7">
        <v>5112</v>
      </c>
      <c r="F7">
        <v>352044</v>
      </c>
      <c r="G7">
        <v>112</v>
      </c>
      <c r="J7" s="4" t="s">
        <v>30</v>
      </c>
      <c r="K7" t="s">
        <v>16</v>
      </c>
      <c r="L7" s="4" t="s">
        <v>36</v>
      </c>
      <c r="N7">
        <v>4</v>
      </c>
      <c r="P7" s="2">
        <v>41801</v>
      </c>
      <c r="Q7" s="1">
        <v>41801</v>
      </c>
      <c r="R7" t="s">
        <v>13</v>
      </c>
      <c r="S7" s="4" t="s">
        <v>14</v>
      </c>
      <c r="T7">
        <v>2</v>
      </c>
      <c r="U7" t="s">
        <v>47</v>
      </c>
      <c r="V7" t="s">
        <v>15</v>
      </c>
      <c r="X7">
        <v>8963</v>
      </c>
      <c r="Z7" s="3">
        <v>6</v>
      </c>
      <c r="AA7">
        <v>133</v>
      </c>
      <c r="AB7" s="4" t="s">
        <v>53</v>
      </c>
      <c r="AC7" t="s">
        <v>62</v>
      </c>
      <c r="AD7" s="1">
        <v>41806</v>
      </c>
      <c r="AE7">
        <v>1039</v>
      </c>
      <c r="AG7" t="s">
        <v>15</v>
      </c>
      <c r="AH7" t="s">
        <v>70</v>
      </c>
    </row>
    <row r="8" spans="1:34" ht="19.8" customHeight="1" x14ac:dyDescent="0.3">
      <c r="A8">
        <v>7</v>
      </c>
      <c r="B8" t="s">
        <v>24</v>
      </c>
      <c r="C8" s="1">
        <v>31418</v>
      </c>
      <c r="D8" t="s">
        <v>12</v>
      </c>
      <c r="E8">
        <v>5112</v>
      </c>
      <c r="F8">
        <v>352044</v>
      </c>
      <c r="G8">
        <v>112</v>
      </c>
      <c r="J8" s="4" t="s">
        <v>33</v>
      </c>
      <c r="K8" t="s">
        <v>16</v>
      </c>
      <c r="L8" s="4" t="s">
        <v>38</v>
      </c>
      <c r="N8">
        <v>4</v>
      </c>
      <c r="P8" s="2">
        <v>41801</v>
      </c>
      <c r="Q8" s="1">
        <v>41801</v>
      </c>
      <c r="R8" t="s">
        <v>13</v>
      </c>
      <c r="S8" s="4" t="s">
        <v>45</v>
      </c>
      <c r="T8">
        <v>3</v>
      </c>
      <c r="U8" t="s">
        <v>47</v>
      </c>
      <c r="V8" s="1">
        <v>42186</v>
      </c>
      <c r="W8" s="1">
        <v>42165</v>
      </c>
      <c r="X8">
        <v>8963</v>
      </c>
      <c r="Z8" s="3">
        <v>7</v>
      </c>
      <c r="AA8">
        <v>155</v>
      </c>
      <c r="AB8" s="4" t="s">
        <v>54</v>
      </c>
      <c r="AC8" t="s">
        <v>63</v>
      </c>
      <c r="AD8" s="1">
        <v>41806</v>
      </c>
      <c r="AE8">
        <v>1042</v>
      </c>
      <c r="AG8" s="1">
        <v>42186</v>
      </c>
      <c r="AH8" t="s">
        <v>70</v>
      </c>
    </row>
    <row r="9" spans="1:34" ht="19.8" customHeight="1" x14ac:dyDescent="0.3">
      <c r="A9">
        <v>8</v>
      </c>
      <c r="B9" t="s">
        <v>25</v>
      </c>
      <c r="C9" s="1">
        <v>33413</v>
      </c>
      <c r="D9" t="s">
        <v>12</v>
      </c>
      <c r="E9">
        <v>5112</v>
      </c>
      <c r="F9">
        <v>352044</v>
      </c>
      <c r="G9">
        <v>112</v>
      </c>
      <c r="J9" s="4" t="s">
        <v>31</v>
      </c>
      <c r="L9" s="4" t="s">
        <v>36</v>
      </c>
      <c r="N9">
        <v>4</v>
      </c>
      <c r="P9" s="2">
        <v>41801</v>
      </c>
      <c r="Q9" s="1">
        <v>41801</v>
      </c>
      <c r="R9" t="s">
        <v>17</v>
      </c>
      <c r="S9" s="4" t="s">
        <v>14</v>
      </c>
      <c r="T9">
        <v>2</v>
      </c>
      <c r="U9" t="s">
        <v>47</v>
      </c>
      <c r="V9" s="1">
        <v>42186</v>
      </c>
      <c r="W9" s="1">
        <v>42186</v>
      </c>
      <c r="X9">
        <v>8963</v>
      </c>
      <c r="Z9" s="3">
        <v>8</v>
      </c>
      <c r="AA9">
        <v>177</v>
      </c>
      <c r="AB9" s="4" t="s">
        <v>55</v>
      </c>
      <c r="AC9" t="s">
        <v>64</v>
      </c>
      <c r="AD9" s="1">
        <v>41806</v>
      </c>
      <c r="AE9">
        <v>1036</v>
      </c>
      <c r="AG9" s="1">
        <v>42217</v>
      </c>
      <c r="AH9" t="s">
        <v>70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B4"/>
  <sheetViews>
    <sheetView workbookViewId="0">
      <selection activeCell="E24" sqref="E24"/>
    </sheetView>
  </sheetViews>
  <sheetFormatPr defaultRowHeight="14.4" x14ac:dyDescent="0.3"/>
  <cols>
    <col min="2" max="2" width="30.21875" customWidth="1"/>
  </cols>
  <sheetData>
    <row r="3" spans="2:2" x14ac:dyDescent="0.3">
      <c r="B3" t="s">
        <v>84</v>
      </c>
    </row>
    <row r="4" spans="2:2" x14ac:dyDescent="0.3">
      <c r="B4" t="s">
        <v>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zoomScaleNormal="100" workbookViewId="0">
      <selection activeCell="E4" sqref="E4"/>
    </sheetView>
  </sheetViews>
  <sheetFormatPr defaultRowHeight="14.4" x14ac:dyDescent="0.3"/>
  <cols>
    <col min="1" max="1" width="2.77734375" customWidth="1"/>
    <col min="2" max="2" width="17.109375" customWidth="1"/>
    <col min="3" max="3" width="7.6640625" customWidth="1"/>
    <col min="4" max="4" width="6.77734375" customWidth="1"/>
    <col min="5" max="5" width="30.44140625" customWidth="1"/>
    <col min="6" max="6" width="12.21875" customWidth="1"/>
  </cols>
  <sheetData>
    <row r="1" spans="1:6" ht="15.6" customHeight="1" x14ac:dyDescent="0.3">
      <c r="A1" s="10" t="s">
        <v>77</v>
      </c>
      <c r="B1" s="10"/>
      <c r="C1" s="10"/>
      <c r="D1" s="10"/>
      <c r="E1" s="10"/>
      <c r="F1" s="10"/>
    </row>
    <row r="2" spans="1:6" x14ac:dyDescent="0.3">
      <c r="A2" s="11" t="s">
        <v>78</v>
      </c>
      <c r="B2" s="11"/>
      <c r="C2" s="11"/>
      <c r="D2" s="11"/>
      <c r="E2" s="11"/>
      <c r="F2" s="11"/>
    </row>
    <row r="3" spans="1:6" ht="55.8" customHeight="1" x14ac:dyDescent="0.3">
      <c r="A3" s="6"/>
      <c r="B3" s="9" t="s">
        <v>79</v>
      </c>
      <c r="C3" s="8" t="s">
        <v>80</v>
      </c>
      <c r="D3" t="s">
        <v>75</v>
      </c>
      <c r="E3" s="6" t="s">
        <v>74</v>
      </c>
      <c r="F3" s="6" t="s">
        <v>76</v>
      </c>
    </row>
    <row r="4" spans="1:6" x14ac:dyDescent="0.3">
      <c r="A4" s="6">
        <v>1</v>
      </c>
      <c r="B4" s="6" t="str">
        <f t="array" ref="B4:B7">IFERROR(MID(INDEX('1'!AB$2:AB$21,SMALL(IF(ISNUMBER(SEARCH("Советский",'1'!$J$2:$J$41))*ISTEXT('1'!$AB$2:$AB$41)*('1'!$S$2:$S$41="повторно")*('1'!$L$2:$L$41&lt;&gt;"А"),ROW(H$2:H$24)),ROW(H1))-1),6,40),"")</f>
        <v xml:space="preserve"> выдан 16.06.2014</v>
      </c>
      <c r="C4" s="6"/>
      <c r="D4" s="7"/>
      <c r="E4" s="6" t="str">
        <f t="array" ref="E4">IFERROR(INDEX('1'!B$2:B$41,SMALL(IF(ISNUMBER(SEARCH("Советский",'1'!$J$2:$J$41))*ISTEXT('1'!$AB$2:$AB$41)*('1'!$S$2:$S$41="повторно")*('1'!$L$2:$L$41&lt;&gt;"А"),ROW(J$2:J$41)),ROW(J1))-1),"")</f>
        <v>Сорокин Валиус Маратович</v>
      </c>
      <c r="F4" s="6" t="str">
        <f t="array" ref="F4">IFERROR(MID(INDEX('1'!AB$2:AB$21,SMALL(IF(ISNUMBER(SEARCH("Советский",'1'!$J$2:$J$41))*ISTEXT('1'!$AB$2:$AB$41)*('1'!$S$2:$S$41="повторно")*('1'!$L$2:$L$41&lt;&gt;"А"),ROW(H$2:H$24)),ROW(H1))-1),1,4),"")</f>
        <v>9697</v>
      </c>
    </row>
    <row r="5" spans="1:6" x14ac:dyDescent="0.3">
      <c r="A5" s="6">
        <v>2</v>
      </c>
      <c r="B5" s="6" t="str">
        <v xml:space="preserve"> выдан 16.06.2014</v>
      </c>
      <c r="C5" s="6"/>
      <c r="D5" s="7"/>
      <c r="E5" s="6" t="str">
        <f t="array" ref="E5">IFERROR(INDEX('1'!B$2:B$41,SMALL(IF(ISNUMBER(SEARCH("Советский",'1'!$J$2:$J$41))*ISTEXT('1'!$AB$2:$AB$41)*('1'!$S$2:$S$41="повторно")*('1'!$L$2:$L$41&lt;&gt;"А"),ROW(J$2:J$41)),ROW(J2))-1),"")</f>
        <v>Соловьев</v>
      </c>
      <c r="F5" s="6" t="str">
        <f t="array" ref="F5">IFERROR(MID(INDEX('1'!AB$2:AB$21,SMALL(IF(ISNUMBER(SEARCH("Советский",'1'!$J$2:$J$41))*ISTEXT('1'!$AB$2:$AB$41)*('1'!$S$2:$S$41="повторно")*('1'!$L$2:$L$41&lt;&gt;"А"),ROW(H$2:H$24)),ROW(H2))-1),1,4),"")</f>
        <v>9698</v>
      </c>
    </row>
    <row r="6" spans="1:6" x14ac:dyDescent="0.3">
      <c r="A6" s="6">
        <v>3</v>
      </c>
      <c r="B6" s="6" t="str">
        <v xml:space="preserve"> выдан 16.06.2014</v>
      </c>
      <c r="C6" s="6"/>
      <c r="D6" s="7"/>
      <c r="E6" s="6" t="str">
        <f t="array" ref="E6">IFERROR(INDEX('1'!B$2:B$41,SMALL(IF(ISNUMBER(SEARCH("Советский",'1'!$J$2:$J$41))*ISTEXT('1'!$AB$2:$AB$41)*('1'!$S$2:$S$41="повторно")*('1'!$L$2:$L$41&lt;&gt;"А"),ROW(J$2:J$41)),ROW(J3))-1),"")</f>
        <v>Засиделов</v>
      </c>
      <c r="F6" s="6" t="str">
        <f t="array" ref="F6">IFERROR(MID(INDEX('1'!AB$2:AB$21,SMALL(IF(ISNUMBER(SEARCH("Советский",'1'!$J$2:$J$41))*ISTEXT('1'!$AB$2:$AB$41)*('1'!$S$2:$S$41="повторно")*('1'!$L$2:$L$41&lt;&gt;"А"),ROW(H$2:H$24)),ROW(H3))-1),1,4),"")</f>
        <v>9700</v>
      </c>
    </row>
    <row r="7" spans="1:6" x14ac:dyDescent="0.3">
      <c r="A7" s="6">
        <v>4</v>
      </c>
      <c r="B7" s="6" t="str">
        <v xml:space="preserve"> выдан 16.06.2014</v>
      </c>
      <c r="C7" s="6"/>
      <c r="D7" s="7"/>
      <c r="E7" s="6" t="str">
        <f t="array" ref="E7">IFERROR(INDEX('1'!B$2:B$41,SMALL(IF(ISNUMBER(SEARCH("Советский",'1'!$J$2:$J$41))*ISTEXT('1'!$AB$2:$AB$41)*('1'!$S$2:$S$41="повторно")*('1'!$L$2:$L$41&lt;&gt;"А"),ROW(J$2:J$41)),ROW(J4))-1),"")</f>
        <v/>
      </c>
      <c r="F7" s="6" t="str">
        <f t="array" ref="F7">IFERROR(MID(INDEX('1'!AB$2:AB$21,SMALL(IF(ISNUMBER(SEARCH("Советский",'1'!$J$2:$J$41))*ISTEXT('1'!$AB$2:$AB$41)*('1'!$S$2:$S$41="повторно")*('1'!$L$2:$L$41&lt;&gt;"А"),ROW(H$2:H$24)),ROW(H4))-1),1,4),"")</f>
        <v/>
      </c>
    </row>
    <row r="8" spans="1:6" x14ac:dyDescent="0.3">
      <c r="A8" s="6">
        <v>5</v>
      </c>
      <c r="B8" s="6" t="str">
        <f t="array" ref="B8">IFERROR(MID(INDEX('1'!AB$2:AB$21,SMALL(IF(ISNUMBER(SEARCH("Советский",'1'!$J$2:$J$41))*ISTEXT('1'!$AB$2:$AB$41)*('1'!$S$2:$S$41="повторно")*('1'!$L$2:$L$41&lt;&gt;"А"),ROW(H$2:H$24)),ROW(H5))-1),6,40),"")</f>
        <v/>
      </c>
      <c r="C8" s="6"/>
      <c r="D8" s="7"/>
      <c r="E8" s="6" t="str">
        <f t="array" ref="E8">IFERROR(INDEX('1'!B$2:B$41,SMALL(IF(ISNUMBER(SEARCH("Советский",'1'!$J$2:$J$41))*ISTEXT('1'!$AB$2:$AB$41)*('1'!$S$2:$S$41="повторно")*('1'!$L$2:$L$41&lt;&gt;"А"),ROW(J$2:J$41)),ROW(J5))-1),"")</f>
        <v/>
      </c>
      <c r="F8" s="6" t="str">
        <f t="array" ref="F8">IFERROR(MID(INDEX('1'!AB$2:AB$21,SMALL(IF(ISNUMBER(SEARCH("Советский",'1'!$J$2:$J$41))*ISTEXT('1'!$AB$2:$AB$41)*('1'!$S$2:$S$41="повторно")*('1'!$L$2:$L$41&lt;&gt;"А"),ROW(H$2:H$24)),ROW(H5))-1),1,4),"")</f>
        <v/>
      </c>
    </row>
    <row r="9" spans="1:6" x14ac:dyDescent="0.3">
      <c r="A9" s="6">
        <v>6</v>
      </c>
      <c r="B9" s="6" t="str">
        <f t="array" ref="B9">IFERROR(MID(INDEX('1'!AB$2:AB$21,SMALL(IF(ISNUMBER(SEARCH("Советский",'1'!$J$2:$J$41))*ISTEXT('1'!$AB$2:$AB$41)*('1'!$S$2:$S$41="повторно")*('1'!$L$2:$L$41&lt;&gt;"А"),ROW(H$2:H$24)),ROW(H6))-1),6,40),"")</f>
        <v/>
      </c>
      <c r="C9" s="6"/>
      <c r="D9" s="6"/>
      <c r="E9" s="6" t="str">
        <f t="array" ref="E9">IFERROR(INDEX('1'!B$2:B$41,SMALL(IF(ISNUMBER(SEARCH("Советский",'1'!$J$2:$J$41))*ISTEXT('1'!$AB$2:$AB$41)*('1'!$S$2:$S$41="повторно")*('1'!$L$2:$L$41&lt;&gt;"А"),ROW(J$2:J$41)),ROW(J6))-1),"")</f>
        <v/>
      </c>
      <c r="F9" s="6" t="str">
        <f t="array" ref="F9">IFERROR(MID(INDEX('1'!AB$2:AB$21,SMALL(IF(ISNUMBER(SEARCH("Советский",'1'!$J$2:$J$41))*ISTEXT('1'!$AB$2:$AB$41)*('1'!$S$2:$S$41="повторно")*('1'!$L$2:$L$41&lt;&gt;"А"),ROW(H$2:H$24)),ROW(H6))-1),1,4),"")</f>
        <v/>
      </c>
    </row>
    <row r="10" spans="1:6" x14ac:dyDescent="0.3">
      <c r="A10" s="6">
        <v>7</v>
      </c>
      <c r="B10" s="6" t="str">
        <f t="array" ref="B10">IFERROR(MID(INDEX('1'!AB$2:AB$21,SMALL(IF(ISNUMBER(SEARCH("Советский",'1'!$J$2:$J$41))*ISTEXT('1'!$AB$2:$AB$41)*('1'!$S$2:$S$41="повторно")*('1'!$L$2:$L$41&lt;&gt;"А"),ROW(H$2:H$24)),ROW(H7))-1),6,40),"")</f>
        <v/>
      </c>
      <c r="C10" s="6"/>
      <c r="D10" s="6" t="str">
        <f t="array" ref="D10">IFERROR(INDEX([1]выгрузка!B$2:B$21,SMALL(IF(ISNUMBER(SEARCH("Кяхтинский",[1]выгрузка!$J$2:$J$21)),ROW(J$2:J$24)),ROW(L7))-1),"")</f>
        <v/>
      </c>
      <c r="E10" s="6" t="str">
        <f t="array" ref="E10">IFERROR(INDEX('1'!B$2:B$41,SMALL(IF(ISNUMBER(SEARCH("Советский",'1'!$J$2:$J$41))*ISTEXT('1'!$AB$2:$AB$41)*('1'!$S$2:$S$41="повторно")*('1'!$L$2:$L$41&lt;&gt;"А"),ROW(J$2:J$41)),ROW(J7))-1),"")</f>
        <v/>
      </c>
      <c r="F10" s="6" t="str">
        <f t="array" ref="F10">IFERROR(MID(INDEX('1'!AB$2:AB$21,SMALL(IF(ISNUMBER(SEARCH("Советский",'1'!$J$2:$J$41))*ISTEXT('1'!$AB$2:$AB$41)*('1'!$S$2:$S$41="повторно")*('1'!$L$2:$L$41&lt;&gt;"А"),ROW(H$2:H$24)),ROW(H7))-1),1,4),"")</f>
        <v/>
      </c>
    </row>
    <row r="11" spans="1:6" x14ac:dyDescent="0.3">
      <c r="A11" s="6">
        <v>8</v>
      </c>
      <c r="B11" s="6" t="str">
        <f t="array" ref="B11">IFERROR(MID(INDEX('1'!AB$2:AB$21,SMALL(IF(ISNUMBER(SEARCH("Советский",'1'!$J$2:$J$41))*ISTEXT('1'!$AB$2:$AB$41)*('1'!$S$2:$S$41="повторно")*('1'!$L$2:$L$41&lt;&gt;"А"),ROW(H$2:H$24)),ROW(H8))-1),6,40),"")</f>
        <v/>
      </c>
      <c r="C11" s="6"/>
      <c r="D11" s="6" t="str">
        <f t="array" ref="D11">IFERROR(INDEX([1]выгрузка!B$2:B$21,SMALL(IF(ISNUMBER(SEARCH("Кяхтинский",[1]выгрузка!$J$2:$J$21)),ROW(J$2:J$24)),ROW(L8))-1),"")</f>
        <v/>
      </c>
      <c r="E11" s="6" t="str">
        <f t="array" ref="E11">IFERROR(INDEX('1'!B$2:B$41,SMALL(IF(ISNUMBER(SEARCH("Советский",'1'!$J$2:$J$41))*ISTEXT('1'!$AB$2:$AB$41)*('1'!$S$2:$S$41="повторно")*('1'!$L$2:$L$41&lt;&gt;"А"),ROW(J$2:J$41)),ROW(J8))-1),"")</f>
        <v/>
      </c>
      <c r="F11" s="6" t="str">
        <f t="array" ref="F11">IFERROR(MID(INDEX('1'!AB$2:AB$21,SMALL(IF(ISNUMBER(SEARCH("Советский",'1'!$J$2:$J$41))*ISTEXT('1'!$AB$2:$AB$41)*('1'!$S$2:$S$41="повторно")*('1'!$L$2:$L$41&lt;&gt;"А"),ROW(H$2:H$24)),ROW(H8))-1),1,4),"")</f>
        <v/>
      </c>
    </row>
    <row r="12" spans="1:6" x14ac:dyDescent="0.3">
      <c r="A12" s="6">
        <v>9</v>
      </c>
      <c r="B12" s="6" t="str">
        <f t="array" ref="B12">IFERROR(MID(INDEX('1'!AB$2:AB$21,SMALL(IF(ISNUMBER(SEARCH("Советский",'1'!$J$2:$J$41))*ISTEXT('1'!$AB$2:$AB$41)*('1'!$S$2:$S$41="повторно")*('1'!$L$2:$L$41&lt;&gt;"А"),ROW(H$2:H$24)),ROW(H9))-1),6,40),"")</f>
        <v/>
      </c>
      <c r="C12" s="6"/>
      <c r="D12" s="6" t="str">
        <f t="array" ref="D12">IFERROR(INDEX([1]выгрузка!B$2:B$21,SMALL(IF(ISNUMBER(SEARCH("Кяхтинский",[1]выгрузка!$J$2:$J$21)),ROW(J$2:J$24)),ROW(L9))-1),"")</f>
        <v/>
      </c>
      <c r="E12" s="6" t="str">
        <f t="array" ref="E12">IFERROR(INDEX('1'!B$2:B$41,SMALL(IF(ISNUMBER(SEARCH("Советский",'1'!$J$2:$J$41))*ISTEXT('1'!$AB$2:$AB$41)*('1'!$S$2:$S$41="повторно")*('1'!$L$2:$L$41&lt;&gt;"А"),ROW(J$2:J$41)),ROW(J9))-1),"")</f>
        <v/>
      </c>
      <c r="F12" s="6" t="str">
        <f t="array" ref="F12">IFERROR(MID(INDEX('1'!AB$2:AB$21,SMALL(IF(ISNUMBER(SEARCH("Советский",'1'!$J$2:$J$41))*ISTEXT('1'!$AB$2:$AB$41)*('1'!$S$2:$S$41="повторно")*('1'!$L$2:$L$41&lt;&gt;"А"),ROW(H$2:H$24)),ROW(H9))-1),1,4),"")</f>
        <v/>
      </c>
    </row>
    <row r="13" spans="1:6" x14ac:dyDescent="0.3">
      <c r="A13" s="6">
        <v>10</v>
      </c>
      <c r="B13" s="6" t="str">
        <f t="array" ref="B13">IFERROR(MID(INDEX('1'!AB$2:AB$21,SMALL(IF(ISNUMBER(SEARCH("Советский",'1'!$J$2:$J$41))*ISTEXT('1'!$AB$2:$AB$41)*('1'!$S$2:$S$41="повторно")*('1'!$L$2:$L$41&lt;&gt;"А"),ROW(H$2:H$24)),ROW(H10))-1),6,40),"")</f>
        <v/>
      </c>
      <c r="C13" s="6"/>
      <c r="D13" s="6" t="str">
        <f t="array" ref="D13">IFERROR(INDEX([1]выгрузка!B$2:B$21,SMALL(IF(ISNUMBER(SEARCH("Кяхтинский",[1]выгрузка!$J$2:$J$21)),ROW(J$2:J$24)),ROW(L10))-1),"")</f>
        <v/>
      </c>
      <c r="E13" s="6" t="str">
        <f t="array" ref="E13">IFERROR(INDEX('1'!B$2:B$41,SMALL(IF(ISNUMBER(SEARCH("Советский",'1'!$J$2:$J$41))*ISTEXT('1'!$AB$2:$AB$41)*('1'!$S$2:$S$41="повторно")*('1'!$L$2:$L$41&lt;&gt;"А"),ROW(J$2:J$41)),ROW(J10))-1),"")</f>
        <v/>
      </c>
      <c r="F13" s="6" t="str">
        <f t="array" ref="F13">IFERROR(MID(INDEX('1'!AB$2:AB$21,SMALL(IF(ISNUMBER(SEARCH("Советский",'1'!$J$2:$J$41))*ISTEXT('1'!$AB$2:$AB$41)*('1'!$S$2:$S$41="повторно")*('1'!$L$2:$L$41&lt;&gt;"А"),ROW(H$2:H$24)),ROW(H10))-1),1,4),"")</f>
        <v/>
      </c>
    </row>
    <row r="14" spans="1:6" x14ac:dyDescent="0.3">
      <c r="A14" s="6">
        <v>11</v>
      </c>
      <c r="B14" s="6" t="str">
        <f t="array" ref="B14">IFERROR(MID(INDEX('1'!AB$2:AB$21,SMALL(IF(ISNUMBER(SEARCH("Советский",'1'!$J$2:$J$41))*ISTEXT('1'!$AB$2:$AB$41)*('1'!$S$2:$S$41="повторно")*('1'!$L$2:$L$41&lt;&gt;"А"),ROW(H$2:H$24)),ROW(H11))-1),6,40),"")</f>
        <v/>
      </c>
      <c r="C14" s="6"/>
      <c r="D14" s="6" t="str">
        <f t="array" ref="D14">IFERROR(INDEX([1]выгрузка!B$2:B$21,SMALL(IF(ISNUMBER(SEARCH("Кяхтинский",[1]выгрузка!$J$2:$J$21)),ROW(J$2:J$24)),ROW(L11))-1),"")</f>
        <v/>
      </c>
      <c r="E14" s="6" t="str">
        <f t="array" ref="E14">IFERROR(INDEX('1'!B$2:B$41,SMALL(IF(ISNUMBER(SEARCH("Советский",'1'!$J$2:$J$41))*ISTEXT('1'!$AB$2:$AB$41)*('1'!$S$2:$S$41="повторно")*('1'!$L$2:$L$41&lt;&gt;"А"),ROW(J$2:J$41)),ROW(J11))-1),"")</f>
        <v/>
      </c>
      <c r="F14" s="6" t="str">
        <f t="array" ref="F14">IFERROR(MID(INDEX('1'!AB$2:AB$21,SMALL(IF(ISNUMBER(SEARCH("Советский",'1'!$J$2:$J$41))*ISTEXT('1'!$AB$2:$AB$41)*('1'!$S$2:$S$41="повторно")*('1'!$L$2:$L$41&lt;&gt;"А"),ROW(H$2:H$24)),ROW(H11))-1),1,4),"")</f>
        <v/>
      </c>
    </row>
    <row r="15" spans="1:6" x14ac:dyDescent="0.3">
      <c r="A15" s="6">
        <v>12</v>
      </c>
      <c r="B15" s="6" t="str">
        <f t="array" ref="B15">IFERROR(MID(INDEX('1'!AB$2:AB$21,SMALL(IF(ISNUMBER(SEARCH("Советский",'1'!$J$2:$J$41))*ISTEXT('1'!$AB$2:$AB$41)*('1'!$S$2:$S$41="повторно")*('1'!$L$2:$L$41&lt;&gt;"А"),ROW(H$2:H$24)),ROW(H12))-1),6,40),"")</f>
        <v/>
      </c>
      <c r="C15" s="6"/>
      <c r="D15" s="6" t="str">
        <f t="array" ref="D15">IFERROR(INDEX([1]выгрузка!B$2:B$21,SMALL(IF(ISNUMBER(SEARCH("Кяхтинский",[1]выгрузка!$J$2:$J$21)),ROW(J$2:J$24)),ROW(L12))-1),"")</f>
        <v/>
      </c>
      <c r="E15" s="6" t="str">
        <f t="array" ref="E15">IFERROR(INDEX('1'!B$2:B$41,SMALL(IF(ISNUMBER(SEARCH("Советский",'1'!$J$2:$J$41))*ISTEXT('1'!$AB$2:$AB$41)*('1'!$S$2:$S$41="повторно")*('1'!$L$2:$L$41&lt;&gt;"А"),ROW(J$2:J$41)),ROW(J12))-1),"")</f>
        <v/>
      </c>
      <c r="F15" s="6" t="str">
        <f t="array" ref="F15">IFERROR(MID(INDEX('1'!AB$2:AB$21,SMALL(IF(ISNUMBER(SEARCH("Советский",'1'!$J$2:$J$41))*ISTEXT('1'!$AB$2:$AB$41)*('1'!$S$2:$S$41="повторно")*('1'!$L$2:$L$41&lt;&gt;"А"),ROW(H$2:H$24)),ROW(H12))-1),1,4),"")</f>
        <v/>
      </c>
    </row>
    <row r="16" spans="1:6" x14ac:dyDescent="0.3">
      <c r="B16" s="5"/>
    </row>
    <row r="17" spans="2:2" x14ac:dyDescent="0.3">
      <c r="B17" t="s">
        <v>82</v>
      </c>
    </row>
    <row r="19" spans="2:2" x14ac:dyDescent="0.3">
      <c r="B19" t="s">
        <v>81</v>
      </c>
    </row>
    <row r="20" spans="2:2" x14ac:dyDescent="0.3">
      <c r="B20" t="s">
        <v>73</v>
      </c>
    </row>
  </sheetData>
  <mergeCells count="2">
    <mergeCell ref="A1:F1"/>
    <mergeCell ref="A2:F2"/>
  </mergeCells>
  <pageMargins left="0.21" right="0.75" top="0.75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tabSelected="1" zoomScaleNormal="100" workbookViewId="0">
      <selection activeCell="E6" sqref="E6"/>
    </sheetView>
  </sheetViews>
  <sheetFormatPr defaultRowHeight="14.4" x14ac:dyDescent="0.3"/>
  <cols>
    <col min="1" max="1" width="2.77734375" customWidth="1"/>
    <col min="2" max="2" width="17.109375" customWidth="1"/>
    <col min="3" max="3" width="7.6640625" customWidth="1"/>
    <col min="4" max="4" width="6.77734375" customWidth="1"/>
    <col min="5" max="5" width="30.44140625" customWidth="1"/>
    <col min="6" max="6" width="12.21875" customWidth="1"/>
  </cols>
  <sheetData>
    <row r="1" spans="1:6" ht="15.6" customHeight="1" x14ac:dyDescent="0.3">
      <c r="A1" s="10" t="s">
        <v>77</v>
      </c>
      <c r="B1" s="10"/>
      <c r="C1" s="10"/>
      <c r="D1" s="10"/>
      <c r="E1" s="10"/>
      <c r="F1" s="10"/>
    </row>
    <row r="2" spans="1:6" x14ac:dyDescent="0.3">
      <c r="A2" s="11" t="s">
        <v>78</v>
      </c>
      <c r="B2" s="11"/>
      <c r="C2" s="11"/>
      <c r="D2" s="11"/>
      <c r="E2" s="11"/>
      <c r="F2" s="11"/>
    </row>
    <row r="3" spans="1:6" ht="55.8" customHeight="1" x14ac:dyDescent="0.3">
      <c r="A3" s="6"/>
      <c r="B3" s="9" t="s">
        <v>79</v>
      </c>
      <c r="C3" s="8" t="s">
        <v>80</v>
      </c>
      <c r="D3" t="s">
        <v>75</v>
      </c>
      <c r="E3" s="6" t="s">
        <v>74</v>
      </c>
      <c r="F3" s="6" t="s">
        <v>76</v>
      </c>
    </row>
    <row r="4" spans="1:6" x14ac:dyDescent="0.3">
      <c r="A4" s="6">
        <v>1</v>
      </c>
      <c r="B4" s="6" t="str">
        <f t="array" ref="B4:B7">IFERROR(MID(INDEX('1'!AB$2:AB$21,SMALL(IF(ISNUMBER(SEARCH("Советский",'1'!$J$2:$J$41))*ISTEXT('1'!$AB$2:$AB$41)*OR(('1'!$S$2:$S$41="первично"),('1'!$S$2:$S$41="повторно")*('1'!$L$2:$L$41="А")),ROW(H$2:H$24)),ROW(H1))-1),6,40),"")</f>
        <v xml:space="preserve"> выдан 16.06.2014</v>
      </c>
      <c r="C4" s="6"/>
      <c r="D4" s="7"/>
      <c r="E4" s="6" t="str">
        <f t="array" ref="E4">IFERROR(INDEX('1'!B$2:B$41,SMALL(IF(ISNUMBER(SEARCH("Советский",'1'!$J$2:$J$41))*ISTEXT('1'!$AB$2:$AB$41)*OR(('1'!$S$2:$S$41="первично"),('1'!$S$2:$S$41="повторно")*('1'!$L$2:$L$41="А")),ROW(J$2:J$41)),ROW(J1))-1),"")</f>
        <v>Брегман Захар Петрович</v>
      </c>
      <c r="F4" s="6" t="str">
        <f t="array" ref="F4">IFERROR(MID(INDEX('1'!AB$2:AB$21,SMALL(IF(ISNUMBER(SEARCH("Советский",'1'!$J$2:$J$41))*ISTEXT('1'!$AB$2:$AB$41)*OR(('1'!$S$2:$S$41="первично"),('1'!$S$2:$S$41="повторно")*('1'!$L$2:$L$41="А")),ROW(H$2:H$24)),ROW(H1))-1),1,4),"")</f>
        <v>9698</v>
      </c>
    </row>
    <row r="5" spans="1:6" x14ac:dyDescent="0.3">
      <c r="A5" s="6">
        <v>2</v>
      </c>
      <c r="B5" s="6" t="str">
        <v xml:space="preserve"> выдан 16.06.2014</v>
      </c>
      <c r="C5" s="6"/>
      <c r="D5" s="7"/>
      <c r="E5" s="6" t="str">
        <f t="array" ref="E5">IFERROR(INDEX('1'!B$2:B$41,SMALL(IF(ISNUMBER(SEARCH("Советский",'1'!$J$2:$J$41))*ISTEXT('1'!$AB$2:$AB$41)*OR(('1'!$S$2:$S$41="первично"),('1'!$S$2:$S$41="повторно")*('1'!$L$2:$L$41="А")),ROW(J$2:J$41)),ROW(J2))-1),"")</f>
        <v>Сорокин Валиус Маратович</v>
      </c>
      <c r="F5" s="6" t="str">
        <f t="array" ref="F5">IFERROR(MID(INDEX('1'!AB$2:AB$21,SMALL(IF(ISNUMBER(SEARCH("Советский",'1'!$J$2:$J$41))*ISTEXT('1'!$AB$2:$AB$41)*OR(('1'!$S$2:$S$41="первично"),('1'!$S$2:$S$41="повторно")*('1'!$L$2:$L$41="А")),ROW(H$2:H$24)),ROW(H2))-1),1,4),"")</f>
        <v>9697</v>
      </c>
    </row>
    <row r="6" spans="1:6" x14ac:dyDescent="0.3">
      <c r="A6" s="6">
        <v>3</v>
      </c>
      <c r="B6" s="6" t="str">
        <v xml:space="preserve"> выдан 16.06.2014</v>
      </c>
      <c r="C6" s="6"/>
      <c r="D6" s="7"/>
      <c r="E6" s="6" t="str">
        <f>IFERROR(INDEX('1'!B$2:B$41,SMALL(IF(ISNUMBER(SEARCH("Советский",'1'!$J$2:$J$41))*ISTEXT('1'!$AB$2:$AB$41)*OR(('1'!$S$2:$S$41="первично"),('1'!$S$2:$S$41="повторно")*('1'!$L$2:$L$41="А")),ROW(J$2:J$41)),ROW(J3))-1),"")</f>
        <v/>
      </c>
      <c r="F6" s="6" t="str">
        <f t="array" ref="F6">IFERROR(MID(INDEX('1'!AB$2:AB$21,SMALL(IF(ISNUMBER(SEARCH("Советский",'1'!$J$2:$J$41))*ISTEXT('1'!$AB$2:$AB$41)*OR(('1'!$S$2:$S$41="первично"),('1'!$S$2:$S$41="повторно")*('1'!$L$2:$L$41="А")),ROW(H$2:H$24)),ROW(H3))-1),1,4),"")</f>
        <v>9698</v>
      </c>
    </row>
    <row r="7" spans="1:6" x14ac:dyDescent="0.3">
      <c r="A7" s="6">
        <v>4</v>
      </c>
      <c r="B7" s="6" t="str">
        <v xml:space="preserve"> выдан 16.06.2014</v>
      </c>
      <c r="C7" s="6"/>
      <c r="D7" s="7"/>
      <c r="E7" s="6" t="str">
        <f t="array" ref="E7">IFERROR(INDEX('1'!B$2:B$41,SMALL(IF(ISNUMBER(SEARCH("Советский",'1'!$J$2:$J$41))*ISTEXT('1'!$AB$2:$AB$41)*OR(('1'!$S$2:$S$41="первично"),('1'!$S$2:$S$41="повторно")*('1'!$L$2:$L$41="А")),ROW(J$2:J$41)),ROW(J4))-1),"")</f>
        <v>Засиделов</v>
      </c>
      <c r="F7" s="6" t="str">
        <f t="array" ref="F7">IFERROR(MID(INDEX('1'!AB$2:AB$21,SMALL(IF(ISNUMBER(SEARCH("Советский",'1'!$J$2:$J$41))*ISTEXT('1'!$AB$2:$AB$41)*OR(('1'!$S$2:$S$41="первично"),('1'!$S$2:$S$41="повторно")*('1'!$L$2:$L$41="А")),ROW(H$2:H$24)),ROW(H4))-1),1,4),"")</f>
        <v>9700</v>
      </c>
    </row>
    <row r="8" spans="1:6" x14ac:dyDescent="0.3">
      <c r="A8" s="6">
        <v>5</v>
      </c>
      <c r="B8" s="6" t="str">
        <f t="array" ref="B8">IFERROR(MID(INDEX('1'!AB$2:AB$21,SMALL(IF(ISNUMBER(SEARCH("Советский",'1'!$J$2:$J$41))*ISTEXT('1'!$AB$2:$AB$41)*('1'!$S$2:$S$41="повторно")*('1'!$L$2:$L$41&lt;&gt;"А"),ROW(H$2:H$24)),ROW(H5))-1),6,40),"")</f>
        <v/>
      </c>
      <c r="C8" s="6"/>
      <c r="D8" s="7"/>
      <c r="E8" s="6" t="str">
        <f t="array" ref="E8">IFERROR(INDEX('1'!B$2:B$41,SMALL(IF(ISNUMBER(SEARCH("Советский",'1'!$J$2:$J$41))*ISTEXT('1'!$AB$2:$AB$41)*OR(('1'!$S$2:$S$41="первично"),('1'!$S$2:$S$41="повторно")*('1'!$L$2:$L$41="А")),ROW(J$2:J$41)),ROW(J5))-1),"")</f>
        <v/>
      </c>
      <c r="F8" s="6" t="str">
        <f t="array" ref="F8">IFERROR(MID(INDEX('1'!AB$2:AB$21,SMALL(IF(ISNUMBER(SEARCH("Советский",'1'!$J$2:$J$41))*ISTEXT('1'!$AB$2:$AB$41)*OR(('1'!$S$2:$S$41="первично"),('1'!$S$2:$S$41="повторно")*('1'!$L$2:$L$41="А")),ROW(H$2:H$24)),ROW(H5))-1),1,4),"")</f>
        <v/>
      </c>
    </row>
    <row r="9" spans="1:6" x14ac:dyDescent="0.3">
      <c r="A9" s="6">
        <v>6</v>
      </c>
      <c r="B9" s="6" t="str">
        <f t="array" ref="B9">IFERROR(MID(INDEX('1'!AB$2:AB$21,SMALL(IF(ISNUMBER(SEARCH("Советский",'1'!$J$2:$J$41))*ISTEXT('1'!$AB$2:$AB$41)*('1'!$S$2:$S$41="повторно")*('1'!$L$2:$L$41&lt;&gt;"А"),ROW(H$2:H$24)),ROW(H6))-1),6,40),"")</f>
        <v/>
      </c>
      <c r="C9" s="6"/>
      <c r="D9" s="6"/>
      <c r="E9" s="6" t="str">
        <f t="array" ref="E9">IFERROR(INDEX('1'!B$2:B$41,SMALL(IF(ISNUMBER(SEARCH("Советский",'1'!$J$2:$J$41))*ISTEXT('1'!$AB$2:$AB$41)*OR(('1'!$S$2:$S$41="первично"),('1'!$S$2:$S$41="повторно")*('1'!$L$2:$L$41="А")),ROW(J$2:J$41)),ROW(J6))-1),"")</f>
        <v/>
      </c>
      <c r="F9" s="6" t="str">
        <f t="array" ref="F9">IFERROR(MID(INDEX('1'!AB$2:AB$21,SMALL(IF(ISNUMBER(SEARCH("Советский",'1'!$J$2:$J$41))*ISTEXT('1'!$AB$2:$AB$41)*OR(('1'!$S$2:$S$41="первично"),('1'!$S$2:$S$41="повторно")*('1'!$L$2:$L$41="А")),ROW(H$2:H$24)),ROW(H6))-1),1,4),"")</f>
        <v/>
      </c>
    </row>
    <row r="10" spans="1:6" x14ac:dyDescent="0.3">
      <c r="A10" s="6">
        <v>7</v>
      </c>
      <c r="B10" s="6" t="str">
        <f t="array" ref="B10">IFERROR(MID(INDEX('1'!AB$2:AB$21,SMALL(IF(ISNUMBER(SEARCH("Советский",'1'!$J$2:$J$41))*ISTEXT('1'!$AB$2:$AB$41)*('1'!$S$2:$S$41="повторно")*('1'!$L$2:$L$41&lt;&gt;"А"),ROW(H$2:H$24)),ROW(H7))-1),6,40),"")</f>
        <v/>
      </c>
      <c r="C10" s="6"/>
      <c r="D10" s="6" t="str">
        <f t="array" ref="D10">IFERROR(INDEX([1]выгрузка!B$2:B$21,SMALL(IF(ISNUMBER(SEARCH("Кяхтинский",[1]выгрузка!$J$2:$J$21)),ROW(J$2:J$24)),ROW(L7))-1),"")</f>
        <v/>
      </c>
      <c r="E10" s="6" t="str">
        <f t="array" ref="E10">IFERROR(INDEX('1'!B$2:B$41,SMALL(IF(ISNUMBER(SEARCH("Советский",'1'!$J$2:$J$41))*ISTEXT('1'!$AB$2:$AB$41)*OR(('1'!$S$2:$S$41="первично"),('1'!$S$2:$S$41="повторно")*('1'!$L$2:$L$41="А")),ROW(J$2:J$41)),ROW(J7))-1),"")</f>
        <v/>
      </c>
      <c r="F10" s="6" t="str">
        <f t="array" ref="F10">IFERROR(MID(INDEX('1'!AB$2:AB$21,SMALL(IF(ISNUMBER(SEARCH("Советский",'1'!$J$2:$J$41))*ISTEXT('1'!$AB$2:$AB$41)*OR(('1'!$S$2:$S$41="первично"),('1'!$S$2:$S$41="повторно")*('1'!$L$2:$L$41="А")),ROW(H$2:H$24)),ROW(H7))-1),1,4),"")</f>
        <v/>
      </c>
    </row>
    <row r="11" spans="1:6" x14ac:dyDescent="0.3">
      <c r="A11" s="6">
        <v>8</v>
      </c>
      <c r="B11" s="6" t="str">
        <f t="array" ref="B11">IFERROR(MID(INDEX('1'!AB$2:AB$21,SMALL(IF(ISNUMBER(SEARCH("Советский",'1'!$J$2:$J$41))*ISTEXT('1'!$AB$2:$AB$41)*('1'!$S$2:$S$41="повторно")*('1'!$L$2:$L$41&lt;&gt;"А"),ROW(H$2:H$24)),ROW(H8))-1),6,40),"")</f>
        <v/>
      </c>
      <c r="C11" s="6"/>
      <c r="D11" s="6" t="str">
        <f t="array" ref="D11">IFERROR(INDEX([1]выгрузка!B$2:B$21,SMALL(IF(ISNUMBER(SEARCH("Кяхтинский",[1]выгрузка!$J$2:$J$21)),ROW(J$2:J$24)),ROW(L8))-1),"")</f>
        <v/>
      </c>
      <c r="E11" s="6" t="str">
        <f t="array" ref="E11">IFERROR(INDEX('1'!B$2:B$41,SMALL(IF(ISNUMBER(SEARCH("Советский",'1'!$J$2:$J$41))*ISTEXT('1'!$AB$2:$AB$41)*OR(('1'!$S$2:$S$41="первично"),('1'!$S$2:$S$41="повторно")*('1'!$L$2:$L$41="А")),ROW(J$2:J$41)),ROW(J8))-1),"")</f>
        <v/>
      </c>
      <c r="F11" s="6" t="str">
        <f t="array" ref="F11">IFERROR(MID(INDEX('1'!AB$2:AB$21,SMALL(IF(ISNUMBER(SEARCH("Советский",'1'!$J$2:$J$41))*ISTEXT('1'!$AB$2:$AB$41)*OR(('1'!$S$2:$S$41="первично"),('1'!$S$2:$S$41="повторно")*('1'!$L$2:$L$41="А")),ROW(H$2:H$24)),ROW(H8))-1),1,4),"")</f>
        <v/>
      </c>
    </row>
    <row r="12" spans="1:6" x14ac:dyDescent="0.3">
      <c r="A12" s="6">
        <v>9</v>
      </c>
      <c r="B12" s="6" t="str">
        <f t="array" ref="B12">IFERROR(MID(INDEX('1'!AB$2:AB$21,SMALL(IF(ISNUMBER(SEARCH("Советский",'1'!$J$2:$J$41))*ISTEXT('1'!$AB$2:$AB$41)*('1'!$S$2:$S$41="повторно")*('1'!$L$2:$L$41&lt;&gt;"А"),ROW(H$2:H$24)),ROW(H9))-1),6,40),"")</f>
        <v/>
      </c>
      <c r="C12" s="6"/>
      <c r="D12" s="6" t="str">
        <f t="array" ref="D12">IFERROR(INDEX([1]выгрузка!B$2:B$21,SMALL(IF(ISNUMBER(SEARCH("Кяхтинский",[1]выгрузка!$J$2:$J$21)),ROW(J$2:J$24)),ROW(L9))-1),"")</f>
        <v/>
      </c>
      <c r="E12" s="6" t="str">
        <f t="array" ref="E12">IFERROR(INDEX('1'!B$2:B$41,SMALL(IF(ISNUMBER(SEARCH("Советский",'1'!$J$2:$J$41))*ISTEXT('1'!$AB$2:$AB$41)*OR(('1'!$S$2:$S$41="первично"),('1'!$S$2:$S$41="повторно")*('1'!$L$2:$L$41="А")),ROW(J$2:J$41)),ROW(J9))-1),"")</f>
        <v/>
      </c>
      <c r="F12" s="6" t="str">
        <f t="array" ref="F12">IFERROR(MID(INDEX('1'!AB$2:AB$21,SMALL(IF(ISNUMBER(SEARCH("Советский",'1'!$J$2:$J$41))*ISTEXT('1'!$AB$2:$AB$41)*OR(('1'!$S$2:$S$41="первично"),('1'!$S$2:$S$41="повторно")*('1'!$L$2:$L$41="А")),ROW(H$2:H$24)),ROW(H9))-1),1,4),"")</f>
        <v/>
      </c>
    </row>
    <row r="13" spans="1:6" x14ac:dyDescent="0.3">
      <c r="A13" s="6">
        <v>10</v>
      </c>
      <c r="B13" s="6" t="str">
        <f t="array" ref="B13">IFERROR(MID(INDEX('1'!AB$2:AB$21,SMALL(IF(ISNUMBER(SEARCH("Советский",'1'!$J$2:$J$41))*ISTEXT('1'!$AB$2:$AB$41)*('1'!$S$2:$S$41="повторно")*('1'!$L$2:$L$41&lt;&gt;"А"),ROW(H$2:H$24)),ROW(H10))-1),6,40),"")</f>
        <v/>
      </c>
      <c r="C13" s="6"/>
      <c r="D13" s="6" t="str">
        <f t="array" ref="D13">IFERROR(INDEX([1]выгрузка!B$2:B$21,SMALL(IF(ISNUMBER(SEARCH("Кяхтинский",[1]выгрузка!$J$2:$J$21)),ROW(J$2:J$24)),ROW(L10))-1),"")</f>
        <v/>
      </c>
      <c r="E13" s="6" t="str">
        <f t="array" ref="E13">IFERROR(INDEX('1'!B$2:B$41,SMALL(IF(ISNUMBER(SEARCH("Советский",'1'!$J$2:$J$41))*ISTEXT('1'!$AB$2:$AB$41)*OR(('1'!$S$2:$S$41="первично"),('1'!$S$2:$S$41="повторно")*('1'!$L$2:$L$41="А")),ROW(J$2:J$41)),ROW(J10))-1),"")</f>
        <v/>
      </c>
      <c r="F13" s="6" t="str">
        <f t="array" ref="F13">IFERROR(MID(INDEX('1'!AB$2:AB$21,SMALL(IF(ISNUMBER(SEARCH("Советский",'1'!$J$2:$J$41))*ISTEXT('1'!$AB$2:$AB$41)*OR(('1'!$S$2:$S$41="первично"),('1'!$S$2:$S$41="повторно")*('1'!$L$2:$L$41="А")),ROW(H$2:H$24)),ROW(H10))-1),1,4),"")</f>
        <v/>
      </c>
    </row>
    <row r="14" spans="1:6" x14ac:dyDescent="0.3">
      <c r="A14" s="6">
        <v>11</v>
      </c>
      <c r="B14" s="6" t="str">
        <f t="array" ref="B14">IFERROR(MID(INDEX('1'!AB$2:AB$21,SMALL(IF(ISNUMBER(SEARCH("Советский",'1'!$J$2:$J$41))*ISTEXT('1'!$AB$2:$AB$41)*('1'!$S$2:$S$41="повторно")*('1'!$L$2:$L$41&lt;&gt;"А"),ROW(H$2:H$24)),ROW(H11))-1),6,40),"")</f>
        <v/>
      </c>
      <c r="C14" s="6"/>
      <c r="D14" s="6" t="str">
        <f t="array" ref="D14">IFERROR(INDEX([1]выгрузка!B$2:B$21,SMALL(IF(ISNUMBER(SEARCH("Кяхтинский",[1]выгрузка!$J$2:$J$21)),ROW(J$2:J$24)),ROW(L11))-1),"")</f>
        <v/>
      </c>
      <c r="E14" s="6" t="str">
        <f t="array" ref="E14">IFERROR(INDEX('1'!B$2:B$41,SMALL(IF(ISNUMBER(SEARCH("Советский",'1'!$J$2:$J$41))*ISTEXT('1'!$AB$2:$AB$41)*OR(('1'!$S$2:$S$41="первично"),('1'!$S$2:$S$41="повторно")*('1'!$L$2:$L$41="А")),ROW(J$2:J$41)),ROW(J11))-1),"")</f>
        <v/>
      </c>
      <c r="F14" s="6" t="str">
        <f t="array" ref="F14">IFERROR(MID(INDEX('1'!AB$2:AB$21,SMALL(IF(ISNUMBER(SEARCH("Советский",'1'!$J$2:$J$41))*ISTEXT('1'!$AB$2:$AB$41)*OR(('1'!$S$2:$S$41="первично"),('1'!$S$2:$S$41="повторно")*('1'!$L$2:$L$41="А")),ROW(H$2:H$24)),ROW(H11))-1),1,4),"")</f>
        <v/>
      </c>
    </row>
    <row r="15" spans="1:6" x14ac:dyDescent="0.3">
      <c r="A15" s="6">
        <v>12</v>
      </c>
      <c r="B15" s="6" t="str">
        <f t="array" ref="B15">IFERROR(MID(INDEX('1'!AB$2:AB$21,SMALL(IF(ISNUMBER(SEARCH("Советский",'1'!$J$2:$J$41))*ISTEXT('1'!$AB$2:$AB$41)*('1'!$S$2:$S$41="повторно")*('1'!$L$2:$L$41&lt;&gt;"А"),ROW(H$2:H$24)),ROW(H12))-1),6,40),"")</f>
        <v/>
      </c>
      <c r="C15" s="6"/>
      <c r="D15" s="6" t="str">
        <f t="array" ref="D15">IFERROR(INDEX([1]выгрузка!B$2:B$21,SMALL(IF(ISNUMBER(SEARCH("Кяхтинский",[1]выгрузка!$J$2:$J$21)),ROW(J$2:J$24)),ROW(L12))-1),"")</f>
        <v/>
      </c>
      <c r="E15" s="6" t="str">
        <f t="array" ref="E15">IFERROR(INDEX('1'!B$2:B$41,SMALL(IF(ISNUMBER(SEARCH("Советский",'1'!$J$2:$J$41))*ISTEXT('1'!$AB$2:$AB$41)*OR(('1'!$S$2:$S$41="первично"),('1'!$S$2:$S$41="повторно")*('1'!$L$2:$L$41="А")),ROW(J$2:J$41)),ROW(J12))-1),"")</f>
        <v/>
      </c>
      <c r="F15" s="6" t="str">
        <f t="array" ref="F15">IFERROR(MID(INDEX('1'!AB$2:AB$21,SMALL(IF(ISNUMBER(SEARCH("Советский",'1'!$J$2:$J$41))*ISTEXT('1'!$AB$2:$AB$41)*OR(('1'!$S$2:$S$41="первично"),('1'!$S$2:$S$41="повторно")*('1'!$L$2:$L$41="А")),ROW(H$2:H$24)),ROW(H12))-1),1,4),"")</f>
        <v/>
      </c>
    </row>
    <row r="16" spans="1:6" x14ac:dyDescent="0.3">
      <c r="B16" s="5"/>
    </row>
    <row r="17" spans="2:2" x14ac:dyDescent="0.3">
      <c r="B17" t="s">
        <v>82</v>
      </c>
    </row>
    <row r="19" spans="2:2" x14ac:dyDescent="0.3">
      <c r="B19" t="s">
        <v>81</v>
      </c>
    </row>
    <row r="20" spans="2:2" x14ac:dyDescent="0.3">
      <c r="B20" t="s">
        <v>73</v>
      </c>
    </row>
  </sheetData>
  <mergeCells count="2">
    <mergeCell ref="A1:F1"/>
    <mergeCell ref="A2:F2"/>
  </mergeCells>
  <pageMargins left="0.21" right="0.75" top="0.75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1</vt:lpstr>
      <vt:lpstr>2</vt:lpstr>
      <vt:lpstr>СОВ</vt:lpstr>
      <vt:lpstr>СОВ (2)</vt:lpstr>
      <vt:lpstr>СОВ!Область_печати</vt:lpstr>
      <vt:lpstr>'СОВ (2)'!Область_печати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СП</dc:creator>
  <cp:lastModifiedBy>СП</cp:lastModifiedBy>
  <dcterms:created xsi:type="dcterms:W3CDTF">2014-06-11T09:42:00Z</dcterms:created>
  <dcterms:modified xsi:type="dcterms:W3CDTF">2014-06-12T11:09:29Z</dcterms:modified>
</cp:coreProperties>
</file>