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bookViews>
    <workbookView xWindow="480" yWindow="72" windowWidth="18192" windowHeight="11820"/>
  </bookViews>
  <sheets>
    <sheet name="Перечень_2014" sheetId="1" r:id="rId1"/>
  </sheets>
  <calcPr calcId="152511"/>
</workbook>
</file>

<file path=xl/calcChain.xml><?xml version="1.0" encoding="utf-8"?>
<calcChain xmlns="http://schemas.openxmlformats.org/spreadsheetml/2006/main">
  <c r="E5" i="1" l="1"/>
  <c r="E8" i="1"/>
  <c r="P8" i="1" l="1"/>
  <c r="O8" i="1"/>
  <c r="Q8" i="1" s="1"/>
  <c r="N8" i="1"/>
  <c r="M8" i="1"/>
  <c r="L8" i="1"/>
  <c r="K8" i="1"/>
  <c r="H8" i="1"/>
  <c r="G8" i="1"/>
  <c r="F8" i="1"/>
  <c r="P7" i="1"/>
  <c r="O7" i="1"/>
  <c r="Q7" i="1" s="1"/>
  <c r="N7" i="1"/>
  <c r="M7" i="1"/>
  <c r="L7" i="1"/>
  <c r="K7" i="1"/>
  <c r="H7" i="1"/>
  <c r="G7" i="1"/>
  <c r="F7" i="1"/>
  <c r="E7" i="1"/>
  <c r="P6" i="1"/>
  <c r="O6" i="1"/>
  <c r="Q6" i="1" s="1"/>
  <c r="N6" i="1"/>
  <c r="M6" i="1"/>
  <c r="L6" i="1"/>
  <c r="K6" i="1"/>
  <c r="H6" i="1"/>
  <c r="G6" i="1"/>
  <c r="F6" i="1"/>
  <c r="E6" i="1"/>
  <c r="P5" i="1"/>
  <c r="O5" i="1"/>
  <c r="Q5" i="1" s="1"/>
  <c r="N5" i="1"/>
  <c r="M5" i="1"/>
  <c r="L5" i="1"/>
  <c r="K5" i="1"/>
  <c r="H5" i="1"/>
  <c r="G5" i="1"/>
  <c r="F5" i="1"/>
</calcChain>
</file>

<file path=xl/comments1.xml><?xml version="1.0" encoding="utf-8"?>
<comments xmlns="http://schemas.openxmlformats.org/spreadsheetml/2006/main">
  <authors>
    <author>1</author>
  </authors>
  <commentList>
    <comment ref="Q2" authorId="0" shapeId="0">
      <text>
        <r>
          <rPr>
            <b/>
            <sz val="9"/>
            <color indexed="81"/>
            <rFont val="Tahoma"/>
            <charset val="1"/>
          </rPr>
          <t>В течение 5-ти дней после прохождения подконтрольной эксплуатации.</t>
        </r>
      </text>
    </comment>
  </commentList>
</comments>
</file>

<file path=xl/sharedStrings.xml><?xml version="1.0" encoding="utf-8"?>
<sst xmlns="http://schemas.openxmlformats.org/spreadsheetml/2006/main" count="24" uniqueCount="24">
  <si>
    <t>Оборудование,
ст. №</t>
  </si>
  <si>
    <t>Срок ремонта по ОДУ графику (скорректир.)</t>
  </si>
  <si>
    <t>Срок ремонта 
(скорректир.)</t>
  </si>
  <si>
    <t>Нач.</t>
  </si>
  <si>
    <t>Окончан.</t>
  </si>
  <si>
    <t>Факт
(краткий рапорт)</t>
  </si>
  <si>
    <t>Вывода в ремонт</t>
  </si>
  <si>
    <t>Окончания ремонта</t>
  </si>
  <si>
    <t>Акт дефектации
(за 1 мес. до окончания ремонта)</t>
  </si>
  <si>
    <t>Акт приёмки
(по согласованию)</t>
  </si>
  <si>
    <t>До ремонта+ ожид. после рем.</t>
  </si>
  <si>
    <t>окончательные.</t>
  </si>
  <si>
    <t>Есть</t>
  </si>
  <si>
    <t>Сетевой график
(за 20 дней до начала ремонта)</t>
  </si>
  <si>
    <t>Оранжевый текст- что выполнено.</t>
  </si>
  <si>
    <t>ТЭПы
(за 30 дней до окончания ремонта)</t>
  </si>
  <si>
    <t>Приказ по СП о выводе в ремонт
(за 20 дней до начала ремонта)</t>
  </si>
  <si>
    <t>Ведомость планируемых работ
(за 1 месяц до начала ремонта)</t>
  </si>
  <si>
    <t>Акт готовности
(за 15 дней до начала ремонта)</t>
  </si>
  <si>
    <t>фиолетовым помечено то, что должны предоставить в текущем месяце</t>
  </si>
  <si>
    <t>Предварительный
(в течение 5 дн. 
после П.С.И.(48ч.).)</t>
  </si>
  <si>
    <t>Окончательный
(в течение 5 дн. 
после П.К.Э.(30 сут.))</t>
  </si>
  <si>
    <t>ПРОЕКТ
(в течение 5-ти дней после прохождения П.С.И.(48ч.))</t>
  </si>
  <si>
    <t>Ведомость выполненных работ
(в течение 5-ти дней после прохождения П.К.Э.(30 сут.))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</si>
</sst>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9" x14ac:knownFonts="1"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9" tint="-0.249977111117893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1DEC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1" fillId="2" borderId="2" xfId="1" applyNumberForma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164" fontId="1" fillId="2" borderId="13" xfId="1" applyNumberFormat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164" fontId="1" fillId="2" borderId="16" xfId="1" applyNumberForma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</cellXfs>
  <cellStyles count="2">
    <cellStyle name="Заголовок 2" xfId="1" builtinId="17"/>
    <cellStyle name="Обычный" xfId="0" builtinId="0"/>
  </cellStyles>
  <dxfs count="3">
    <dxf>
      <font>
        <b/>
        <i val="0"/>
        <color theme="9" tint="-0.24994659260841701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1DEC1"/>
      <color rgb="FFF3F2D5"/>
      <color rgb="FFD1E4CE"/>
      <color rgb="FFFEFDF0"/>
      <color rgb="FFF0F9DD"/>
      <color rgb="FFEED7CE"/>
      <color rgb="FFD8E7F0"/>
      <color rgb="FFEBE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S9"/>
  <sheetViews>
    <sheetView tabSelected="1" zoomScale="80" zoomScaleNormal="80" workbookViewId="0">
      <pane ySplit="2" topLeftCell="A3" activePane="bottomLeft" state="frozen"/>
      <selection pane="bottomLeft" activeCell="K14" sqref="K14"/>
    </sheetView>
  </sheetViews>
  <sheetFormatPr defaultColWidth="9.109375" defaultRowHeight="13.8" outlineLevelRow="1" x14ac:dyDescent="0.3"/>
  <cols>
    <col min="1" max="1" width="18.33203125" style="1" bestFit="1" customWidth="1"/>
    <col min="2" max="3" width="13" style="1" bestFit="1" customWidth="1"/>
    <col min="4" max="4" width="13.5546875" style="1" hidden="1" customWidth="1"/>
    <col min="5" max="5" width="17" style="1" customWidth="1"/>
    <col min="6" max="6" width="17" style="1" bestFit="1" customWidth="1"/>
    <col min="7" max="7" width="13.6640625" style="1" customWidth="1"/>
    <col min="8" max="8" width="13.44140625" style="1" bestFit="1" customWidth="1"/>
    <col min="9" max="9" width="9.109375" style="1"/>
    <col min="10" max="10" width="10.88671875" style="1" customWidth="1"/>
    <col min="11" max="11" width="13.88671875" style="1" bestFit="1" customWidth="1"/>
    <col min="12" max="15" width="18.5546875" style="1" bestFit="1" customWidth="1"/>
    <col min="16" max="16" width="14.5546875" style="1" customWidth="1"/>
    <col min="17" max="17" width="18.5546875" style="1" bestFit="1" customWidth="1"/>
    <col min="18" max="16384" width="9.109375" style="1"/>
  </cols>
  <sheetData>
    <row r="1" spans="1:19" ht="37.5" customHeight="1" x14ac:dyDescent="0.3">
      <c r="A1" s="10" t="s">
        <v>0</v>
      </c>
      <c r="B1" s="10" t="s">
        <v>1</v>
      </c>
      <c r="C1" s="10"/>
      <c r="D1" s="10" t="s">
        <v>2</v>
      </c>
      <c r="E1" s="10" t="s">
        <v>16</v>
      </c>
      <c r="F1" s="10" t="s">
        <v>17</v>
      </c>
      <c r="G1" s="10" t="s">
        <v>13</v>
      </c>
      <c r="H1" s="10" t="s">
        <v>18</v>
      </c>
      <c r="I1" s="10" t="s">
        <v>5</v>
      </c>
      <c r="J1" s="11"/>
      <c r="K1" s="10" t="s">
        <v>8</v>
      </c>
      <c r="L1" s="10" t="s">
        <v>23</v>
      </c>
      <c r="M1" s="10" t="s">
        <v>9</v>
      </c>
      <c r="N1" s="11"/>
      <c r="O1" s="11"/>
      <c r="P1" s="25" t="s">
        <v>15</v>
      </c>
      <c r="Q1" s="26"/>
    </row>
    <row r="2" spans="1:19" ht="52.8" x14ac:dyDescent="0.3">
      <c r="A2" s="12"/>
      <c r="B2" s="13" t="s">
        <v>3</v>
      </c>
      <c r="C2" s="13" t="s">
        <v>4</v>
      </c>
      <c r="D2" s="12"/>
      <c r="E2" s="12"/>
      <c r="F2" s="12"/>
      <c r="G2" s="12"/>
      <c r="H2" s="12"/>
      <c r="I2" s="13" t="s">
        <v>6</v>
      </c>
      <c r="J2" s="13" t="s">
        <v>7</v>
      </c>
      <c r="K2" s="12"/>
      <c r="L2" s="12"/>
      <c r="M2" s="13" t="s">
        <v>22</v>
      </c>
      <c r="N2" s="13" t="s">
        <v>20</v>
      </c>
      <c r="O2" s="13" t="s">
        <v>21</v>
      </c>
      <c r="P2" s="13" t="s">
        <v>10</v>
      </c>
      <c r="Q2" s="13" t="s">
        <v>11</v>
      </c>
    </row>
    <row r="3" spans="1:19" ht="15.6" x14ac:dyDescent="0.3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4"/>
      <c r="S3" s="5" t="s">
        <v>19</v>
      </c>
    </row>
    <row r="4" spans="1:19" ht="17.25" customHeight="1" outlineLevel="1" x14ac:dyDescent="0.3">
      <c r="A4" s="1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8"/>
      <c r="R4" s="7" t="s">
        <v>12</v>
      </c>
      <c r="S4" s="6" t="s">
        <v>14</v>
      </c>
    </row>
    <row r="5" spans="1:19" ht="17.399999999999999" outlineLevel="1" x14ac:dyDescent="0.3">
      <c r="A5" s="19"/>
      <c r="B5" s="2">
        <v>41822</v>
      </c>
      <c r="C5" s="2">
        <v>41941</v>
      </c>
      <c r="D5" s="2"/>
      <c r="E5" s="2">
        <f>IF(C5="","",B5-20-1)</f>
        <v>41801</v>
      </c>
      <c r="F5" s="3">
        <f>IF(C5="","",B5-30-1)</f>
        <v>41791</v>
      </c>
      <c r="G5" s="2">
        <f>IF(C5="","",B5-20-1)</f>
        <v>41801</v>
      </c>
      <c r="H5" s="2">
        <f>IF(C5="","",B5-15-1)</f>
        <v>41806</v>
      </c>
      <c r="I5" s="2"/>
      <c r="J5" s="2"/>
      <c r="K5" s="2">
        <f>IF(C5="","",C5-30-1)</f>
        <v>41910</v>
      </c>
      <c r="L5" s="2" t="str">
        <f>IF(C5="","",TEXT(C5+2+30+1,"[$-419]Д МММ;@")&amp;" - "&amp;TEXT(C5+2+30+1+5,"[$-419]Д МММ;@"))</f>
        <v>1 дек - 6 дек</v>
      </c>
      <c r="M5" s="2" t="str">
        <f>IF(C5="","",TEXT(C5+2+1,"[$-419]Д МММ;@")&amp;" - "&amp;TEXT(C5+2+5+1,"[$-419]Д МММ;@"))</f>
        <v>1 ноя - 6 ноя</v>
      </c>
      <c r="N5" s="2" t="str">
        <f>IF(C5="","",TEXT(C5+2+1,"[$-419]Д МММ;@")&amp;" - "&amp;TEXT(C5+2+5+1,"[$-419]Д МММ;@"))</f>
        <v>1 ноя - 6 ноя</v>
      </c>
      <c r="O5" s="2" t="str">
        <f>IF(C5="","",TEXT(C5+2+30+1,"[$-419]Д МММ;@")&amp;" - "&amp;TEXT(C5+2+30+5+1,"[$-419]Д МММ;@"))</f>
        <v>1 дек - 6 дек</v>
      </c>
      <c r="P5" s="2">
        <f>IF(C5="","",B5+1)</f>
        <v>41823</v>
      </c>
      <c r="Q5" s="20" t="str">
        <f t="shared" ref="Q5:Q8" si="0">O5</f>
        <v>1 дек - 6 дек</v>
      </c>
    </row>
    <row r="6" spans="1:19" ht="17.399999999999999" outlineLevel="1" x14ac:dyDescent="0.3">
      <c r="A6" s="19"/>
      <c r="B6" s="2">
        <v>41771</v>
      </c>
      <c r="C6" s="2">
        <v>41808</v>
      </c>
      <c r="D6" s="2"/>
      <c r="E6" s="3">
        <f>IF(C6="","",B6-20-1)</f>
        <v>41750</v>
      </c>
      <c r="F6" s="3">
        <f>IF(C6="","",B6-30-1)</f>
        <v>41740</v>
      </c>
      <c r="G6" s="3">
        <f>IF(C6="","",B6-20-1)</f>
        <v>41750</v>
      </c>
      <c r="H6" s="3">
        <f>IF(C6="","",B6-15-1)</f>
        <v>41755</v>
      </c>
      <c r="I6" s="8"/>
      <c r="J6" s="2"/>
      <c r="K6" s="2">
        <f>IF(C6="","",C6-30-1)</f>
        <v>41777</v>
      </c>
      <c r="L6" s="2" t="str">
        <f>IF(C6="","",TEXT(C6+2+30+1,"[$-419]Д МММ;@")&amp;" - "&amp;TEXT(C6+2+30+1+5,"[$-419]Д МММ;@"))</f>
        <v>21 июл - 26 июл</v>
      </c>
      <c r="M6" s="2" t="str">
        <f>IF(C6="","",TEXT(C6+2+1,"[$-419]Д МММ;@")&amp;" - "&amp;TEXT(C6+2+5+1,"[$-419]Д МММ;@"))</f>
        <v>21 июн - 26 июн</v>
      </c>
      <c r="N6" s="2" t="str">
        <f>IF(C6="","",TEXT(C6+2+1,"[$-419]Д МММ;@")&amp;" - "&amp;TEXT(C6+2+5+1,"[$-419]Д МММ;@"))</f>
        <v>21 июн - 26 июн</v>
      </c>
      <c r="O6" s="2" t="str">
        <f>IF(C6="","",TEXT(C6+2+30+1,"[$-419]Д МММ;@")&amp;" - "&amp;TEXT(C6+2+30+5+1,"[$-419]Д МММ;@"))</f>
        <v>21 июл - 26 июл</v>
      </c>
      <c r="P6" s="2">
        <f>IF(C6="","",B6+1)</f>
        <v>41772</v>
      </c>
      <c r="Q6" s="20" t="str">
        <f t="shared" si="0"/>
        <v>21 июл - 26 июл</v>
      </c>
    </row>
    <row r="7" spans="1:19" ht="17.399999999999999" outlineLevel="1" x14ac:dyDescent="0.3">
      <c r="A7" s="19"/>
      <c r="B7" s="2">
        <v>41771</v>
      </c>
      <c r="C7" s="2">
        <v>41808</v>
      </c>
      <c r="D7" s="2"/>
      <c r="E7" s="2">
        <f>IF(C7="","",B7-20-1)</f>
        <v>41750</v>
      </c>
      <c r="F7" s="2">
        <f>IF(C7="","",B7-30-1)</f>
        <v>41740</v>
      </c>
      <c r="G7" s="2">
        <f>IF(C7="","",B7-20-1)</f>
        <v>41750</v>
      </c>
      <c r="H7" s="3">
        <f>IF(C7="","",B7-15-1)</f>
        <v>41755</v>
      </c>
      <c r="I7" s="8"/>
      <c r="J7" s="2"/>
      <c r="K7" s="2">
        <f>IF(C7="","",C7-30-1)</f>
        <v>41777</v>
      </c>
      <c r="L7" s="2" t="str">
        <f>IF(C7="","",TEXT(C7+2+30+1,"[$-419]Д МММ;@")&amp;" - "&amp;TEXT(C7+2+30+1+5,"[$-419]Д МММ;@"))</f>
        <v>21 июл - 26 июл</v>
      </c>
      <c r="M7" s="2" t="str">
        <f>IF(C7="","",TEXT(C7+2+1,"[$-419]Д МММ;@")&amp;" - "&amp;TEXT(C7+2+5+1,"[$-419]Д МММ;@"))</f>
        <v>21 июн - 26 июн</v>
      </c>
      <c r="N7" s="2" t="str">
        <f>IF(C7="","",TEXT(C7+2+1,"[$-419]Д МММ;@")&amp;" - "&amp;TEXT(C7+2+5+1,"[$-419]Д МММ;@"))</f>
        <v>21 июн - 26 июн</v>
      </c>
      <c r="O7" s="2" t="str">
        <f>IF(C7="","",TEXT(C7+2+30+1,"[$-419]Д МММ;@")&amp;" - "&amp;TEXT(C7+2+30+5+1,"[$-419]Д МММ;@"))</f>
        <v>21 июл - 26 июл</v>
      </c>
      <c r="P7" s="2">
        <f>IF(C7="","",B7+1)</f>
        <v>41772</v>
      </c>
      <c r="Q7" s="20" t="str">
        <f t="shared" si="0"/>
        <v>21 июл - 26 июл</v>
      </c>
    </row>
    <row r="8" spans="1:19" ht="17.399999999999999" outlineLevel="1" x14ac:dyDescent="0.3">
      <c r="A8" s="21"/>
      <c r="B8" s="22">
        <v>41821</v>
      </c>
      <c r="C8" s="22">
        <v>41851</v>
      </c>
      <c r="D8" s="23"/>
      <c r="E8" s="22">
        <f>IF(C8="","",B8-20-1)</f>
        <v>41800</v>
      </c>
      <c r="F8" s="22">
        <f>IF(C8="","",B8-30-1)</f>
        <v>41790</v>
      </c>
      <c r="G8" s="22">
        <f>IF(C8="","",B8-20-1)</f>
        <v>41800</v>
      </c>
      <c r="H8" s="22">
        <f>IF(C8="","",B8-15-1)</f>
        <v>41805</v>
      </c>
      <c r="I8" s="22"/>
      <c r="J8" s="22"/>
      <c r="K8" s="22">
        <f>IF(C8="","",C8-30-1)</f>
        <v>41820</v>
      </c>
      <c r="L8" s="22" t="str">
        <f>IF(C8="","",TEXT(C8+2+30+1,"[$-419]Д МММ;@")&amp;" - "&amp;TEXT(C8+2+30+1+5,"[$-419]Д МММ;@"))</f>
        <v>2 сен - 7 сен</v>
      </c>
      <c r="M8" s="22" t="str">
        <f>IF(C8="","",TEXT(C8+2+1,"[$-419]Д МММ;@")&amp;" - "&amp;TEXT(C8+2+5+1,"[$-419]Д МММ;@"))</f>
        <v>3 авг - 8 авг</v>
      </c>
      <c r="N8" s="22" t="str">
        <f>IF(C8="","",TEXT(C8+2+1,"[$-419]Д МММ;@")&amp;" - "&amp;TEXT(C8+2+5+1,"[$-419]Д МММ;@"))</f>
        <v>3 авг - 8 авг</v>
      </c>
      <c r="O8" s="22" t="str">
        <f>IF(C8="","",TEXT(C8+2+30+1,"[$-419]Д МММ;@")&amp;" - "&amp;TEXT(C8+2+30+5+1,"[$-419]Д МММ;@"))</f>
        <v>2 сен - 7 сен</v>
      </c>
      <c r="P8" s="22">
        <f>IF(C8="","",B8+1)</f>
        <v>41822</v>
      </c>
      <c r="Q8" s="24" t="str">
        <f t="shared" si="0"/>
        <v>2 сен - 7 сен</v>
      </c>
    </row>
    <row r="9" spans="1:19" x14ac:dyDescent="0.3">
      <c r="L9" s="27"/>
      <c r="M9" s="27"/>
      <c r="N9" s="27"/>
      <c r="O9" s="27"/>
      <c r="Q9" s="27"/>
    </row>
  </sheetData>
  <mergeCells count="14">
    <mergeCell ref="K1:K2"/>
    <mergeCell ref="L1:L2"/>
    <mergeCell ref="M1:O1"/>
    <mergeCell ref="P1:Q1"/>
    <mergeCell ref="B1:C1"/>
    <mergeCell ref="A1:A2"/>
    <mergeCell ref="D1:D2"/>
    <mergeCell ref="E1:E2"/>
    <mergeCell ref="F1:F2"/>
    <mergeCell ref="I1:J1"/>
    <mergeCell ref="G1:G2"/>
    <mergeCell ref="H1:H2"/>
    <mergeCell ref="A3:Q3"/>
    <mergeCell ref="A4:Q4"/>
  </mergeCells>
  <conditionalFormatting sqref="E5:H8 K5:K8 P5:P8">
    <cfRule type="expression" dxfId="2" priority="3">
      <formula>MONTH(TODAY())=MONTH(E5)</formula>
    </cfRule>
  </conditionalFormatting>
  <conditionalFormatting sqref="R4">
    <cfRule type="expression" dxfId="1" priority="2">
      <formula>MONTH(TODAY())=MONTH(R4)</formula>
    </cfRule>
  </conditionalFormatting>
  <conditionalFormatting sqref="I5:J8">
    <cfRule type="cellIs" dxfId="0" priority="1" operator="equal">
      <formula>"+"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Перечень_2014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1</cp:lastModifiedBy>
  <dcterms:created xsi:type="dcterms:W3CDTF">2014-06-08T21:48:36Z</dcterms:created>
  <dcterms:modified xsi:type="dcterms:W3CDTF">2014-06-09T11:19:42Z</dcterms:modified>
</cp:coreProperties>
</file>