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85" windowWidth="15480" windowHeight="9120"/>
  </bookViews>
  <sheets>
    <sheet name="Лист5" sheetId="1" r:id="rId1"/>
  </sheets>
  <definedNames>
    <definedName name="_xlnm._FilterDatabase" localSheetId="0" hidden="1">Лист5!$B$4:$I$4</definedName>
  </definedNames>
  <calcPr calcId="145621"/>
  <pivotCaches>
    <pivotCache cacheId="0" r:id="rId2"/>
  </pivotCaches>
</workbook>
</file>

<file path=xl/calcChain.xml><?xml version="1.0" encoding="utf-8"?>
<calcChain xmlns="http://schemas.openxmlformats.org/spreadsheetml/2006/main">
  <c r="B18" i="1" l="1"/>
  <c r="C18" i="1" s="1"/>
  <c r="B17" i="1"/>
  <c r="B36" i="1" s="1"/>
  <c r="C36" i="1" s="1"/>
  <c r="B15" i="1"/>
  <c r="B34" i="1" s="1"/>
  <c r="C34" i="1" s="1"/>
  <c r="B14" i="1"/>
  <c r="C14" i="1" s="1"/>
  <c r="B13" i="1"/>
  <c r="B32" i="1" s="1"/>
  <c r="C12" i="1"/>
  <c r="C11" i="1"/>
  <c r="C10" i="1"/>
  <c r="C9" i="1"/>
  <c r="C8" i="1"/>
  <c r="C7" i="1"/>
  <c r="C6" i="1"/>
  <c r="C5" i="1"/>
  <c r="C32" i="1" l="1"/>
  <c r="B51" i="1"/>
  <c r="C51" i="1" s="1"/>
  <c r="B19" i="1"/>
  <c r="B21" i="1"/>
  <c r="B23" i="1"/>
  <c r="B33" i="1"/>
  <c r="B37" i="1"/>
  <c r="C37" i="1" s="1"/>
  <c r="C13" i="1"/>
  <c r="C15" i="1"/>
  <c r="C17" i="1"/>
  <c r="B16" i="1"/>
  <c r="B20" i="1"/>
  <c r="B22" i="1"/>
  <c r="C20" i="1" l="1"/>
  <c r="B39" i="1"/>
  <c r="C39" i="1" s="1"/>
  <c r="B25" i="1"/>
  <c r="B40" i="1"/>
  <c r="C40" i="1" s="1"/>
  <c r="B26" i="1"/>
  <c r="C21" i="1"/>
  <c r="C16" i="1"/>
  <c r="B35" i="1"/>
  <c r="C35" i="1" s="1"/>
  <c r="B38" i="1"/>
  <c r="C38" i="1" s="1"/>
  <c r="B24" i="1"/>
  <c r="C19" i="1"/>
  <c r="B52" i="1"/>
  <c r="C52" i="1" s="1"/>
  <c r="C33" i="1"/>
  <c r="C22" i="1"/>
  <c r="B41" i="1"/>
  <c r="C41" i="1" s="1"/>
  <c r="B27" i="1"/>
  <c r="B42" i="1"/>
  <c r="C42" i="1" s="1"/>
  <c r="B28" i="1"/>
  <c r="C23" i="1"/>
  <c r="B46" i="1" l="1"/>
  <c r="C46" i="1" s="1"/>
  <c r="C27" i="1"/>
  <c r="B44" i="1"/>
  <c r="C44" i="1" s="1"/>
  <c r="B30" i="1"/>
  <c r="C25" i="1"/>
  <c r="C28" i="1"/>
  <c r="B47" i="1"/>
  <c r="C47" i="1" s="1"/>
  <c r="C24" i="1"/>
  <c r="B43" i="1"/>
  <c r="C43" i="1" s="1"/>
  <c r="B29" i="1"/>
  <c r="C26" i="1"/>
  <c r="B45" i="1"/>
  <c r="C45" i="1" s="1"/>
  <c r="B31" i="1"/>
  <c r="C30" i="1" l="1"/>
  <c r="B49" i="1"/>
  <c r="C49" i="1" s="1"/>
  <c r="B48" i="1"/>
  <c r="C48" i="1" s="1"/>
  <c r="C29" i="1"/>
  <c r="B50" i="1"/>
  <c r="C50" i="1" s="1"/>
  <c r="C31" i="1"/>
</calcChain>
</file>

<file path=xl/sharedStrings.xml><?xml version="1.0" encoding="utf-8"?>
<sst xmlns="http://schemas.openxmlformats.org/spreadsheetml/2006/main" count="173" uniqueCount="44">
  <si>
    <t>Дата договора</t>
  </si>
  <si>
    <t>Кварталы</t>
  </si>
  <si>
    <t>Название цеха</t>
  </si>
  <si>
    <t>Подразделение</t>
  </si>
  <si>
    <t>Сумма запрашиваемых средств</t>
  </si>
  <si>
    <t>Сумма затраченных средств</t>
  </si>
  <si>
    <t>Сумма  возращенных расходов</t>
  </si>
  <si>
    <t>№1</t>
  </si>
  <si>
    <t>ЛОТ</t>
  </si>
  <si>
    <t>№2</t>
  </si>
  <si>
    <t>ПРОМТ</t>
  </si>
  <si>
    <t>№3</t>
  </si>
  <si>
    <t>ГиРО</t>
  </si>
  <si>
    <t>№4</t>
  </si>
  <si>
    <t>№5</t>
  </si>
  <si>
    <t>№6</t>
  </si>
  <si>
    <t>№7</t>
  </si>
  <si>
    <t>УГО</t>
  </si>
  <si>
    <t>№8</t>
  </si>
  <si>
    <t>САТ</t>
  </si>
  <si>
    <t>№9</t>
  </si>
  <si>
    <t>ПИР</t>
  </si>
  <si>
    <t>№10</t>
  </si>
  <si>
    <t>Итого по подразделениям</t>
  </si>
  <si>
    <t>Всего сумма запрашиваемых средств</t>
  </si>
  <si>
    <t>из них за 2013</t>
  </si>
  <si>
    <t>из них за 2014 I квартал</t>
  </si>
  <si>
    <t>из них за 2014 II квартал</t>
  </si>
  <si>
    <t>из них за 2014 III квартал</t>
  </si>
  <si>
    <t>из них за 2014 IV квартал</t>
  </si>
  <si>
    <t>Всего сумма затраченных средств</t>
  </si>
  <si>
    <t>Общий итог</t>
  </si>
  <si>
    <t>Сумма по полю Сумма  возращенных расходов</t>
  </si>
  <si>
    <t>Итог Сумма по полю Сумма запрашиваемых средств</t>
  </si>
  <si>
    <t>Сумма по полю Сумма запрашиваемых средств</t>
  </si>
  <si>
    <t>Итог Сумма по полю Сумма затраченных средств</t>
  </si>
  <si>
    <t>Сумма по полю Сумма затраченных средств</t>
  </si>
  <si>
    <t>Итог Сумма по полю Сумма  возращенных расходов</t>
  </si>
  <si>
    <t>2014 I квартал</t>
  </si>
  <si>
    <t>2014 II квартал</t>
  </si>
  <si>
    <t>2014 III квартал</t>
  </si>
  <si>
    <t>Подразделения</t>
  </si>
  <si>
    <t>Суммы по кварталам</t>
  </si>
  <si>
    <t>ЧТОБЫ БЫЛО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</si>
</sst>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2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43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center" vertic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3" borderId="2" xfId="0" applyNumberFormat="1" applyFont="1" applyFill="1" applyBorder="1"/>
    <xf numFmtId="0" fontId="0" fillId="0" borderId="2" xfId="0" applyBorder="1" applyAlignment="1">
      <alignment horizontal="left" indent="1"/>
    </xf>
    <xf numFmtId="0" fontId="0" fillId="0" borderId="2" xfId="0" applyNumberFormat="1" applyBorder="1"/>
    <xf numFmtId="0" fontId="6" fillId="4" borderId="3" xfId="0" applyFont="1" applyFill="1" applyBorder="1" applyAlignment="1">
      <alignment horizontal="center" vertical="center" textRotation="90"/>
    </xf>
  </cellXfs>
  <cellStyles count="6">
    <cellStyle name="Excel Built-in Normal" xfId="1"/>
    <cellStyle name="Excel Built-in Normal 1" xfId="2"/>
    <cellStyle name="Обычный" xfId="0" builtinId="0"/>
    <cellStyle name="Обычный 10" xfId="3"/>
    <cellStyle name="Обычный 2" xfId="4"/>
    <cellStyle name="Обычный 7" xfId="5"/>
  </cellStyles>
  <dxfs count="2">
    <dxf>
      <alignment vertical="center" readingOrder="0"/>
    </dxf>
    <dxf>
      <alignment horizontal="center" readingOrder="0"/>
    </dxf>
  </dxfs>
  <tableStyles count="0" defaultTableStyle="TableStyleMedium2" defaultPivotStyle="PivotStyleLight16"/>
  <colors>
    <mruColors>
      <color rgb="FFFF434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Мартынов нетбук" refreshedDate="41814.615017708333" createdVersion="3" refreshedVersion="3" minRefreshableVersion="3" recordCount="48">
  <cacheSource type="worksheet">
    <worksheetSource ref="B4:H52" sheet="Лист5"/>
  </cacheSource>
  <cacheFields count="7">
    <cacheField name="Дата договора" numFmtId="14">
      <sharedItems containsSemiMixedTypes="0" containsNonDate="0" containsDate="1" containsString="0" minDate="2013-10-07T00:00:00" maxDate="2014-08-05T00:00:00"/>
    </cacheField>
    <cacheField name="Кварталы" numFmtId="0">
      <sharedItems containsMixedTypes="1" containsNumber="1" containsInteger="1" minValue="2013" maxValue="2013" count="4">
        <s v="2014 I квартал"/>
        <s v="2014 II квартал"/>
        <s v="2014 III квартал"/>
        <n v="2013"/>
      </sharedItems>
    </cacheField>
    <cacheField name="Название цеха" numFmtId="0">
      <sharedItems/>
    </cacheField>
    <cacheField name="Подразделение" numFmtId="0">
      <sharedItems count="6">
        <s v="ЛОТ"/>
        <s v="ПРОМТ"/>
        <s v="ГиРО"/>
        <s v="УГО"/>
        <s v="САТ"/>
        <s v="ПИР"/>
      </sharedItems>
    </cacheField>
    <cacheField name="Сумма запрашиваемых средств" numFmtId="0">
      <sharedItems containsSemiMixedTypes="0" containsString="0" containsNumber="1" containsInteger="1" minValue="451100" maxValue="1156100" count="48">
        <n v="451100"/>
        <n v="466100"/>
        <n v="481100"/>
        <n v="496100"/>
        <n v="511100"/>
        <n v="526100"/>
        <n v="541100"/>
        <n v="556100"/>
        <n v="571100"/>
        <n v="586100"/>
        <n v="601100"/>
        <n v="616100"/>
        <n v="631100"/>
        <n v="646100"/>
        <n v="661100"/>
        <n v="676100"/>
        <n v="691100"/>
        <n v="706100"/>
        <n v="721100"/>
        <n v="736100"/>
        <n v="751100"/>
        <n v="766100"/>
        <n v="781100"/>
        <n v="796100"/>
        <n v="811100"/>
        <n v="826100"/>
        <n v="841100"/>
        <n v="856100"/>
        <n v="871100"/>
        <n v="886100"/>
        <n v="901100"/>
        <n v="916100"/>
        <n v="931100"/>
        <n v="946100"/>
        <n v="961100"/>
        <n v="976100"/>
        <n v="991100"/>
        <n v="1006100"/>
        <n v="1021100"/>
        <n v="1036100"/>
        <n v="1051100"/>
        <n v="1066100"/>
        <n v="1081100"/>
        <n v="1096100"/>
        <n v="1111100"/>
        <n v="1126100"/>
        <n v="1141100"/>
        <n v="1156100"/>
      </sharedItems>
    </cacheField>
    <cacheField name="Сумма затраченных средств" numFmtId="0">
      <sharedItems containsSemiMixedTypes="0" containsString="0" containsNumber="1" containsInteger="1" minValue="45220" maxValue="303203" count="48">
        <n v="45220"/>
        <n v="50709"/>
        <n v="56198"/>
        <n v="61687"/>
        <n v="67176"/>
        <n v="72665"/>
        <n v="78154"/>
        <n v="83643"/>
        <n v="89132"/>
        <n v="94621"/>
        <n v="100110"/>
        <n v="105599"/>
        <n v="111088"/>
        <n v="116577"/>
        <n v="122066"/>
        <n v="127555"/>
        <n v="133044"/>
        <n v="138533"/>
        <n v="144022"/>
        <n v="149511"/>
        <n v="155000"/>
        <n v="160489"/>
        <n v="165978"/>
        <n v="171467"/>
        <n v="176956"/>
        <n v="182445"/>
        <n v="187934"/>
        <n v="193423"/>
        <n v="198912"/>
        <n v="204401"/>
        <n v="209890"/>
        <n v="215379"/>
        <n v="220868"/>
        <n v="226357"/>
        <n v="231846"/>
        <n v="237335"/>
        <n v="242824"/>
        <n v="248313"/>
        <n v="253802"/>
        <n v="259291"/>
        <n v="264780"/>
        <n v="270269"/>
        <n v="275758"/>
        <n v="281247"/>
        <n v="286736"/>
        <n v="292225"/>
        <n v="297714"/>
        <n v="303203"/>
      </sharedItems>
    </cacheField>
    <cacheField name="Сумма  возращенных расходов" numFmtId="0">
      <sharedItems containsSemiMixedTypes="0" containsString="0" containsNumber="1" containsInteger="1" minValue="480133" maxValue="501377" count="48">
        <n v="480133"/>
        <n v="480585"/>
        <n v="481037"/>
        <n v="481489"/>
        <n v="481941"/>
        <n v="482393"/>
        <n v="482845"/>
        <n v="483297"/>
        <n v="483749"/>
        <n v="484201"/>
        <n v="484653"/>
        <n v="485105"/>
        <n v="485557"/>
        <n v="486009"/>
        <n v="486461"/>
        <n v="486913"/>
        <n v="487365"/>
        <n v="487817"/>
        <n v="488269"/>
        <n v="488721"/>
        <n v="489173"/>
        <n v="489625"/>
        <n v="490077"/>
        <n v="490529"/>
        <n v="490981"/>
        <n v="491433"/>
        <n v="491885"/>
        <n v="492337"/>
        <n v="492789"/>
        <n v="493241"/>
        <n v="493693"/>
        <n v="494145"/>
        <n v="494597"/>
        <n v="495049"/>
        <n v="495501"/>
        <n v="495953"/>
        <n v="496405"/>
        <n v="496857"/>
        <n v="497309"/>
        <n v="497761"/>
        <n v="498213"/>
        <n v="498665"/>
        <n v="499117"/>
        <n v="499569"/>
        <n v="500021"/>
        <n v="500473"/>
        <n v="500925"/>
        <n v="501377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d v="2014-02-20T00:00:00"/>
    <x v="0"/>
    <s v="№1"/>
    <x v="0"/>
    <x v="0"/>
    <x v="0"/>
    <x v="0"/>
  </r>
  <r>
    <d v="2014-03-21T00:00:00"/>
    <x v="0"/>
    <s v="№2"/>
    <x v="1"/>
    <x v="1"/>
    <x v="1"/>
    <x v="1"/>
  </r>
  <r>
    <d v="2014-04-22T00:00:00"/>
    <x v="1"/>
    <s v="№3"/>
    <x v="2"/>
    <x v="2"/>
    <x v="2"/>
    <x v="2"/>
  </r>
  <r>
    <d v="2014-01-01T00:00:00"/>
    <x v="0"/>
    <s v="№4"/>
    <x v="1"/>
    <x v="3"/>
    <x v="3"/>
    <x v="3"/>
  </r>
  <r>
    <d v="2014-02-02T00:00:00"/>
    <x v="0"/>
    <s v="№5"/>
    <x v="2"/>
    <x v="4"/>
    <x v="4"/>
    <x v="4"/>
  </r>
  <r>
    <d v="2014-07-01T00:00:00"/>
    <x v="2"/>
    <s v="№1"/>
    <x v="0"/>
    <x v="5"/>
    <x v="5"/>
    <x v="5"/>
  </r>
  <r>
    <d v="2014-06-01T00:00:00"/>
    <x v="1"/>
    <s v="№2"/>
    <x v="1"/>
    <x v="6"/>
    <x v="6"/>
    <x v="6"/>
  </r>
  <r>
    <d v="2014-05-15T00:00:00"/>
    <x v="1"/>
    <s v="№3"/>
    <x v="2"/>
    <x v="7"/>
    <x v="7"/>
    <x v="7"/>
  </r>
  <r>
    <d v="2014-04-05T00:00:00"/>
    <x v="1"/>
    <s v="№4"/>
    <x v="1"/>
    <x v="8"/>
    <x v="8"/>
    <x v="8"/>
  </r>
  <r>
    <d v="2014-05-02T00:00:00"/>
    <x v="1"/>
    <s v="№5"/>
    <x v="2"/>
    <x v="9"/>
    <x v="9"/>
    <x v="9"/>
  </r>
  <r>
    <d v="2014-06-13T00:00:00"/>
    <x v="1"/>
    <s v="№6"/>
    <x v="0"/>
    <x v="10"/>
    <x v="10"/>
    <x v="10"/>
  </r>
  <r>
    <d v="2014-05-22T00:00:00"/>
    <x v="1"/>
    <s v="№7"/>
    <x v="3"/>
    <x v="11"/>
    <x v="11"/>
    <x v="11"/>
  </r>
  <r>
    <d v="2014-07-11T00:00:00"/>
    <x v="2"/>
    <s v="№8"/>
    <x v="4"/>
    <x v="12"/>
    <x v="12"/>
    <x v="12"/>
  </r>
  <r>
    <d v="2014-07-15T00:00:00"/>
    <x v="2"/>
    <s v="№1"/>
    <x v="0"/>
    <x v="13"/>
    <x v="13"/>
    <x v="13"/>
  </r>
  <r>
    <d v="2014-06-25T00:00:00"/>
    <x v="1"/>
    <s v="№2"/>
    <x v="1"/>
    <x v="14"/>
    <x v="14"/>
    <x v="14"/>
  </r>
  <r>
    <d v="2014-08-04T00:00:00"/>
    <x v="2"/>
    <s v="№3"/>
    <x v="2"/>
    <x v="15"/>
    <x v="15"/>
    <x v="15"/>
  </r>
  <r>
    <d v="2014-05-12T00:00:00"/>
    <x v="1"/>
    <s v="№4"/>
    <x v="1"/>
    <x v="16"/>
    <x v="16"/>
    <x v="16"/>
  </r>
  <r>
    <d v="2014-05-16T00:00:00"/>
    <x v="1"/>
    <s v="№5"/>
    <x v="2"/>
    <x v="17"/>
    <x v="17"/>
    <x v="17"/>
  </r>
  <r>
    <d v="2014-05-16T00:00:00"/>
    <x v="1"/>
    <s v="№6"/>
    <x v="0"/>
    <x v="18"/>
    <x v="18"/>
    <x v="18"/>
  </r>
  <r>
    <d v="2014-04-26T00:00:00"/>
    <x v="1"/>
    <s v="№7"/>
    <x v="3"/>
    <x v="19"/>
    <x v="19"/>
    <x v="19"/>
  </r>
  <r>
    <d v="2014-06-05T00:00:00"/>
    <x v="1"/>
    <s v="№8"/>
    <x v="4"/>
    <x v="20"/>
    <x v="20"/>
    <x v="20"/>
  </r>
  <r>
    <d v="2014-03-13T00:00:00"/>
    <x v="0"/>
    <s v="№9"/>
    <x v="5"/>
    <x v="21"/>
    <x v="21"/>
    <x v="21"/>
  </r>
  <r>
    <d v="2014-03-17T00:00:00"/>
    <x v="0"/>
    <s v="№10"/>
    <x v="4"/>
    <x v="22"/>
    <x v="22"/>
    <x v="22"/>
  </r>
  <r>
    <d v="2014-03-17T00:00:00"/>
    <x v="0"/>
    <s v="№2"/>
    <x v="1"/>
    <x v="23"/>
    <x v="23"/>
    <x v="23"/>
  </r>
  <r>
    <d v="2014-02-25T00:00:00"/>
    <x v="0"/>
    <s v="№3"/>
    <x v="2"/>
    <x v="24"/>
    <x v="24"/>
    <x v="24"/>
  </r>
  <r>
    <d v="2014-04-06T00:00:00"/>
    <x v="1"/>
    <s v="№1"/>
    <x v="0"/>
    <x v="25"/>
    <x v="25"/>
    <x v="25"/>
  </r>
  <r>
    <d v="2014-01-12T00:00:00"/>
    <x v="0"/>
    <s v="№2"/>
    <x v="1"/>
    <x v="26"/>
    <x v="26"/>
    <x v="26"/>
  </r>
  <r>
    <d v="2014-01-05T00:00:00"/>
    <x v="0"/>
    <s v="№3"/>
    <x v="2"/>
    <x v="27"/>
    <x v="27"/>
    <x v="27"/>
  </r>
  <r>
    <d v="2014-02-01T00:00:00"/>
    <x v="0"/>
    <s v="№4"/>
    <x v="1"/>
    <x v="28"/>
    <x v="28"/>
    <x v="28"/>
  </r>
  <r>
    <d v="2014-03-15T00:00:00"/>
    <x v="0"/>
    <s v="№5"/>
    <x v="2"/>
    <x v="29"/>
    <x v="29"/>
    <x v="29"/>
  </r>
  <r>
    <d v="2014-02-21T00:00:00"/>
    <x v="0"/>
    <s v="№6"/>
    <x v="0"/>
    <x v="30"/>
    <x v="30"/>
    <x v="30"/>
  </r>
  <r>
    <d v="2014-04-12T00:00:00"/>
    <x v="1"/>
    <s v="№7"/>
    <x v="3"/>
    <x v="31"/>
    <x v="31"/>
    <x v="31"/>
  </r>
  <r>
    <d v="2014-04-16T00:00:00"/>
    <x v="1"/>
    <s v="№8"/>
    <x v="4"/>
    <x v="32"/>
    <x v="32"/>
    <x v="32"/>
  </r>
  <r>
    <d v="2014-03-27T00:00:00"/>
    <x v="0"/>
    <s v="№9"/>
    <x v="5"/>
    <x v="33"/>
    <x v="33"/>
    <x v="33"/>
  </r>
  <r>
    <d v="2014-05-06T00:00:00"/>
    <x v="1"/>
    <s v="№10"/>
    <x v="4"/>
    <x v="34"/>
    <x v="34"/>
    <x v="34"/>
  </r>
  <r>
    <d v="2014-02-11T00:00:00"/>
    <x v="0"/>
    <s v="№2"/>
    <x v="1"/>
    <x v="35"/>
    <x v="35"/>
    <x v="35"/>
  </r>
  <r>
    <d v="2014-02-15T00:00:00"/>
    <x v="0"/>
    <s v="№3"/>
    <x v="2"/>
    <x v="36"/>
    <x v="36"/>
    <x v="36"/>
  </r>
  <r>
    <d v="2014-02-15T00:00:00"/>
    <x v="0"/>
    <s v="№4"/>
    <x v="1"/>
    <x v="37"/>
    <x v="37"/>
    <x v="37"/>
  </r>
  <r>
    <d v="2014-01-26T00:00:00"/>
    <x v="0"/>
    <s v="№5"/>
    <x v="2"/>
    <x v="38"/>
    <x v="38"/>
    <x v="38"/>
  </r>
  <r>
    <d v="2014-03-07T00:00:00"/>
    <x v="0"/>
    <s v="№1"/>
    <x v="0"/>
    <x v="39"/>
    <x v="39"/>
    <x v="39"/>
  </r>
  <r>
    <d v="2013-12-13T00:00:00"/>
    <x v="3"/>
    <s v="№2"/>
    <x v="1"/>
    <x v="40"/>
    <x v="40"/>
    <x v="40"/>
  </r>
  <r>
    <d v="2013-12-17T00:00:00"/>
    <x v="3"/>
    <s v="№3"/>
    <x v="2"/>
    <x v="41"/>
    <x v="41"/>
    <x v="41"/>
  </r>
  <r>
    <d v="2013-12-17T00:00:00"/>
    <x v="3"/>
    <s v="№4"/>
    <x v="1"/>
    <x v="42"/>
    <x v="42"/>
    <x v="42"/>
  </r>
  <r>
    <d v="2013-11-27T00:00:00"/>
    <x v="3"/>
    <s v="№5"/>
    <x v="2"/>
    <x v="43"/>
    <x v="43"/>
    <x v="43"/>
  </r>
  <r>
    <d v="2014-01-06T00:00:00"/>
    <x v="0"/>
    <s v="№6"/>
    <x v="0"/>
    <x v="44"/>
    <x v="44"/>
    <x v="44"/>
  </r>
  <r>
    <d v="2013-10-14T00:00:00"/>
    <x v="3"/>
    <s v="№7"/>
    <x v="3"/>
    <x v="45"/>
    <x v="45"/>
    <x v="45"/>
  </r>
  <r>
    <d v="2013-10-07T00:00:00"/>
    <x v="3"/>
    <s v="№8"/>
    <x v="4"/>
    <x v="46"/>
    <x v="46"/>
    <x v="46"/>
  </r>
  <r>
    <d v="2013-11-03T00:00:00"/>
    <x v="3"/>
    <s v="№9"/>
    <x v="5"/>
    <x v="47"/>
    <x v="47"/>
    <x v="4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0" dataOnRows="1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 rowHeaderCaption="Суммы по кварталам" colHeaderCaption="Подразделения">
  <location ref="K56:R75" firstHeaderRow="1" firstDataRow="2" firstDataCol="1"/>
  <pivotFields count="7">
    <pivotField numFmtId="14" showAll="0"/>
    <pivotField axis="axisRow" showAll="0">
      <items count="5">
        <item x="3"/>
        <item x="0"/>
        <item x="1"/>
        <item x="2"/>
        <item t="default"/>
      </items>
    </pivotField>
    <pivotField showAll="0"/>
    <pivotField axis="axisCol" showAll="0">
      <items count="7">
        <item x="2"/>
        <item x="0"/>
        <item x="5"/>
        <item x="1"/>
        <item x="4"/>
        <item x="3"/>
        <item t="default"/>
      </items>
    </pivotField>
    <pivotField dataField="1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dataField="1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  <pivotField dataField="1" showAll="0">
      <items count="4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t="default"/>
      </items>
    </pivotField>
  </pivotFields>
  <rowFields count="2">
    <field x="-2"/>
    <field x="1"/>
  </rowFields>
  <rowItems count="18">
    <i>
      <x/>
    </i>
    <i r="1">
      <x/>
    </i>
    <i r="1">
      <x v="1"/>
    </i>
    <i r="1">
      <x v="2"/>
    </i>
    <i r="1">
      <x v="3"/>
    </i>
    <i i="1">
      <x v="1"/>
    </i>
    <i r="1" i="1">
      <x/>
    </i>
    <i r="1" i="1">
      <x v="1"/>
    </i>
    <i r="1" i="1">
      <x v="2"/>
    </i>
    <i r="1" i="1">
      <x v="3"/>
    </i>
    <i i="2">
      <x v="2"/>
    </i>
    <i r="1" i="2">
      <x/>
    </i>
    <i r="1" i="2">
      <x v="1"/>
    </i>
    <i r="1" i="2">
      <x v="2"/>
    </i>
    <i r="1" i="2">
      <x v="3"/>
    </i>
    <i t="grand">
      <x/>
    </i>
    <i t="grand" i="1">
      <x/>
    </i>
    <i t="grand" i="2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3">
    <dataField name="Сумма по полю Сумма  возращенных расходов" fld="6" baseField="0" baseItem="0"/>
    <dataField name="Сумма по полю Сумма затраченных средств" fld="5" baseField="0" baseItem="0"/>
    <dataField name="Сумма по полю Сумма запрашиваемых средств" fld="4" baseField="0" baseItem="0"/>
  </dataFields>
  <formats count="2"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L92"/>
  <sheetViews>
    <sheetView tabSelected="1" topLeftCell="H48" zoomScale="70" zoomScaleNormal="70" workbookViewId="0">
      <selection activeCell="T69" sqref="T69"/>
    </sheetView>
  </sheetViews>
  <sheetFormatPr defaultRowHeight="15" x14ac:dyDescent="0.25"/>
  <cols>
    <col min="2" max="2" width="31.28515625" style="1" customWidth="1"/>
    <col min="3" max="3" width="16.42578125" style="1" customWidth="1"/>
    <col min="4" max="4" width="19.7109375" style="1" customWidth="1"/>
    <col min="5" max="5" width="15.85546875" style="1" customWidth="1"/>
    <col min="6" max="6" width="18.5703125" style="1" customWidth="1"/>
    <col min="7" max="7" width="16.5703125" style="1" customWidth="1"/>
    <col min="8" max="8" width="16.28515625" style="1" customWidth="1"/>
    <col min="9" max="9" width="17" customWidth="1"/>
    <col min="11" max="11" width="53.85546875" customWidth="1"/>
    <col min="12" max="12" width="13.85546875" customWidth="1"/>
    <col min="13" max="14" width="8.5703125" customWidth="1"/>
    <col min="15" max="15" width="9.5703125" customWidth="1"/>
    <col min="16" max="17" width="8.5703125" customWidth="1"/>
    <col min="18" max="18" width="12.140625" customWidth="1"/>
    <col min="19" max="19" width="47.140625" customWidth="1"/>
    <col min="20" max="20" width="47.140625" bestFit="1" customWidth="1"/>
    <col min="21" max="21" width="47.140625" customWidth="1"/>
    <col min="22" max="23" width="47.140625" bestFit="1" customWidth="1"/>
    <col min="24" max="25" width="47.140625" customWidth="1"/>
    <col min="26" max="30" width="47.140625" bestFit="1" customWidth="1"/>
    <col min="31" max="32" width="47.140625" customWidth="1"/>
    <col min="33" max="34" width="47.140625" bestFit="1" customWidth="1"/>
    <col min="35" max="35" width="34.85546875" bestFit="1" customWidth="1"/>
    <col min="36" max="36" width="51.42578125" bestFit="1" customWidth="1"/>
    <col min="37" max="37" width="48.42578125" bestFit="1" customWidth="1"/>
    <col min="38" max="38" width="52" bestFit="1" customWidth="1"/>
  </cols>
  <sheetData>
    <row r="4" spans="2:8" s="3" customFormat="1" ht="45" x14ac:dyDescent="0.25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</row>
    <row r="5" spans="2:8" x14ac:dyDescent="0.25">
      <c r="B5" s="4">
        <v>41690</v>
      </c>
      <c r="C5" s="5" t="str">
        <f>IF(B5=0," ",IF(B5&lt;41640, YEAR(B5),(CONCATENATE(CONCATENATE(YEAR(B5)," ",ROMAN(INT((MONTH(B5)+2)/3))," квартал")))))</f>
        <v>2014 I квартал</v>
      </c>
      <c r="D5" s="6" t="s">
        <v>7</v>
      </c>
      <c r="E5" s="6" t="s">
        <v>8</v>
      </c>
      <c r="F5" s="6">
        <v>451100</v>
      </c>
      <c r="G5" s="6">
        <v>45220</v>
      </c>
      <c r="H5" s="6">
        <v>480133</v>
      </c>
    </row>
    <row r="6" spans="2:8" x14ac:dyDescent="0.25">
      <c r="B6" s="4">
        <v>41719</v>
      </c>
      <c r="C6" s="5" t="str">
        <f t="shared" ref="C6:C52" si="0">IF(B6=0," ",IF(B6&lt;41640, YEAR(B6),(CONCATENATE(CONCATENATE(YEAR(B6)," ",ROMAN(INT((MONTH(B6)+2)/3))," квартал")))))</f>
        <v>2014 I квартал</v>
      </c>
      <c r="D6" s="6" t="s">
        <v>9</v>
      </c>
      <c r="E6" s="6" t="s">
        <v>10</v>
      </c>
      <c r="F6" s="6">
        <v>466100</v>
      </c>
      <c r="G6" s="6">
        <v>50709</v>
      </c>
      <c r="H6" s="6">
        <v>480585</v>
      </c>
    </row>
    <row r="7" spans="2:8" x14ac:dyDescent="0.25">
      <c r="B7" s="4">
        <v>41751</v>
      </c>
      <c r="C7" s="5" t="str">
        <f t="shared" si="0"/>
        <v>2014 II квартал</v>
      </c>
      <c r="D7" s="6" t="s">
        <v>11</v>
      </c>
      <c r="E7" s="6" t="s">
        <v>12</v>
      </c>
      <c r="F7" s="6">
        <v>481100</v>
      </c>
      <c r="G7" s="6">
        <v>56198</v>
      </c>
      <c r="H7" s="6">
        <v>481037</v>
      </c>
    </row>
    <row r="8" spans="2:8" x14ac:dyDescent="0.25">
      <c r="B8" s="4">
        <v>41640</v>
      </c>
      <c r="C8" s="5" t="str">
        <f t="shared" si="0"/>
        <v>2014 I квартал</v>
      </c>
      <c r="D8" s="6" t="s">
        <v>13</v>
      </c>
      <c r="E8" s="6" t="s">
        <v>10</v>
      </c>
      <c r="F8" s="6">
        <v>496100</v>
      </c>
      <c r="G8" s="6">
        <v>61687</v>
      </c>
      <c r="H8" s="6">
        <v>481489</v>
      </c>
    </row>
    <row r="9" spans="2:8" x14ac:dyDescent="0.25">
      <c r="B9" s="4">
        <v>41672</v>
      </c>
      <c r="C9" s="5" t="str">
        <f t="shared" si="0"/>
        <v>2014 I квартал</v>
      </c>
      <c r="D9" s="6" t="s">
        <v>14</v>
      </c>
      <c r="E9" s="6" t="s">
        <v>12</v>
      </c>
      <c r="F9" s="6">
        <v>511100</v>
      </c>
      <c r="G9" s="6">
        <v>67176</v>
      </c>
      <c r="H9" s="6">
        <v>481941</v>
      </c>
    </row>
    <row r="10" spans="2:8" x14ac:dyDescent="0.25">
      <c r="B10" s="4">
        <v>41821</v>
      </c>
      <c r="C10" s="5" t="str">
        <f t="shared" si="0"/>
        <v>2014 III квартал</v>
      </c>
      <c r="D10" s="6" t="s">
        <v>7</v>
      </c>
      <c r="E10" s="6" t="s">
        <v>8</v>
      </c>
      <c r="F10" s="6">
        <v>526100</v>
      </c>
      <c r="G10" s="6">
        <v>72665</v>
      </c>
      <c r="H10" s="6">
        <v>482393</v>
      </c>
    </row>
    <row r="11" spans="2:8" x14ac:dyDescent="0.25">
      <c r="B11" s="4">
        <v>41791</v>
      </c>
      <c r="C11" s="5" t="str">
        <f t="shared" si="0"/>
        <v>2014 II квартал</v>
      </c>
      <c r="D11" s="6" t="s">
        <v>9</v>
      </c>
      <c r="E11" s="6" t="s">
        <v>10</v>
      </c>
      <c r="F11" s="6">
        <v>541100</v>
      </c>
      <c r="G11" s="6">
        <v>78154</v>
      </c>
      <c r="H11" s="6">
        <v>482845</v>
      </c>
    </row>
    <row r="12" spans="2:8" x14ac:dyDescent="0.25">
      <c r="B12" s="4">
        <v>41774</v>
      </c>
      <c r="C12" s="5" t="str">
        <f t="shared" si="0"/>
        <v>2014 II квартал</v>
      </c>
      <c r="D12" s="6" t="s">
        <v>11</v>
      </c>
      <c r="E12" s="6" t="s">
        <v>12</v>
      </c>
      <c r="F12" s="6">
        <v>556100</v>
      </c>
      <c r="G12" s="6">
        <v>83643</v>
      </c>
      <c r="H12" s="6">
        <v>483297</v>
      </c>
    </row>
    <row r="13" spans="2:8" x14ac:dyDescent="0.25">
      <c r="B13" s="4">
        <f>B6+15</f>
        <v>41734</v>
      </c>
      <c r="C13" s="5" t="str">
        <f t="shared" si="0"/>
        <v>2014 II квартал</v>
      </c>
      <c r="D13" s="6" t="s">
        <v>13</v>
      </c>
      <c r="E13" s="6" t="s">
        <v>10</v>
      </c>
      <c r="F13" s="6">
        <v>571100</v>
      </c>
      <c r="G13" s="6">
        <v>89132</v>
      </c>
      <c r="H13" s="6">
        <v>483749</v>
      </c>
    </row>
    <row r="14" spans="2:8" x14ac:dyDescent="0.25">
      <c r="B14" s="4">
        <f>B7+10</f>
        <v>41761</v>
      </c>
      <c r="C14" s="5" t="str">
        <f t="shared" si="0"/>
        <v>2014 II квартал</v>
      </c>
      <c r="D14" s="6" t="s">
        <v>14</v>
      </c>
      <c r="E14" s="6" t="s">
        <v>12</v>
      </c>
      <c r="F14" s="6">
        <v>586100</v>
      </c>
      <c r="G14" s="6">
        <v>94621</v>
      </c>
      <c r="H14" s="6">
        <v>484201</v>
      </c>
    </row>
    <row r="15" spans="2:8" x14ac:dyDescent="0.25">
      <c r="B15" s="4">
        <f>B11+12</f>
        <v>41803</v>
      </c>
      <c r="C15" s="5" t="str">
        <f t="shared" si="0"/>
        <v>2014 II квартал</v>
      </c>
      <c r="D15" s="6" t="s">
        <v>15</v>
      </c>
      <c r="E15" s="6" t="s">
        <v>8</v>
      </c>
      <c r="F15" s="6">
        <v>601100</v>
      </c>
      <c r="G15" s="6">
        <v>100110</v>
      </c>
      <c r="H15" s="6">
        <v>484653</v>
      </c>
    </row>
    <row r="16" spans="2:8" x14ac:dyDescent="0.25">
      <c r="B16" s="4">
        <f>B14+20</f>
        <v>41781</v>
      </c>
      <c r="C16" s="5" t="str">
        <f t="shared" si="0"/>
        <v>2014 II квартал</v>
      </c>
      <c r="D16" s="6" t="s">
        <v>16</v>
      </c>
      <c r="E16" s="6" t="s">
        <v>17</v>
      </c>
      <c r="F16" s="6">
        <v>616100</v>
      </c>
      <c r="G16" s="6">
        <v>105599</v>
      </c>
      <c r="H16" s="6">
        <v>485105</v>
      </c>
    </row>
    <row r="17" spans="2:8" x14ac:dyDescent="0.25">
      <c r="B17" s="4">
        <f>B10+10</f>
        <v>41831</v>
      </c>
      <c r="C17" s="5" t="str">
        <f t="shared" si="0"/>
        <v>2014 III квартал</v>
      </c>
      <c r="D17" s="6" t="s">
        <v>18</v>
      </c>
      <c r="E17" s="6" t="s">
        <v>19</v>
      </c>
      <c r="F17" s="6">
        <v>631100</v>
      </c>
      <c r="G17" s="6">
        <v>111088</v>
      </c>
      <c r="H17" s="6">
        <v>485557</v>
      </c>
    </row>
    <row r="18" spans="2:8" x14ac:dyDescent="0.25">
      <c r="B18" s="4">
        <f>14+B10</f>
        <v>41835</v>
      </c>
      <c r="C18" s="5" t="str">
        <f t="shared" si="0"/>
        <v>2014 III квартал</v>
      </c>
      <c r="D18" s="6" t="s">
        <v>7</v>
      </c>
      <c r="E18" s="6" t="s">
        <v>8</v>
      </c>
      <c r="F18" s="6">
        <v>646100</v>
      </c>
      <c r="G18" s="6">
        <v>116577</v>
      </c>
      <c r="H18" s="6">
        <v>486009</v>
      </c>
    </row>
    <row r="19" spans="2:8" x14ac:dyDescent="0.25">
      <c r="B19" s="4">
        <f>B15+12</f>
        <v>41815</v>
      </c>
      <c r="C19" s="5" t="str">
        <f t="shared" si="0"/>
        <v>2014 II квартал</v>
      </c>
      <c r="D19" s="6" t="s">
        <v>9</v>
      </c>
      <c r="E19" s="6" t="s">
        <v>10</v>
      </c>
      <c r="F19" s="6">
        <v>661100</v>
      </c>
      <c r="G19" s="6">
        <v>122066</v>
      </c>
      <c r="H19" s="6">
        <v>486461</v>
      </c>
    </row>
    <row r="20" spans="2:8" x14ac:dyDescent="0.25">
      <c r="B20" s="4">
        <f>B18+20</f>
        <v>41855</v>
      </c>
      <c r="C20" s="5" t="str">
        <f t="shared" si="0"/>
        <v>2014 III квартал</v>
      </c>
      <c r="D20" s="6" t="s">
        <v>11</v>
      </c>
      <c r="E20" s="6" t="s">
        <v>12</v>
      </c>
      <c r="F20" s="6">
        <v>676100</v>
      </c>
      <c r="G20" s="6">
        <v>127555</v>
      </c>
      <c r="H20" s="6">
        <v>486913</v>
      </c>
    </row>
    <row r="21" spans="2:8" x14ac:dyDescent="0.25">
      <c r="B21" s="4">
        <f>B14+10</f>
        <v>41771</v>
      </c>
      <c r="C21" s="5" t="str">
        <f t="shared" si="0"/>
        <v>2014 II квартал</v>
      </c>
      <c r="D21" s="6" t="s">
        <v>13</v>
      </c>
      <c r="E21" s="6" t="s">
        <v>10</v>
      </c>
      <c r="F21" s="6">
        <v>691100</v>
      </c>
      <c r="G21" s="6">
        <v>133044</v>
      </c>
      <c r="H21" s="6">
        <v>487365</v>
      </c>
    </row>
    <row r="22" spans="2:8" x14ac:dyDescent="0.25">
      <c r="B22" s="4">
        <f>14+B14</f>
        <v>41775</v>
      </c>
      <c r="C22" s="5" t="str">
        <f t="shared" si="0"/>
        <v>2014 II квартал</v>
      </c>
      <c r="D22" s="6" t="s">
        <v>14</v>
      </c>
      <c r="E22" s="6" t="s">
        <v>12</v>
      </c>
      <c r="F22" s="6">
        <v>706100</v>
      </c>
      <c r="G22" s="6">
        <v>138533</v>
      </c>
      <c r="H22" s="6">
        <v>487817</v>
      </c>
    </row>
    <row r="23" spans="2:8" x14ac:dyDescent="0.25">
      <c r="B23" s="4">
        <f>B18-60</f>
        <v>41775</v>
      </c>
      <c r="C23" s="5" t="str">
        <f t="shared" si="0"/>
        <v>2014 II квартал</v>
      </c>
      <c r="D23" s="6" t="s">
        <v>15</v>
      </c>
      <c r="E23" s="6" t="s">
        <v>8</v>
      </c>
      <c r="F23" s="6">
        <v>721100</v>
      </c>
      <c r="G23" s="6">
        <v>144022</v>
      </c>
      <c r="H23" s="6">
        <v>488269</v>
      </c>
    </row>
    <row r="24" spans="2:8" x14ac:dyDescent="0.25">
      <c r="B24" s="4">
        <f t="shared" ref="B24:B31" si="1">B19-60</f>
        <v>41755</v>
      </c>
      <c r="C24" s="5" t="str">
        <f t="shared" si="0"/>
        <v>2014 II квартал</v>
      </c>
      <c r="D24" s="6" t="s">
        <v>16</v>
      </c>
      <c r="E24" s="6" t="s">
        <v>17</v>
      </c>
      <c r="F24" s="6">
        <v>736100</v>
      </c>
      <c r="G24" s="6">
        <v>149511</v>
      </c>
      <c r="H24" s="6">
        <v>488721</v>
      </c>
    </row>
    <row r="25" spans="2:8" x14ac:dyDescent="0.25">
      <c r="B25" s="4">
        <f t="shared" si="1"/>
        <v>41795</v>
      </c>
      <c r="C25" s="5" t="str">
        <f t="shared" si="0"/>
        <v>2014 II квартал</v>
      </c>
      <c r="D25" s="6" t="s">
        <v>18</v>
      </c>
      <c r="E25" s="6" t="s">
        <v>19</v>
      </c>
      <c r="F25" s="6">
        <v>751100</v>
      </c>
      <c r="G25" s="6">
        <v>155000</v>
      </c>
      <c r="H25" s="6">
        <v>489173</v>
      </c>
    </row>
    <row r="26" spans="2:8" x14ac:dyDescent="0.25">
      <c r="B26" s="4">
        <f t="shared" si="1"/>
        <v>41711</v>
      </c>
      <c r="C26" s="5" t="str">
        <f t="shared" si="0"/>
        <v>2014 I квартал</v>
      </c>
      <c r="D26" s="6" t="s">
        <v>20</v>
      </c>
      <c r="E26" s="6" t="s">
        <v>21</v>
      </c>
      <c r="F26" s="6">
        <v>766100</v>
      </c>
      <c r="G26" s="6">
        <v>160489</v>
      </c>
      <c r="H26" s="6">
        <v>489625</v>
      </c>
    </row>
    <row r="27" spans="2:8" x14ac:dyDescent="0.25">
      <c r="B27" s="4">
        <f t="shared" si="1"/>
        <v>41715</v>
      </c>
      <c r="C27" s="5" t="str">
        <f t="shared" si="0"/>
        <v>2014 I квартал</v>
      </c>
      <c r="D27" s="6" t="s">
        <v>22</v>
      </c>
      <c r="E27" s="6" t="s">
        <v>19</v>
      </c>
      <c r="F27" s="6">
        <v>781100</v>
      </c>
      <c r="G27" s="6">
        <v>165978</v>
      </c>
      <c r="H27" s="6">
        <v>490077</v>
      </c>
    </row>
    <row r="28" spans="2:8" x14ac:dyDescent="0.25">
      <c r="B28" s="4">
        <f t="shared" si="1"/>
        <v>41715</v>
      </c>
      <c r="C28" s="5" t="str">
        <f t="shared" si="0"/>
        <v>2014 I квартал</v>
      </c>
      <c r="D28" s="6" t="s">
        <v>9</v>
      </c>
      <c r="E28" s="6" t="s">
        <v>10</v>
      </c>
      <c r="F28" s="6">
        <v>796100</v>
      </c>
      <c r="G28" s="6">
        <v>171467</v>
      </c>
      <c r="H28" s="6">
        <v>490529</v>
      </c>
    </row>
    <row r="29" spans="2:8" x14ac:dyDescent="0.25">
      <c r="B29" s="4">
        <f t="shared" si="1"/>
        <v>41695</v>
      </c>
      <c r="C29" s="5" t="str">
        <f t="shared" si="0"/>
        <v>2014 I квартал</v>
      </c>
      <c r="D29" s="6" t="s">
        <v>11</v>
      </c>
      <c r="E29" s="6" t="s">
        <v>12</v>
      </c>
      <c r="F29" s="6">
        <v>811100</v>
      </c>
      <c r="G29" s="6">
        <v>176956</v>
      </c>
      <c r="H29" s="6">
        <v>490981</v>
      </c>
    </row>
    <row r="30" spans="2:8" x14ac:dyDescent="0.25">
      <c r="B30" s="4">
        <f t="shared" si="1"/>
        <v>41735</v>
      </c>
      <c r="C30" s="5" t="str">
        <f t="shared" si="0"/>
        <v>2014 II квартал</v>
      </c>
      <c r="D30" s="6" t="s">
        <v>7</v>
      </c>
      <c r="E30" s="6" t="s">
        <v>8</v>
      </c>
      <c r="F30" s="6">
        <v>826100</v>
      </c>
      <c r="G30" s="6">
        <v>182445</v>
      </c>
      <c r="H30" s="6">
        <v>491433</v>
      </c>
    </row>
    <row r="31" spans="2:8" x14ac:dyDescent="0.25">
      <c r="B31" s="4">
        <f t="shared" si="1"/>
        <v>41651</v>
      </c>
      <c r="C31" s="5" t="str">
        <f t="shared" si="0"/>
        <v>2014 I квартал</v>
      </c>
      <c r="D31" s="6" t="s">
        <v>9</v>
      </c>
      <c r="E31" s="6" t="s">
        <v>10</v>
      </c>
      <c r="F31" s="6">
        <v>841100</v>
      </c>
      <c r="G31" s="6">
        <v>187934</v>
      </c>
      <c r="H31" s="6">
        <v>491885</v>
      </c>
    </row>
    <row r="32" spans="2:8" x14ac:dyDescent="0.25">
      <c r="B32" s="4">
        <f>B13-90</f>
        <v>41644</v>
      </c>
      <c r="C32" s="5" t="str">
        <f t="shared" si="0"/>
        <v>2014 I квартал</v>
      </c>
      <c r="D32" s="6" t="s">
        <v>11</v>
      </c>
      <c r="E32" s="6" t="s">
        <v>12</v>
      </c>
      <c r="F32" s="6">
        <v>856100</v>
      </c>
      <c r="G32" s="6">
        <v>193423</v>
      </c>
      <c r="H32" s="6">
        <v>492337</v>
      </c>
    </row>
    <row r="33" spans="2:8" x14ac:dyDescent="0.25">
      <c r="B33" s="4">
        <f t="shared" ref="B33:B52" si="2">B14-90</f>
        <v>41671</v>
      </c>
      <c r="C33" s="5" t="str">
        <f t="shared" si="0"/>
        <v>2014 I квартал</v>
      </c>
      <c r="D33" s="6" t="s">
        <v>13</v>
      </c>
      <c r="E33" s="6" t="s">
        <v>10</v>
      </c>
      <c r="F33" s="6">
        <v>871100</v>
      </c>
      <c r="G33" s="6">
        <v>198912</v>
      </c>
      <c r="H33" s="6">
        <v>492789</v>
      </c>
    </row>
    <row r="34" spans="2:8" x14ac:dyDescent="0.25">
      <c r="B34" s="4">
        <f t="shared" si="2"/>
        <v>41713</v>
      </c>
      <c r="C34" s="5" t="str">
        <f t="shared" si="0"/>
        <v>2014 I квартал</v>
      </c>
      <c r="D34" s="6" t="s">
        <v>14</v>
      </c>
      <c r="E34" s="6" t="s">
        <v>12</v>
      </c>
      <c r="F34" s="6">
        <v>886100</v>
      </c>
      <c r="G34" s="6">
        <v>204401</v>
      </c>
      <c r="H34" s="6">
        <v>493241</v>
      </c>
    </row>
    <row r="35" spans="2:8" x14ac:dyDescent="0.25">
      <c r="B35" s="4">
        <f t="shared" si="2"/>
        <v>41691</v>
      </c>
      <c r="C35" s="5" t="str">
        <f t="shared" si="0"/>
        <v>2014 I квартал</v>
      </c>
      <c r="D35" s="6" t="s">
        <v>15</v>
      </c>
      <c r="E35" s="6" t="s">
        <v>8</v>
      </c>
      <c r="F35" s="6">
        <v>901100</v>
      </c>
      <c r="G35" s="6">
        <v>209890</v>
      </c>
      <c r="H35" s="6">
        <v>493693</v>
      </c>
    </row>
    <row r="36" spans="2:8" x14ac:dyDescent="0.25">
      <c r="B36" s="4">
        <f t="shared" si="2"/>
        <v>41741</v>
      </c>
      <c r="C36" s="5" t="str">
        <f t="shared" si="0"/>
        <v>2014 II квартал</v>
      </c>
      <c r="D36" s="6" t="s">
        <v>16</v>
      </c>
      <c r="E36" s="6" t="s">
        <v>17</v>
      </c>
      <c r="F36" s="6">
        <v>916100</v>
      </c>
      <c r="G36" s="6">
        <v>215379</v>
      </c>
      <c r="H36" s="6">
        <v>494145</v>
      </c>
    </row>
    <row r="37" spans="2:8" x14ac:dyDescent="0.25">
      <c r="B37" s="4">
        <f t="shared" si="2"/>
        <v>41745</v>
      </c>
      <c r="C37" s="5" t="str">
        <f t="shared" si="0"/>
        <v>2014 II квартал</v>
      </c>
      <c r="D37" s="6" t="s">
        <v>18</v>
      </c>
      <c r="E37" s="6" t="s">
        <v>19</v>
      </c>
      <c r="F37" s="6">
        <v>931100</v>
      </c>
      <c r="G37" s="6">
        <v>220868</v>
      </c>
      <c r="H37" s="6">
        <v>494597</v>
      </c>
    </row>
    <row r="38" spans="2:8" x14ac:dyDescent="0.25">
      <c r="B38" s="4">
        <f t="shared" si="2"/>
        <v>41725</v>
      </c>
      <c r="C38" s="5" t="str">
        <f t="shared" si="0"/>
        <v>2014 I квартал</v>
      </c>
      <c r="D38" s="6" t="s">
        <v>20</v>
      </c>
      <c r="E38" s="6" t="s">
        <v>21</v>
      </c>
      <c r="F38" s="6">
        <v>946100</v>
      </c>
      <c r="G38" s="6">
        <v>226357</v>
      </c>
      <c r="H38" s="6">
        <v>495049</v>
      </c>
    </row>
    <row r="39" spans="2:8" x14ac:dyDescent="0.25">
      <c r="B39" s="4">
        <f t="shared" si="2"/>
        <v>41765</v>
      </c>
      <c r="C39" s="5" t="str">
        <f t="shared" si="0"/>
        <v>2014 II квартал</v>
      </c>
      <c r="D39" s="6" t="s">
        <v>22</v>
      </c>
      <c r="E39" s="6" t="s">
        <v>19</v>
      </c>
      <c r="F39" s="6">
        <v>961100</v>
      </c>
      <c r="G39" s="6">
        <v>231846</v>
      </c>
      <c r="H39" s="6">
        <v>495501</v>
      </c>
    </row>
    <row r="40" spans="2:8" x14ac:dyDescent="0.25">
      <c r="B40" s="4">
        <f t="shared" si="2"/>
        <v>41681</v>
      </c>
      <c r="C40" s="5" t="str">
        <f t="shared" si="0"/>
        <v>2014 I квартал</v>
      </c>
      <c r="D40" s="6" t="s">
        <v>9</v>
      </c>
      <c r="E40" s="6" t="s">
        <v>10</v>
      </c>
      <c r="F40" s="6">
        <v>976100</v>
      </c>
      <c r="G40" s="6">
        <v>237335</v>
      </c>
      <c r="H40" s="6">
        <v>495953</v>
      </c>
    </row>
    <row r="41" spans="2:8" x14ac:dyDescent="0.25">
      <c r="B41" s="4">
        <f t="shared" si="2"/>
        <v>41685</v>
      </c>
      <c r="C41" s="5" t="str">
        <f t="shared" si="0"/>
        <v>2014 I квартал</v>
      </c>
      <c r="D41" s="6" t="s">
        <v>11</v>
      </c>
      <c r="E41" s="6" t="s">
        <v>12</v>
      </c>
      <c r="F41" s="6">
        <v>991100</v>
      </c>
      <c r="G41" s="6">
        <v>242824</v>
      </c>
      <c r="H41" s="6">
        <v>496405</v>
      </c>
    </row>
    <row r="42" spans="2:8" x14ac:dyDescent="0.25">
      <c r="B42" s="4">
        <f t="shared" si="2"/>
        <v>41685</v>
      </c>
      <c r="C42" s="5" t="str">
        <f t="shared" si="0"/>
        <v>2014 I квартал</v>
      </c>
      <c r="D42" s="6" t="s">
        <v>13</v>
      </c>
      <c r="E42" s="6" t="s">
        <v>10</v>
      </c>
      <c r="F42" s="6">
        <v>1006100</v>
      </c>
      <c r="G42" s="6">
        <v>248313</v>
      </c>
      <c r="H42" s="6">
        <v>496857</v>
      </c>
    </row>
    <row r="43" spans="2:8" x14ac:dyDescent="0.25">
      <c r="B43" s="4">
        <f t="shared" si="2"/>
        <v>41665</v>
      </c>
      <c r="C43" s="5" t="str">
        <f t="shared" si="0"/>
        <v>2014 I квартал</v>
      </c>
      <c r="D43" s="6" t="s">
        <v>14</v>
      </c>
      <c r="E43" s="6" t="s">
        <v>12</v>
      </c>
      <c r="F43" s="6">
        <v>1021100</v>
      </c>
      <c r="G43" s="6">
        <v>253802</v>
      </c>
      <c r="H43" s="6">
        <v>497309</v>
      </c>
    </row>
    <row r="44" spans="2:8" x14ac:dyDescent="0.25">
      <c r="B44" s="4">
        <f t="shared" si="2"/>
        <v>41705</v>
      </c>
      <c r="C44" s="5" t="str">
        <f t="shared" si="0"/>
        <v>2014 I квартал</v>
      </c>
      <c r="D44" s="6" t="s">
        <v>7</v>
      </c>
      <c r="E44" s="6" t="s">
        <v>8</v>
      </c>
      <c r="F44" s="6">
        <v>1036100</v>
      </c>
      <c r="G44" s="6">
        <v>259291</v>
      </c>
      <c r="H44" s="6">
        <v>497761</v>
      </c>
    </row>
    <row r="45" spans="2:8" x14ac:dyDescent="0.25">
      <c r="B45" s="4">
        <f t="shared" si="2"/>
        <v>41621</v>
      </c>
      <c r="C45" s="5">
        <f t="shared" si="0"/>
        <v>2013</v>
      </c>
      <c r="D45" s="6" t="s">
        <v>9</v>
      </c>
      <c r="E45" s="6" t="s">
        <v>10</v>
      </c>
      <c r="F45" s="6">
        <v>1051100</v>
      </c>
      <c r="G45" s="6">
        <v>264780</v>
      </c>
      <c r="H45" s="6">
        <v>498213</v>
      </c>
    </row>
    <row r="46" spans="2:8" x14ac:dyDescent="0.25">
      <c r="B46" s="4">
        <f t="shared" si="2"/>
        <v>41625</v>
      </c>
      <c r="C46" s="5">
        <f t="shared" si="0"/>
        <v>2013</v>
      </c>
      <c r="D46" s="6" t="s">
        <v>11</v>
      </c>
      <c r="E46" s="6" t="s">
        <v>12</v>
      </c>
      <c r="F46" s="6">
        <v>1066100</v>
      </c>
      <c r="G46" s="6">
        <v>270269</v>
      </c>
      <c r="H46" s="6">
        <v>498665</v>
      </c>
    </row>
    <row r="47" spans="2:8" x14ac:dyDescent="0.25">
      <c r="B47" s="4">
        <f t="shared" si="2"/>
        <v>41625</v>
      </c>
      <c r="C47" s="5">
        <f t="shared" si="0"/>
        <v>2013</v>
      </c>
      <c r="D47" s="6" t="s">
        <v>13</v>
      </c>
      <c r="E47" s="6" t="s">
        <v>10</v>
      </c>
      <c r="F47" s="6">
        <v>1081100</v>
      </c>
      <c r="G47" s="6">
        <v>275758</v>
      </c>
      <c r="H47" s="6">
        <v>499117</v>
      </c>
    </row>
    <row r="48" spans="2:8" x14ac:dyDescent="0.25">
      <c r="B48" s="4">
        <f t="shared" si="2"/>
        <v>41605</v>
      </c>
      <c r="C48" s="5">
        <f t="shared" si="0"/>
        <v>2013</v>
      </c>
      <c r="D48" s="6" t="s">
        <v>14</v>
      </c>
      <c r="E48" s="6" t="s">
        <v>12</v>
      </c>
      <c r="F48" s="6">
        <v>1096100</v>
      </c>
      <c r="G48" s="6">
        <v>281247</v>
      </c>
      <c r="H48" s="6">
        <v>499569</v>
      </c>
    </row>
    <row r="49" spans="2:38" x14ac:dyDescent="0.25">
      <c r="B49" s="4">
        <f t="shared" si="2"/>
        <v>41645</v>
      </c>
      <c r="C49" s="5" t="str">
        <f t="shared" si="0"/>
        <v>2014 I квартал</v>
      </c>
      <c r="D49" s="6" t="s">
        <v>15</v>
      </c>
      <c r="E49" s="6" t="s">
        <v>8</v>
      </c>
      <c r="F49" s="6">
        <v>1111100</v>
      </c>
      <c r="G49" s="6">
        <v>286736</v>
      </c>
      <c r="H49" s="6">
        <v>500021</v>
      </c>
    </row>
    <row r="50" spans="2:38" x14ac:dyDescent="0.25">
      <c r="B50" s="4">
        <f t="shared" si="2"/>
        <v>41561</v>
      </c>
      <c r="C50" s="5">
        <f t="shared" si="0"/>
        <v>2013</v>
      </c>
      <c r="D50" s="6" t="s">
        <v>16</v>
      </c>
      <c r="E50" s="6" t="s">
        <v>17</v>
      </c>
      <c r="F50" s="6">
        <v>1126100</v>
      </c>
      <c r="G50" s="6">
        <v>292225</v>
      </c>
      <c r="H50" s="6">
        <v>500473</v>
      </c>
    </row>
    <row r="51" spans="2:38" x14ac:dyDescent="0.25">
      <c r="B51" s="4">
        <f t="shared" si="2"/>
        <v>41554</v>
      </c>
      <c r="C51" s="5">
        <f t="shared" si="0"/>
        <v>2013</v>
      </c>
      <c r="D51" s="6" t="s">
        <v>18</v>
      </c>
      <c r="E51" s="6" t="s">
        <v>19</v>
      </c>
      <c r="F51" s="6">
        <v>1141100</v>
      </c>
      <c r="G51" s="6">
        <v>297714</v>
      </c>
      <c r="H51" s="6">
        <v>500925</v>
      </c>
    </row>
    <row r="52" spans="2:38" x14ac:dyDescent="0.25">
      <c r="B52" s="4">
        <f t="shared" si="2"/>
        <v>41581</v>
      </c>
      <c r="C52" s="5">
        <f t="shared" si="0"/>
        <v>2013</v>
      </c>
      <c r="D52" s="6" t="s">
        <v>20</v>
      </c>
      <c r="E52" s="6" t="s">
        <v>21</v>
      </c>
      <c r="F52" s="6">
        <v>1156100</v>
      </c>
      <c r="G52" s="6">
        <v>303203</v>
      </c>
      <c r="H52" s="6">
        <v>501377</v>
      </c>
    </row>
    <row r="56" spans="2:38" s="10" customFormat="1" ht="45" x14ac:dyDescent="0.25">
      <c r="B56" s="7"/>
      <c r="C56" s="8" t="s">
        <v>8</v>
      </c>
      <c r="D56" s="8" t="s">
        <v>10</v>
      </c>
      <c r="E56" s="8" t="s">
        <v>12</v>
      </c>
      <c r="F56" s="8" t="s">
        <v>19</v>
      </c>
      <c r="G56" s="8" t="s">
        <v>17</v>
      </c>
      <c r="H56" s="8" t="s">
        <v>21</v>
      </c>
      <c r="I56" s="9" t="s">
        <v>23</v>
      </c>
      <c r="K56"/>
      <c r="L56" s="14" t="s">
        <v>41</v>
      </c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2:38" ht="30" x14ac:dyDescent="0.25">
      <c r="B57" s="11" t="s">
        <v>24</v>
      </c>
      <c r="C57" s="12"/>
      <c r="D57" s="12"/>
      <c r="E57" s="12"/>
      <c r="F57" s="12"/>
      <c r="G57" s="12"/>
      <c r="H57" s="12"/>
      <c r="I57" s="13"/>
      <c r="K57" s="14" t="s">
        <v>42</v>
      </c>
      <c r="L57" s="18" t="s">
        <v>12</v>
      </c>
      <c r="M57" s="18" t="s">
        <v>8</v>
      </c>
      <c r="N57" s="18" t="s">
        <v>21</v>
      </c>
      <c r="O57" s="18" t="s">
        <v>10</v>
      </c>
      <c r="P57" s="18" t="s">
        <v>19</v>
      </c>
      <c r="Q57" s="18" t="s">
        <v>17</v>
      </c>
      <c r="R57" t="s">
        <v>31</v>
      </c>
    </row>
    <row r="58" spans="2:38" ht="16.5" customHeight="1" x14ac:dyDescent="0.25">
      <c r="B58" s="11" t="s">
        <v>25</v>
      </c>
      <c r="C58" s="12"/>
      <c r="D58" s="12"/>
      <c r="E58" s="12"/>
      <c r="F58" s="12"/>
      <c r="G58" s="12"/>
      <c r="H58" s="12"/>
      <c r="I58" s="13"/>
      <c r="K58" s="15" t="s">
        <v>32</v>
      </c>
      <c r="L58" s="17"/>
      <c r="M58" s="17"/>
      <c r="N58" s="17"/>
      <c r="O58" s="17"/>
      <c r="P58" s="17"/>
      <c r="Q58" s="17"/>
      <c r="R58" s="17"/>
    </row>
    <row r="59" spans="2:38" ht="16.5" customHeight="1" x14ac:dyDescent="0.25">
      <c r="B59" s="11" t="s">
        <v>26</v>
      </c>
      <c r="C59" s="12"/>
      <c r="D59" s="12"/>
      <c r="E59" s="12"/>
      <c r="F59" s="12"/>
      <c r="G59" s="12"/>
      <c r="H59" s="12"/>
      <c r="I59" s="13"/>
      <c r="K59" s="16">
        <v>2013</v>
      </c>
      <c r="L59" s="17">
        <v>998234</v>
      </c>
      <c r="M59" s="17"/>
      <c r="N59" s="17">
        <v>501377</v>
      </c>
      <c r="O59" s="17">
        <v>997330</v>
      </c>
      <c r="P59" s="17">
        <v>500925</v>
      </c>
      <c r="Q59" s="17">
        <v>500473</v>
      </c>
      <c r="R59" s="17">
        <v>3498339</v>
      </c>
    </row>
    <row r="60" spans="2:38" ht="16.5" customHeight="1" x14ac:dyDescent="0.25">
      <c r="B60" s="11" t="s">
        <v>27</v>
      </c>
      <c r="C60" s="12"/>
      <c r="D60" s="12"/>
      <c r="E60" s="12"/>
      <c r="F60" s="12"/>
      <c r="G60" s="12"/>
      <c r="H60" s="12"/>
      <c r="I60" s="13"/>
      <c r="K60" s="16" t="s">
        <v>38</v>
      </c>
      <c r="L60" s="17">
        <v>2952214</v>
      </c>
      <c r="M60" s="17">
        <v>1971608</v>
      </c>
      <c r="N60" s="17">
        <v>984674</v>
      </c>
      <c r="O60" s="17">
        <v>3430087</v>
      </c>
      <c r="P60" s="17">
        <v>490077</v>
      </c>
      <c r="Q60" s="17"/>
      <c r="R60" s="17">
        <v>9828660</v>
      </c>
    </row>
    <row r="61" spans="2:38" ht="16.5" customHeight="1" x14ac:dyDescent="0.25">
      <c r="B61" s="11" t="s">
        <v>28</v>
      </c>
      <c r="C61" s="12"/>
      <c r="D61" s="12"/>
      <c r="E61" s="12"/>
      <c r="F61" s="12"/>
      <c r="G61" s="12"/>
      <c r="H61" s="12"/>
      <c r="I61" s="13"/>
      <c r="K61" s="16" t="s">
        <v>39</v>
      </c>
      <c r="L61" s="17">
        <v>1936352</v>
      </c>
      <c r="M61" s="17">
        <v>1464355</v>
      </c>
      <c r="N61" s="17"/>
      <c r="O61" s="17">
        <v>1940420</v>
      </c>
      <c r="P61" s="17">
        <v>1479271</v>
      </c>
      <c r="Q61" s="17">
        <v>1467971</v>
      </c>
      <c r="R61" s="17">
        <v>8288369</v>
      </c>
    </row>
    <row r="62" spans="2:38" ht="16.5" customHeight="1" x14ac:dyDescent="0.25">
      <c r="B62" s="11" t="s">
        <v>29</v>
      </c>
      <c r="C62" s="12"/>
      <c r="D62" s="12"/>
      <c r="E62" s="12"/>
      <c r="F62" s="12"/>
      <c r="G62" s="12"/>
      <c r="H62" s="12"/>
      <c r="I62" s="13"/>
      <c r="K62" s="16" t="s">
        <v>40</v>
      </c>
      <c r="L62" s="17">
        <v>486913</v>
      </c>
      <c r="M62" s="17">
        <v>968402</v>
      </c>
      <c r="N62" s="17"/>
      <c r="O62" s="17"/>
      <c r="P62" s="17">
        <v>485557</v>
      </c>
      <c r="Q62" s="17"/>
      <c r="R62" s="17">
        <v>1940872</v>
      </c>
    </row>
    <row r="63" spans="2:38" ht="30" x14ac:dyDescent="0.25">
      <c r="B63" s="11" t="s">
        <v>30</v>
      </c>
      <c r="C63" s="12"/>
      <c r="D63" s="12"/>
      <c r="E63" s="12"/>
      <c r="F63" s="12"/>
      <c r="G63" s="12"/>
      <c r="H63" s="12"/>
      <c r="I63" s="13"/>
      <c r="K63" s="15" t="s">
        <v>36</v>
      </c>
      <c r="L63" s="17"/>
      <c r="M63" s="17"/>
      <c r="N63" s="17"/>
      <c r="O63" s="17"/>
      <c r="P63" s="17"/>
      <c r="Q63" s="17"/>
      <c r="R63" s="17"/>
    </row>
    <row r="64" spans="2:38" x14ac:dyDescent="0.25">
      <c r="B64" s="11" t="s">
        <v>25</v>
      </c>
      <c r="C64" s="12"/>
      <c r="D64" s="12"/>
      <c r="E64" s="12"/>
      <c r="F64" s="12"/>
      <c r="G64" s="12"/>
      <c r="H64" s="12"/>
      <c r="I64" s="13"/>
      <c r="K64" s="16">
        <v>2013</v>
      </c>
      <c r="L64" s="17">
        <v>551516</v>
      </c>
      <c r="M64" s="17"/>
      <c r="N64" s="17">
        <v>303203</v>
      </c>
      <c r="O64" s="17">
        <v>540538</v>
      </c>
      <c r="P64" s="17">
        <v>297714</v>
      </c>
      <c r="Q64" s="17">
        <v>292225</v>
      </c>
      <c r="R64" s="17">
        <v>1985196</v>
      </c>
    </row>
    <row r="65" spans="2:19" x14ac:dyDescent="0.25">
      <c r="B65" s="11" t="s">
        <v>26</v>
      </c>
      <c r="C65" s="12"/>
      <c r="D65" s="12"/>
      <c r="E65" s="12"/>
      <c r="F65" s="12"/>
      <c r="G65" s="12"/>
      <c r="H65" s="12"/>
      <c r="I65" s="13"/>
      <c r="K65" s="16" t="s">
        <v>38</v>
      </c>
      <c r="L65" s="17">
        <v>1138582</v>
      </c>
      <c r="M65" s="17">
        <v>801137</v>
      </c>
      <c r="N65" s="17">
        <v>386846</v>
      </c>
      <c r="O65" s="17">
        <v>1156357</v>
      </c>
      <c r="P65" s="17">
        <v>165978</v>
      </c>
      <c r="Q65" s="17"/>
      <c r="R65" s="17">
        <v>3648900</v>
      </c>
    </row>
    <row r="66" spans="2:19" x14ac:dyDescent="0.25">
      <c r="B66" s="11" t="s">
        <v>27</v>
      </c>
      <c r="C66" s="12"/>
      <c r="D66" s="12"/>
      <c r="E66" s="12"/>
      <c r="F66" s="12"/>
      <c r="G66" s="12"/>
      <c r="H66" s="12"/>
      <c r="I66" s="13"/>
      <c r="K66" s="16" t="s">
        <v>39</v>
      </c>
      <c r="L66" s="17">
        <v>372995</v>
      </c>
      <c r="M66" s="17">
        <v>426577</v>
      </c>
      <c r="N66" s="17"/>
      <c r="O66" s="17">
        <v>422396</v>
      </c>
      <c r="P66" s="17">
        <v>607714</v>
      </c>
      <c r="Q66" s="17">
        <v>470489</v>
      </c>
      <c r="R66" s="17">
        <v>2300171</v>
      </c>
    </row>
    <row r="67" spans="2:19" x14ac:dyDescent="0.25">
      <c r="B67" s="11" t="s">
        <v>28</v>
      </c>
      <c r="C67" s="12"/>
      <c r="D67" s="12"/>
      <c r="E67" s="12"/>
      <c r="F67" s="12"/>
      <c r="G67" s="12"/>
      <c r="H67" s="12"/>
      <c r="I67" s="13"/>
      <c r="K67" s="16" t="s">
        <v>40</v>
      </c>
      <c r="L67" s="17">
        <v>127555</v>
      </c>
      <c r="M67" s="17">
        <v>189242</v>
      </c>
      <c r="N67" s="17"/>
      <c r="O67" s="17"/>
      <c r="P67" s="17">
        <v>111088</v>
      </c>
      <c r="Q67" s="17"/>
      <c r="R67" s="17">
        <v>427885</v>
      </c>
    </row>
    <row r="68" spans="2:19" x14ac:dyDescent="0.25">
      <c r="B68" s="11" t="s">
        <v>29</v>
      </c>
      <c r="C68" s="12"/>
      <c r="D68" s="12"/>
      <c r="E68" s="12"/>
      <c r="F68" s="12"/>
      <c r="G68" s="12"/>
      <c r="H68" s="12"/>
      <c r="I68" s="13"/>
      <c r="K68" s="15" t="s">
        <v>34</v>
      </c>
      <c r="L68" s="17"/>
      <c r="M68" s="17"/>
      <c r="N68" s="17"/>
      <c r="O68" s="17"/>
      <c r="P68" s="17"/>
      <c r="Q68" s="17"/>
      <c r="R68" s="17"/>
    </row>
    <row r="69" spans="2:19" ht="33.75" customHeight="1" x14ac:dyDescent="0.25">
      <c r="B69" s="11" t="s">
        <v>6</v>
      </c>
      <c r="C69" s="12"/>
      <c r="D69" s="12"/>
      <c r="E69" s="12"/>
      <c r="F69" s="12"/>
      <c r="G69" s="12"/>
      <c r="H69" s="12"/>
      <c r="I69" s="13"/>
      <c r="K69" s="16">
        <v>2013</v>
      </c>
      <c r="L69" s="17">
        <v>2162200</v>
      </c>
      <c r="M69" s="17"/>
      <c r="N69" s="17">
        <v>1156100</v>
      </c>
      <c r="O69" s="17">
        <v>2132200</v>
      </c>
      <c r="P69" s="17">
        <v>1141100</v>
      </c>
      <c r="Q69" s="17">
        <v>1126100</v>
      </c>
      <c r="R69" s="17">
        <v>7717700</v>
      </c>
    </row>
    <row r="70" spans="2:19" x14ac:dyDescent="0.25">
      <c r="B70" s="11" t="s">
        <v>25</v>
      </c>
      <c r="C70" s="12"/>
      <c r="D70" s="12"/>
      <c r="E70" s="12"/>
      <c r="F70" s="12"/>
      <c r="G70" s="12"/>
      <c r="H70" s="12"/>
      <c r="I70" s="13"/>
      <c r="K70" s="16" t="s">
        <v>38</v>
      </c>
      <c r="L70" s="17">
        <v>5076600</v>
      </c>
      <c r="M70" s="17">
        <v>3499400</v>
      </c>
      <c r="N70" s="17">
        <v>1712200</v>
      </c>
      <c r="O70" s="17">
        <v>5452700</v>
      </c>
      <c r="P70" s="17">
        <v>781100</v>
      </c>
      <c r="Q70" s="17"/>
      <c r="R70" s="17">
        <v>16522000</v>
      </c>
    </row>
    <row r="71" spans="2:19" x14ac:dyDescent="0.25">
      <c r="B71" s="11" t="s">
        <v>26</v>
      </c>
      <c r="C71" s="12"/>
      <c r="D71" s="12"/>
      <c r="E71" s="12"/>
      <c r="F71" s="12"/>
      <c r="G71" s="12"/>
      <c r="H71" s="12"/>
      <c r="I71" s="13"/>
      <c r="K71" s="16" t="s">
        <v>39</v>
      </c>
      <c r="L71" s="17">
        <v>2329400</v>
      </c>
      <c r="M71" s="17">
        <v>2148300</v>
      </c>
      <c r="N71" s="17"/>
      <c r="O71" s="17">
        <v>2464400</v>
      </c>
      <c r="P71" s="17">
        <v>2643300</v>
      </c>
      <c r="Q71" s="17">
        <v>2268300</v>
      </c>
      <c r="R71" s="17">
        <v>11853700</v>
      </c>
    </row>
    <row r="72" spans="2:19" x14ac:dyDescent="0.25">
      <c r="B72" s="11" t="s">
        <v>27</v>
      </c>
      <c r="C72" s="12"/>
      <c r="D72" s="12"/>
      <c r="E72" s="12"/>
      <c r="F72" s="12"/>
      <c r="G72" s="12"/>
      <c r="H72" s="12"/>
      <c r="I72" s="13"/>
      <c r="K72" s="16" t="s">
        <v>40</v>
      </c>
      <c r="L72" s="17">
        <v>676100</v>
      </c>
      <c r="M72" s="17">
        <v>1172200</v>
      </c>
      <c r="N72" s="17"/>
      <c r="O72" s="17"/>
      <c r="P72" s="17">
        <v>631100</v>
      </c>
      <c r="Q72" s="17"/>
      <c r="R72" s="17">
        <v>2479400</v>
      </c>
    </row>
    <row r="73" spans="2:19" x14ac:dyDescent="0.25">
      <c r="B73" s="11" t="s">
        <v>28</v>
      </c>
      <c r="C73" s="12"/>
      <c r="D73" s="12"/>
      <c r="E73" s="12"/>
      <c r="F73" s="12"/>
      <c r="G73" s="12"/>
      <c r="H73" s="12"/>
      <c r="I73" s="13"/>
      <c r="K73" s="15" t="s">
        <v>37</v>
      </c>
      <c r="L73" s="17">
        <v>6373713</v>
      </c>
      <c r="M73" s="17">
        <v>4404365</v>
      </c>
      <c r="N73" s="17">
        <v>1486051</v>
      </c>
      <c r="O73" s="17">
        <v>6367837</v>
      </c>
      <c r="P73" s="17">
        <v>2955830</v>
      </c>
      <c r="Q73" s="17">
        <v>1968444</v>
      </c>
      <c r="R73" s="17">
        <v>23556240</v>
      </c>
    </row>
    <row r="74" spans="2:19" x14ac:dyDescent="0.25">
      <c r="B74" s="11" t="s">
        <v>29</v>
      </c>
      <c r="C74" s="12"/>
      <c r="D74" s="12"/>
      <c r="E74" s="12"/>
      <c r="F74" s="12"/>
      <c r="G74" s="12"/>
      <c r="H74" s="12"/>
      <c r="I74" s="13"/>
      <c r="K74" s="15" t="s">
        <v>35</v>
      </c>
      <c r="L74" s="17">
        <v>2190648</v>
      </c>
      <c r="M74" s="17">
        <v>1416956</v>
      </c>
      <c r="N74" s="17">
        <v>690049</v>
      </c>
      <c r="O74" s="17">
        <v>2119291</v>
      </c>
      <c r="P74" s="17">
        <v>1182494</v>
      </c>
      <c r="Q74" s="17">
        <v>762714</v>
      </c>
      <c r="R74" s="17">
        <v>8362152</v>
      </c>
    </row>
    <row r="75" spans="2:19" x14ac:dyDescent="0.25">
      <c r="K75" s="15" t="s">
        <v>33</v>
      </c>
      <c r="L75" s="17">
        <v>10244300</v>
      </c>
      <c r="M75" s="17">
        <v>6819900</v>
      </c>
      <c r="N75" s="17">
        <v>2868300</v>
      </c>
      <c r="O75" s="17">
        <v>10049300</v>
      </c>
      <c r="P75" s="17">
        <v>5196600</v>
      </c>
      <c r="Q75" s="17">
        <v>3394400</v>
      </c>
      <c r="R75" s="17">
        <v>38572800</v>
      </c>
    </row>
    <row r="77" spans="2:19" x14ac:dyDescent="0.25">
      <c r="K77" s="19" t="s">
        <v>42</v>
      </c>
      <c r="L77" s="20" t="s">
        <v>12</v>
      </c>
      <c r="M77" s="20" t="s">
        <v>8</v>
      </c>
      <c r="N77" s="20" t="s">
        <v>21</v>
      </c>
      <c r="O77" s="20" t="s">
        <v>10</v>
      </c>
      <c r="P77" s="20" t="s">
        <v>19</v>
      </c>
      <c r="Q77" s="20" t="s">
        <v>17</v>
      </c>
      <c r="R77" s="19" t="s">
        <v>31</v>
      </c>
      <c r="S77" s="25" t="s">
        <v>43</v>
      </c>
    </row>
    <row r="78" spans="2:19" x14ac:dyDescent="0.25">
      <c r="K78" s="21" t="s">
        <v>32</v>
      </c>
      <c r="L78" s="22">
        <v>6373713</v>
      </c>
      <c r="M78" s="22">
        <v>4404365</v>
      </c>
      <c r="N78" s="22">
        <v>1486051</v>
      </c>
      <c r="O78" s="22">
        <v>6367837</v>
      </c>
      <c r="P78" s="22">
        <v>2955830</v>
      </c>
      <c r="Q78" s="22">
        <v>1968444</v>
      </c>
      <c r="R78" s="22">
        <v>23556240</v>
      </c>
      <c r="S78" s="25"/>
    </row>
    <row r="79" spans="2:19" x14ac:dyDescent="0.25">
      <c r="K79" s="23">
        <v>2013</v>
      </c>
      <c r="L79" s="24">
        <v>998234</v>
      </c>
      <c r="M79" s="24"/>
      <c r="N79" s="24">
        <v>501377</v>
      </c>
      <c r="O79" s="24">
        <v>997330</v>
      </c>
      <c r="P79" s="24">
        <v>500925</v>
      </c>
      <c r="Q79" s="24">
        <v>500473</v>
      </c>
      <c r="R79" s="24">
        <v>3498339</v>
      </c>
      <c r="S79" s="25"/>
    </row>
    <row r="80" spans="2:19" x14ac:dyDescent="0.25">
      <c r="K80" s="23" t="s">
        <v>38</v>
      </c>
      <c r="L80" s="24">
        <v>2952214</v>
      </c>
      <c r="M80" s="24">
        <v>1971608</v>
      </c>
      <c r="N80" s="24">
        <v>984674</v>
      </c>
      <c r="O80" s="24">
        <v>3430087</v>
      </c>
      <c r="P80" s="24">
        <v>490077</v>
      </c>
      <c r="Q80" s="24"/>
      <c r="R80" s="24">
        <v>9828660</v>
      </c>
      <c r="S80" s="25"/>
    </row>
    <row r="81" spans="11:19" x14ac:dyDescent="0.25">
      <c r="K81" s="23" t="s">
        <v>39</v>
      </c>
      <c r="L81" s="24">
        <v>1936352</v>
      </c>
      <c r="M81" s="24">
        <v>1464355</v>
      </c>
      <c r="N81" s="24"/>
      <c r="O81" s="24">
        <v>1940420</v>
      </c>
      <c r="P81" s="24">
        <v>1479271</v>
      </c>
      <c r="Q81" s="24">
        <v>1467971</v>
      </c>
      <c r="R81" s="24">
        <v>8288369</v>
      </c>
      <c r="S81" s="25"/>
    </row>
    <row r="82" spans="11:19" x14ac:dyDescent="0.25">
      <c r="K82" s="23" t="s">
        <v>40</v>
      </c>
      <c r="L82" s="24">
        <v>486913</v>
      </c>
      <c r="M82" s="24">
        <v>968402</v>
      </c>
      <c r="N82" s="24"/>
      <c r="O82" s="24"/>
      <c r="P82" s="24">
        <v>485557</v>
      </c>
      <c r="Q82" s="24"/>
      <c r="R82" s="24">
        <v>1940872</v>
      </c>
      <c r="S82" s="25"/>
    </row>
    <row r="83" spans="11:19" x14ac:dyDescent="0.25">
      <c r="K83" s="21" t="s">
        <v>36</v>
      </c>
      <c r="L83" s="22">
        <v>2190648</v>
      </c>
      <c r="M83" s="22">
        <v>1416956</v>
      </c>
      <c r="N83" s="22">
        <v>690049</v>
      </c>
      <c r="O83" s="22">
        <v>2119291</v>
      </c>
      <c r="P83" s="22">
        <v>1182494</v>
      </c>
      <c r="Q83" s="22">
        <v>762714</v>
      </c>
      <c r="R83" s="22">
        <v>8362152</v>
      </c>
      <c r="S83" s="25"/>
    </row>
    <row r="84" spans="11:19" x14ac:dyDescent="0.25">
      <c r="K84" s="23">
        <v>2013</v>
      </c>
      <c r="L84" s="24">
        <v>551516</v>
      </c>
      <c r="M84" s="24"/>
      <c r="N84" s="24">
        <v>303203</v>
      </c>
      <c r="O84" s="24">
        <v>540538</v>
      </c>
      <c r="P84" s="24">
        <v>297714</v>
      </c>
      <c r="Q84" s="24">
        <v>292225</v>
      </c>
      <c r="R84" s="24">
        <v>1985196</v>
      </c>
      <c r="S84" s="25"/>
    </row>
    <row r="85" spans="11:19" x14ac:dyDescent="0.25">
      <c r="K85" s="23" t="s">
        <v>38</v>
      </c>
      <c r="L85" s="24">
        <v>1138582</v>
      </c>
      <c r="M85" s="24">
        <v>801137</v>
      </c>
      <c r="N85" s="24">
        <v>386846</v>
      </c>
      <c r="O85" s="24">
        <v>1156357</v>
      </c>
      <c r="P85" s="24">
        <v>165978</v>
      </c>
      <c r="Q85" s="24"/>
      <c r="R85" s="24">
        <v>3648900</v>
      </c>
      <c r="S85" s="25"/>
    </row>
    <row r="86" spans="11:19" x14ac:dyDescent="0.25">
      <c r="K86" s="23" t="s">
        <v>39</v>
      </c>
      <c r="L86" s="24">
        <v>372995</v>
      </c>
      <c r="M86" s="24">
        <v>426577</v>
      </c>
      <c r="N86" s="24"/>
      <c r="O86" s="24">
        <v>422396</v>
      </c>
      <c r="P86" s="24">
        <v>607714</v>
      </c>
      <c r="Q86" s="24">
        <v>470489</v>
      </c>
      <c r="R86" s="24">
        <v>2300171</v>
      </c>
      <c r="S86" s="25"/>
    </row>
    <row r="87" spans="11:19" x14ac:dyDescent="0.25">
      <c r="K87" s="23" t="s">
        <v>40</v>
      </c>
      <c r="L87" s="24">
        <v>127555</v>
      </c>
      <c r="M87" s="24">
        <v>189242</v>
      </c>
      <c r="N87" s="24"/>
      <c r="O87" s="24"/>
      <c r="P87" s="24">
        <v>111088</v>
      </c>
      <c r="Q87" s="24"/>
      <c r="R87" s="24">
        <v>427885</v>
      </c>
      <c r="S87" s="25"/>
    </row>
    <row r="88" spans="11:19" x14ac:dyDescent="0.25">
      <c r="K88" s="21" t="s">
        <v>34</v>
      </c>
      <c r="L88" s="22">
        <v>10244300</v>
      </c>
      <c r="M88" s="22">
        <v>6819900</v>
      </c>
      <c r="N88" s="22">
        <v>2868300</v>
      </c>
      <c r="O88" s="22">
        <v>10049300</v>
      </c>
      <c r="P88" s="22">
        <v>5196600</v>
      </c>
      <c r="Q88" s="22">
        <v>3394400</v>
      </c>
      <c r="R88" s="22">
        <v>38572800</v>
      </c>
      <c r="S88" s="25"/>
    </row>
    <row r="89" spans="11:19" x14ac:dyDescent="0.25">
      <c r="K89" s="23">
        <v>2013</v>
      </c>
      <c r="L89" s="24">
        <v>2162200</v>
      </c>
      <c r="M89" s="24"/>
      <c r="N89" s="24">
        <v>1156100</v>
      </c>
      <c r="O89" s="24">
        <v>2132200</v>
      </c>
      <c r="P89" s="24">
        <v>1141100</v>
      </c>
      <c r="Q89" s="24">
        <v>1126100</v>
      </c>
      <c r="R89" s="24">
        <v>7717700</v>
      </c>
      <c r="S89" s="25"/>
    </row>
    <row r="90" spans="11:19" x14ac:dyDescent="0.25">
      <c r="K90" s="23" t="s">
        <v>38</v>
      </c>
      <c r="L90" s="24">
        <v>5076600</v>
      </c>
      <c r="M90" s="24">
        <v>3499400</v>
      </c>
      <c r="N90" s="24">
        <v>1712200</v>
      </c>
      <c r="O90" s="24">
        <v>5452700</v>
      </c>
      <c r="P90" s="24">
        <v>781100</v>
      </c>
      <c r="Q90" s="24"/>
      <c r="R90" s="24">
        <v>16522000</v>
      </c>
      <c r="S90" s="25"/>
    </row>
    <row r="91" spans="11:19" x14ac:dyDescent="0.25">
      <c r="K91" s="23" t="s">
        <v>39</v>
      </c>
      <c r="L91" s="24">
        <v>2329400</v>
      </c>
      <c r="M91" s="24">
        <v>2148300</v>
      </c>
      <c r="N91" s="24"/>
      <c r="O91" s="24">
        <v>2464400</v>
      </c>
      <c r="P91" s="24">
        <v>2643300</v>
      </c>
      <c r="Q91" s="24">
        <v>2268300</v>
      </c>
      <c r="R91" s="24">
        <v>11853700</v>
      </c>
      <c r="S91" s="25"/>
    </row>
    <row r="92" spans="11:19" x14ac:dyDescent="0.25">
      <c r="K92" s="23" t="s">
        <v>40</v>
      </c>
      <c r="L92" s="24">
        <v>676100</v>
      </c>
      <c r="M92" s="24">
        <v>1172200</v>
      </c>
      <c r="N92" s="24"/>
      <c r="O92" s="24"/>
      <c r="P92" s="24">
        <v>631100</v>
      </c>
      <c r="Q92" s="24"/>
      <c r="R92" s="24">
        <v>2479400</v>
      </c>
      <c r="S92" s="25"/>
    </row>
  </sheetData>
  <autoFilter ref="B4:I4"/>
  <mergeCells count="1">
    <mergeCell ref="S77:S92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sgc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Кочетков Владимир Анатольевич</dc:creator>
  <cp:lastModifiedBy>Кочетков Владимир Анатольевич</cp:lastModifiedBy>
  <dcterms:created xsi:type="dcterms:W3CDTF">2014-06-24T10:00:39Z</dcterms:created>
  <dcterms:modified xsi:type="dcterms:W3CDTF">2014-06-24T12:31:03Z</dcterms:modified>
</cp:coreProperties>
</file>