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31srvdc01\38_Otdel$\pichevskiy.sf\Рабочий стол\"/>
    </mc:Choice>
  </mc:AlternateContent>
  <bookViews>
    <workbookView xWindow="0" yWindow="30" windowWidth="19155" windowHeight="12045" activeTab="5"/>
  </bookViews>
  <sheets>
    <sheet name="Поставщики" sheetId="4" r:id="rId1"/>
    <sheet name="Параметры договра" sheetId="3" r:id="rId2"/>
    <sheet name="Победитель" sheetId="5" r:id="rId3"/>
    <sheet name="Критерии" sheetId="2" r:id="rId4"/>
    <sheet name="Запрос предложений" sheetId="1" r:id="rId5"/>
    <sheet name="Формулы и требования" sheetId="6" r:id="rId6"/>
  </sheets>
  <calcPr calcId="152511"/>
</workbook>
</file>

<file path=xl/calcChain.xml><?xml version="1.0" encoding="utf-8"?>
<calcChain xmlns="http://schemas.openxmlformats.org/spreadsheetml/2006/main">
  <c r="J14" i="2" l="1"/>
  <c r="I14" i="2"/>
  <c r="H14" i="2"/>
  <c r="G14" i="2"/>
  <c r="F14" i="2"/>
  <c r="E14" i="2"/>
  <c r="D14" i="2"/>
  <c r="Q4" i="1"/>
  <c r="Q5" i="1"/>
  <c r="L4" i="1" l="1"/>
  <c r="Q10" i="1" l="1"/>
  <c r="Q9" i="1"/>
  <c r="Q8" i="1"/>
  <c r="Q7" i="1"/>
  <c r="Q6" i="1"/>
  <c r="L5" i="1" l="1"/>
  <c r="L6" i="1"/>
  <c r="L7" i="1"/>
  <c r="L8" i="1"/>
  <c r="L9" i="1"/>
  <c r="L10" i="1"/>
  <c r="D10" i="2" l="1"/>
  <c r="E10" i="2"/>
  <c r="F10" i="2"/>
  <c r="D11" i="2"/>
  <c r="E11" i="2"/>
  <c r="F11" i="2"/>
  <c r="D12" i="2"/>
  <c r="E12" i="2"/>
  <c r="F12" i="2"/>
  <c r="D13" i="2"/>
  <c r="E13" i="2"/>
  <c r="F13" i="2"/>
  <c r="A9" i="5" l="1"/>
  <c r="A10" i="5"/>
  <c r="A11" i="5"/>
  <c r="A12" i="5"/>
  <c r="A13" i="5"/>
  <c r="A14" i="5"/>
  <c r="A8" i="5"/>
  <c r="N5" i="1"/>
  <c r="N6" i="1"/>
  <c r="N7" i="1"/>
  <c r="N8" i="1"/>
  <c r="N9" i="1"/>
  <c r="N10" i="1"/>
  <c r="N4" i="1"/>
  <c r="I5" i="1"/>
  <c r="I6" i="1"/>
  <c r="I7" i="1"/>
  <c r="I8" i="1"/>
  <c r="I9" i="1"/>
  <c r="I10" i="1"/>
  <c r="I4" i="1"/>
  <c r="E5" i="1"/>
  <c r="E6" i="1"/>
  <c r="E7" i="1"/>
  <c r="E8" i="1"/>
  <c r="E9" i="1"/>
  <c r="E10" i="1"/>
  <c r="E4" i="1"/>
  <c r="A8" i="1"/>
  <c r="A9" i="1"/>
  <c r="A10" i="1"/>
  <c r="A7" i="1"/>
  <c r="A6" i="1"/>
  <c r="A5" i="1"/>
  <c r="A4" i="1"/>
  <c r="J13" i="2"/>
  <c r="J12" i="2"/>
  <c r="J11" i="2"/>
  <c r="G10" i="1" s="1"/>
  <c r="T10" i="1" s="1"/>
  <c r="I13" i="2"/>
  <c r="I12" i="2"/>
  <c r="I11" i="2"/>
  <c r="G9" i="1" s="1"/>
  <c r="T9" i="1" s="1"/>
  <c r="H13" i="2"/>
  <c r="H12" i="2"/>
  <c r="H11" i="2"/>
  <c r="G8" i="1" s="1"/>
  <c r="T8" i="1" s="1"/>
  <c r="G11" i="2"/>
  <c r="G7" i="1" s="1"/>
  <c r="T7" i="1" s="1"/>
  <c r="G13" i="2"/>
  <c r="G12" i="2"/>
  <c r="G6" i="1"/>
  <c r="T6" i="1" s="1"/>
  <c r="G5" i="1"/>
  <c r="T5" i="1" s="1"/>
  <c r="G4" i="1"/>
  <c r="T4" i="1" s="1"/>
  <c r="J10" i="2"/>
  <c r="I10" i="2"/>
  <c r="H10" i="2"/>
  <c r="G10" i="2"/>
  <c r="D13" i="5" l="1"/>
  <c r="D10" i="5"/>
  <c r="D14" i="5"/>
  <c r="D12" i="5"/>
  <c r="D11" i="5"/>
  <c r="D9" i="5"/>
  <c r="D8" i="5"/>
  <c r="E8" i="5" l="1"/>
  <c r="E12" i="5"/>
  <c r="E14" i="5"/>
  <c r="E11" i="5"/>
  <c r="E9" i="5"/>
  <c r="E10" i="5"/>
  <c r="E13" i="5"/>
</calcChain>
</file>

<file path=xl/sharedStrings.xml><?xml version="1.0" encoding="utf-8"?>
<sst xmlns="http://schemas.openxmlformats.org/spreadsheetml/2006/main" count="100" uniqueCount="85">
  <si>
    <t>Участники</t>
  </si>
  <si>
    <t>Цена</t>
  </si>
  <si>
    <t>Ra</t>
  </si>
  <si>
    <t>срок поставки (дней)</t>
  </si>
  <si>
    <t>Rf</t>
  </si>
  <si>
    <t>Критерий оценки</t>
  </si>
  <si>
    <t>Цена договора</t>
  </si>
  <si>
    <t>Срок поставки товара, выполнения работ, оказания услуг</t>
  </si>
  <si>
    <t>Значимость (%)</t>
  </si>
  <si>
    <t>Предложение поставщиков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</si>
  <si>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</si>
  <si>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</si>
  <si>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</si>
  <si>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</si>
  <si>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</si>
  <si>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</si>
  <si>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Поставщик 7</t>
  </si>
  <si>
    <t>Срок поставки</t>
  </si>
  <si>
    <t>Поставщик</t>
  </si>
  <si>
    <t>Поставщик                                                             (не более 7)</t>
  </si>
  <si>
    <t>min</t>
  </si>
  <si>
    <t>max</t>
  </si>
  <si>
    <t>ПОБЕДИТЕЛЬ</t>
  </si>
  <si>
    <t>Итоговый рейтинг</t>
  </si>
  <si>
    <t>Место</t>
  </si>
  <si>
    <t>ООО "БюроТрейдинг"</t>
  </si>
  <si>
    <t>ООО "Спенс"</t>
  </si>
  <si>
    <t>Rh</t>
  </si>
  <si>
    <t>Параметры договора</t>
  </si>
  <si>
    <t>Заданные критерии</t>
  </si>
  <si>
    <t>Объем предоставления гарантии качества (рублей)</t>
  </si>
  <si>
    <t>Объем предоставления гарантии качества товаров, работ, услуг</t>
  </si>
  <si>
    <t>Объем предоставления гарантии качества товаров, работ, услуг (рублей)</t>
  </si>
  <si>
    <t>Стоимость гарантиии качества работ (руб.)</t>
  </si>
  <si>
    <t>Объем предоставления гарантии качества (руб.)</t>
  </si>
  <si>
    <t>Расчет победителя</t>
  </si>
  <si>
    <t>Рассчет победителя по формуле: R=Ra*0,7+ Rf*0,2+ Rh*0,1 (в баллах)</t>
  </si>
  <si>
    <t>Начальная (максимальная)цена договра</t>
  </si>
  <si>
    <t>«Квалификация участника (Опыт выполнения аналогичных поставок)»</t>
  </si>
  <si>
    <t>Менее 5 аналогичных договоров – 0</t>
  </si>
  <si>
    <t>От 5 договора до 7 договоров – 25</t>
  </si>
  <si>
    <t>От 7 договоров до 10 договоров – 50</t>
  </si>
  <si>
    <t>От 10 договоров до 15 договоров – 75</t>
  </si>
  <si>
    <t>Свыше 15 аналогичных договоров – 100</t>
  </si>
  <si>
    <t xml:space="preserve">Менее 5 аналогичных договоров – </t>
  </si>
  <si>
    <t xml:space="preserve">От 5 договора до 7 договоров – </t>
  </si>
  <si>
    <t xml:space="preserve">От 7 договоров до 10 договоров – </t>
  </si>
  <si>
    <t>От 10 договоров до 15 договоров –</t>
  </si>
  <si>
    <t xml:space="preserve">Свыше 15 аналогичных договоров – </t>
  </si>
  <si>
    <t>№ п/п</t>
  </si>
  <si>
    <t>Наименование критерия</t>
  </si>
  <si>
    <t>Весомость критерия в %</t>
  </si>
  <si>
    <t>Срок поставки товара</t>
  </si>
  <si>
    <t>Опыт выполнения аналогичных поставок</t>
  </si>
  <si>
    <t>Объем предоставления гарантии качества товара, работ, услуг</t>
  </si>
  <si>
    <t>1. Оценка заявок по критерию «цена договора» («цена договора за единицу товара, работы, услуги»), определяется по формуле:</t>
  </si>
  <si>
    <t>,</t>
  </si>
  <si>
    <t>где:</t>
  </si>
  <si>
    <t xml:space="preserve"> – рейтинг, присуждаемый i-й заявке по указанному критерию;</t>
  </si>
  <si>
    <t xml:space="preserve"> – начальная (максимальная) цена (НМЦ) договора, установленная в документации.</t>
  </si>
  <si>
    <t>Если НМЦ не установлена в п. 3.1.1. и/или п 3.9. для расчета</t>
  </si>
  <si>
    <r>
      <t xml:space="preserve">, </t>
    </r>
    <r>
      <rPr>
        <i/>
        <sz val="8"/>
        <color theme="1"/>
        <rFont val="Times New Roman"/>
        <family val="1"/>
        <charset val="204"/>
      </rPr>
      <t>за основу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берется НМЦ участника предложившего наивысшую цену в своей заявке (при условии, что на участие в процедуре закупки, подано более одной заявки);</t>
    </r>
  </si>
  <si>
    <t xml:space="preserve"> – предложение i-го участника по цене договора.</t>
  </si>
  <si>
    <t>2. Оценка заявок по критерию «срок поставки товара», определяется по формуле:</t>
  </si>
  <si>
    <t xml:space="preserve"> – максимальный срок поставки в единицах измерения срока (периода) поставки (количество лет, кварталов, месяцев, недель, дней, часов) 14 рабочих дней с момента подачи предварительной заявки Заказчиком;</t>
  </si>
  <si>
    <t xml:space="preserve"> – минимальный срок поставки в единицах измерения срока (периода) поставки (количество лет, кварталов, месяцев, недель, дней, часов) 2 рабочих дня с момента подачи предварительной заявки Заказчиком;</t>
  </si>
  <si>
    <t xml:space="preserve"> – предложение, содержащееся в i-й заявке по сроку поставки, в единицах измерения срока (периода) поставки (количество лет, кварталов, месяцев, недель, дней, часов) с даты заключения договора.</t>
  </si>
  <si>
    <t>3. Оценка заявок по критерию «Квалификация участника (Опыт выполнения аналогичных поставок)»</t>
  </si>
  <si>
    <t xml:space="preserve">Рейтинг определяется как среднее арифметическое оценок в баллах всех членов комиссии, присуждаемых этой заявке по данному критерию. </t>
  </si>
  <si>
    <t>Для оценки каждому предложению выставляется значение от 0 до 100 баллов.</t>
  </si>
  <si>
    <t>Максимальное значение в баллах для показателя:</t>
  </si>
  <si>
    <t xml:space="preserve">Оценивается на основании представленной Участником размещения заказа справки об опыте выполнения аналогичных работ за весь период деятельности организации. </t>
  </si>
  <si>
    <t>4. Оценка заявок по критерию «объем предоставления гарантии качества товара, работ, услуг», определяется по формуле:</t>
  </si>
  <si>
    <t xml:space="preserve"> – минимальная стоимость гарантии качества товара, работ, услуг, установленная в документации;</t>
  </si>
  <si>
    <t xml:space="preserve"> – предложение i-го участника по стоимости гарантии качества товара, работ, услуг.</t>
  </si>
  <si>
    <r>
      <t>а)</t>
    </r>
    <r>
      <rPr>
        <sz val="8"/>
        <color rgb="FF0D0D0D"/>
        <rFont val="Times New Roman"/>
        <family val="1"/>
        <charset val="204"/>
      </rPr>
      <t xml:space="preserve"> предмет гарантийного обязательства и исчерпывающий перечень условий исполнения гарантийного обязательства на срок предоставления гарантий: </t>
    </r>
    <r>
      <rPr>
        <i/>
        <sz val="8"/>
        <color rgb="FF0D0D0D"/>
        <rFont val="Times New Roman"/>
        <family val="1"/>
        <charset val="204"/>
      </rPr>
      <t>под объемом предоставления гарантии качества услуг понимается совокупный объем расходов участника закупки, с которым заключается договор, осуществляемых в случае наступления гарантийных обязательств;</t>
    </r>
  </si>
  <si>
    <r>
      <t>б)</t>
    </r>
    <r>
      <rPr>
        <sz val="8"/>
        <color rgb="FF0D0D0D"/>
        <rFont val="Times New Roman"/>
        <family val="1"/>
        <charset val="204"/>
      </rPr>
      <t xml:space="preserve"> единица измерения объема предоставления гарантий качества товара, работ, услуг: </t>
    </r>
    <r>
      <rPr>
        <i/>
        <sz val="8"/>
        <color rgb="FF0D0D0D"/>
        <rFont val="Times New Roman"/>
        <family val="1"/>
        <charset val="204"/>
      </rPr>
      <t>российский рубль;</t>
    </r>
  </si>
  <si>
    <r>
      <t>в)</t>
    </r>
    <r>
      <rPr>
        <sz val="8"/>
        <color rgb="FF0D0D0D"/>
        <rFont val="Times New Roman"/>
        <family val="1"/>
        <charset val="204"/>
      </rPr>
      <t xml:space="preserve"> срок предоставления гарантии качества товара, работ, услуг: </t>
    </r>
    <r>
      <rPr>
        <i/>
        <sz val="8"/>
        <color rgb="FF0D0D0D"/>
        <rFont val="Times New Roman"/>
        <family val="1"/>
        <charset val="204"/>
      </rPr>
      <t>36 (Тридцать шесть) месяцев</t>
    </r>
    <r>
      <rPr>
        <sz val="8"/>
        <color rgb="FF0D0D0D"/>
        <rFont val="Times New Roman"/>
        <family val="1"/>
        <charset val="204"/>
      </rPr>
      <t>;</t>
    </r>
  </si>
  <si>
    <r>
      <t xml:space="preserve">г) </t>
    </r>
    <r>
      <rPr>
        <sz val="8"/>
        <color rgb="FF0D0D0D"/>
        <rFont val="Times New Roman"/>
        <family val="1"/>
        <charset val="204"/>
      </rPr>
      <t>– Для пункта 3.1.1. (Информационной карты) минимальный объем предоставления гарантий качества товара, работ, услуг: 39 600 (Тридцать девять тысяч шестьсот) рублей 00 копеек;</t>
    </r>
  </si>
  <si>
    <t>- Для пункта 3.9. (Информационной карты) минимальный объем предоставления гарантий качества товара, работ, услуг: 33 559 (Тридцать три тысячи пятьсот пятьдесят девять) рублей 32 копейки;</t>
  </si>
  <si>
    <t>При оценке заявок по критерию «объем предоставления гарантий качества товара, работ, услуг» лучшим условием исполнения договора по данному критерию признается предложение с наибольшим объемом предоставления гарантии качества товара, работ, услуг.</t>
  </si>
  <si>
    <t>В целях оценки и сопоставления предложений в заявках по объему предоставления гарантий качества товара, работ, услуг, превышающему более чем на половину минимальный объем предоставления гарантий качества товара, работ, услуг, установленный в документации о закупке, таким заявкам присваивается рейтинг по данному критерию, равный 50.</t>
  </si>
  <si>
    <t>При этом договор заключается на условиях по данному критерию, указанных в заявке. Исполнение гарантийного обязательства осуществляется участником закупки, с которым заключается договор, без взимания дополнительной платы, кроме цены договора.</t>
  </si>
  <si>
    <t xml:space="preserve">Здесь должно считать так что если число превышает больше половины числа указанного в Параметрах договора надо присваивать значение 50 </t>
  </si>
  <si>
    <t>Здесь должно считать из "Параметров договора" выбрать необходимое число (например если участник во вкладке поставщик указал что у него 5 договоров, значить надо присвоить значение о) и умножить на значимость этого числа (указано во вкладке критерии10(надо 0,1))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</si>
</sst>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D0D0D"/>
      <name val="Times New Roman"/>
      <family val="1"/>
      <charset val="204"/>
    </font>
    <font>
      <sz val="8"/>
      <color rgb="FF0D0D0D"/>
      <name val="Times New Roman"/>
      <family val="1"/>
      <charset val="204"/>
    </font>
    <font>
      <i/>
      <sz val="8"/>
      <color rgb="FF0D0D0D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4" fillId="8" borderId="1" xfId="0" applyFont="1" applyFill="1" applyBorder="1"/>
    <xf numFmtId="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4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/>
    <xf numFmtId="2" fontId="0" fillId="0" borderId="2" xfId="0" applyNumberForma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justify" vertical="center"/>
    </xf>
    <xf numFmtId="0" fontId="5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9" fontId="17" fillId="11" borderId="8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4" fontId="4" fillId="10" borderId="1" xfId="0" applyNumberFormat="1" applyFont="1" applyFill="1" applyBorder="1" applyAlignment="1">
      <alignment horizontal="center"/>
    </xf>
    <xf numFmtId="4" fontId="4" fillId="10" borderId="3" xfId="0" applyNumberFormat="1" applyFont="1" applyFill="1" applyBorder="1" applyAlignment="1">
      <alignment horizontal="center"/>
    </xf>
    <xf numFmtId="0" fontId="0" fillId="10" borderId="0" xfId="0" applyFill="1"/>
    <xf numFmtId="4" fontId="4" fillId="12" borderId="1" xfId="0" applyNumberFormat="1" applyFont="1" applyFill="1" applyBorder="1" applyAlignment="1">
      <alignment horizontal="center"/>
    </xf>
    <xf numFmtId="4" fontId="4" fillId="12" borderId="2" xfId="0" applyNumberFormat="1" applyFont="1" applyFill="1" applyBorder="1" applyAlignment="1">
      <alignment horizontal="center"/>
    </xf>
    <xf numFmtId="4" fontId="4" fillId="12" borderId="3" xfId="0" applyNumberFormat="1" applyFont="1" applyFill="1" applyBorder="1" applyAlignment="1">
      <alignment horizontal="center"/>
    </xf>
    <xf numFmtId="0" fontId="0" fillId="1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2</xdr:col>
          <xdr:colOff>228600</xdr:colOff>
          <xdr:row>8</xdr:row>
          <xdr:rowOff>9525</xdr:rowOff>
        </xdr:to>
        <xdr:sp macro="" textlink="">
          <xdr:nvSpPr>
            <xdr:cNvPr id="6158" name="Object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238125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428625</xdr:colOff>
          <xdr:row>9</xdr:row>
          <xdr:rowOff>180975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428625</xdr:colOff>
          <xdr:row>11</xdr:row>
          <xdr:rowOff>180975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0</xdr:rowOff>
        </xdr:from>
        <xdr:to>
          <xdr:col>0</xdr:col>
          <xdr:colOff>200025</xdr:colOff>
          <xdr:row>12</xdr:row>
          <xdr:rowOff>180975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2</xdr:col>
          <xdr:colOff>276225</xdr:colOff>
          <xdr:row>16</xdr:row>
          <xdr:rowOff>28575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0</xdr:rowOff>
        </xdr:from>
        <xdr:to>
          <xdr:col>0</xdr:col>
          <xdr:colOff>238125</xdr:colOff>
          <xdr:row>16</xdr:row>
          <xdr:rowOff>238125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0</xdr:rowOff>
        </xdr:from>
        <xdr:to>
          <xdr:col>0</xdr:col>
          <xdr:colOff>333375</xdr:colOff>
          <xdr:row>17</xdr:row>
          <xdr:rowOff>200025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0</xdr:rowOff>
        </xdr:from>
        <xdr:to>
          <xdr:col>0</xdr:col>
          <xdr:colOff>314325</xdr:colOff>
          <xdr:row>18</xdr:row>
          <xdr:rowOff>200025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200025</xdr:colOff>
          <xdr:row>19</xdr:row>
          <xdr:rowOff>200025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</xdr:row>
          <xdr:rowOff>0</xdr:rowOff>
        </xdr:from>
        <xdr:to>
          <xdr:col>2</xdr:col>
          <xdr:colOff>304800</xdr:colOff>
          <xdr:row>33</xdr:row>
          <xdr:rowOff>19050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33</xdr:row>
          <xdr:rowOff>0</xdr:rowOff>
        </xdr:from>
        <xdr:to>
          <xdr:col>0</xdr:col>
          <xdr:colOff>228600</xdr:colOff>
          <xdr:row>33</xdr:row>
          <xdr:rowOff>228600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34</xdr:row>
          <xdr:rowOff>0</xdr:rowOff>
        </xdr:from>
        <xdr:to>
          <xdr:col>0</xdr:col>
          <xdr:colOff>447675</xdr:colOff>
          <xdr:row>34</xdr:row>
          <xdr:rowOff>180975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35</xdr:row>
          <xdr:rowOff>0</xdr:rowOff>
        </xdr:from>
        <xdr:to>
          <xdr:col>0</xdr:col>
          <xdr:colOff>200025</xdr:colOff>
          <xdr:row>35</xdr:row>
          <xdr:rowOff>180975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8.wmf"/><Relationship Id="rId26" Type="http://schemas.openxmlformats.org/officeDocument/2006/relationships/image" Target="../media/image12.wmf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0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wmf"/><Relationship Id="rId17" Type="http://schemas.openxmlformats.org/officeDocument/2006/relationships/oleObject" Target="../embeddings/oleObject8.bin"/><Relationship Id="rId25" Type="http://schemas.openxmlformats.org/officeDocument/2006/relationships/oleObject" Target="../embeddings/oleObject12.bin"/><Relationship Id="rId2" Type="http://schemas.openxmlformats.org/officeDocument/2006/relationships/vmlDrawing" Target="../drawings/vmlDrawing1.vml"/><Relationship Id="rId16" Type="http://schemas.openxmlformats.org/officeDocument/2006/relationships/image" Target="../media/image7.wmf"/><Relationship Id="rId20" Type="http://schemas.openxmlformats.org/officeDocument/2006/relationships/image" Target="../media/image9.wmf"/><Relationship Id="rId29" Type="http://schemas.openxmlformats.org/officeDocument/2006/relationships/oleObject" Target="../embeddings/oleObject14.bin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24" Type="http://schemas.openxmlformats.org/officeDocument/2006/relationships/image" Target="../media/image11.wmf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7.bin"/><Relationship Id="rId23" Type="http://schemas.openxmlformats.org/officeDocument/2006/relationships/oleObject" Target="../embeddings/oleObject11.bin"/><Relationship Id="rId28" Type="http://schemas.openxmlformats.org/officeDocument/2006/relationships/image" Target="../media/image13.wmf"/><Relationship Id="rId10" Type="http://schemas.openxmlformats.org/officeDocument/2006/relationships/image" Target="../media/image4.wmf"/><Relationship Id="rId19" Type="http://schemas.openxmlformats.org/officeDocument/2006/relationships/oleObject" Target="../embeddings/oleObject9.bin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Relationship Id="rId14" Type="http://schemas.openxmlformats.org/officeDocument/2006/relationships/image" Target="../media/image6.wmf"/><Relationship Id="rId22" Type="http://schemas.openxmlformats.org/officeDocument/2006/relationships/image" Target="../media/image10.wmf"/><Relationship Id="rId27" Type="http://schemas.openxmlformats.org/officeDocument/2006/relationships/oleObject" Target="../embeddings/oleObject13.bin"/><Relationship Id="rId30" Type="http://schemas.openxmlformats.org/officeDocument/2006/relationships/image" Target="../media/image14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7" sqref="G7"/>
    </sheetView>
  </sheetViews>
  <sheetFormatPr defaultRowHeight="15" x14ac:dyDescent="0.25"/>
  <cols>
    <col min="1" max="1" width="31.7109375" customWidth="1"/>
    <col min="2" max="3" width="16.5703125" customWidth="1"/>
    <col min="4" max="4" width="17.5703125" customWidth="1"/>
    <col min="5" max="5" width="22.85546875" customWidth="1"/>
  </cols>
  <sheetData>
    <row r="1" spans="1:5" ht="41.25" customHeight="1" x14ac:dyDescent="0.25">
      <c r="A1" s="29" t="s">
        <v>9</v>
      </c>
      <c r="B1" s="29"/>
      <c r="C1" s="29"/>
      <c r="D1" s="29"/>
    </row>
    <row r="2" spans="1:5" ht="28.5" customHeight="1" x14ac:dyDescent="0.25">
      <c r="A2" s="28" t="s">
        <v>19</v>
      </c>
      <c r="B2" s="28" t="s">
        <v>6</v>
      </c>
      <c r="C2" s="28" t="s">
        <v>17</v>
      </c>
      <c r="D2" s="28" t="s">
        <v>33</v>
      </c>
      <c r="E2" s="28" t="s">
        <v>38</v>
      </c>
    </row>
    <row r="3" spans="1:5" ht="79.5" customHeight="1" x14ac:dyDescent="0.25">
      <c r="A3" s="28"/>
      <c r="B3" s="28"/>
      <c r="C3" s="28"/>
      <c r="D3" s="28"/>
      <c r="E3" s="28"/>
    </row>
    <row r="4" spans="1:5" ht="18.75" x14ac:dyDescent="0.3">
      <c r="A4" s="14" t="s">
        <v>25</v>
      </c>
      <c r="B4" s="12">
        <v>1142769.8</v>
      </c>
      <c r="C4" s="13">
        <v>1</v>
      </c>
      <c r="D4" s="13">
        <v>300000</v>
      </c>
      <c r="E4" s="13">
        <v>5</v>
      </c>
    </row>
    <row r="5" spans="1:5" ht="18.75" x14ac:dyDescent="0.3">
      <c r="A5" s="14" t="s">
        <v>26</v>
      </c>
      <c r="B5" s="12">
        <v>1001464</v>
      </c>
      <c r="C5" s="13">
        <v>1</v>
      </c>
      <c r="D5" s="13">
        <v>200000</v>
      </c>
      <c r="E5" s="13">
        <v>10</v>
      </c>
    </row>
    <row r="6" spans="1:5" ht="18.75" x14ac:dyDescent="0.3">
      <c r="A6" s="14"/>
      <c r="B6" s="12"/>
      <c r="C6" s="13"/>
      <c r="D6" s="13"/>
      <c r="E6" s="4"/>
    </row>
    <row r="7" spans="1:5" ht="15.75" x14ac:dyDescent="0.25">
      <c r="A7" s="4"/>
      <c r="B7" s="12"/>
      <c r="C7" s="13"/>
      <c r="D7" s="13"/>
      <c r="E7" s="4"/>
    </row>
    <row r="8" spans="1:5" ht="15.75" x14ac:dyDescent="0.25">
      <c r="A8" s="4"/>
      <c r="B8" s="12"/>
      <c r="C8" s="13"/>
      <c r="D8" s="13"/>
      <c r="E8" s="4"/>
    </row>
    <row r="9" spans="1:5" ht="15.75" x14ac:dyDescent="0.25">
      <c r="A9" s="4"/>
      <c r="B9" s="12"/>
      <c r="C9" s="13"/>
      <c r="D9" s="13"/>
      <c r="E9" s="4"/>
    </row>
    <row r="10" spans="1:5" ht="15.75" x14ac:dyDescent="0.25">
      <c r="A10" s="4"/>
      <c r="B10" s="12"/>
      <c r="C10" s="13"/>
      <c r="D10" s="13"/>
      <c r="E10" s="4"/>
    </row>
  </sheetData>
  <mergeCells count="6">
    <mergeCell ref="E2:E3"/>
    <mergeCell ref="A2:A3"/>
    <mergeCell ref="B2:B3"/>
    <mergeCell ref="D2:D3"/>
    <mergeCell ref="C2:C3"/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3" sqref="C3"/>
    </sheetView>
  </sheetViews>
  <sheetFormatPr defaultRowHeight="15" x14ac:dyDescent="0.25"/>
  <cols>
    <col min="1" max="1" width="27" customWidth="1"/>
    <col min="2" max="2" width="27.140625" customWidth="1"/>
    <col min="3" max="3" width="16.7109375" customWidth="1"/>
    <col min="4" max="4" width="11.7109375" customWidth="1"/>
    <col min="5" max="5" width="7.140625" customWidth="1"/>
  </cols>
  <sheetData>
    <row r="1" spans="1:5" ht="42" customHeight="1" x14ac:dyDescent="0.25">
      <c r="A1" s="30" t="s">
        <v>28</v>
      </c>
      <c r="B1" s="30"/>
      <c r="C1" s="30"/>
      <c r="D1" s="30"/>
      <c r="E1" s="30"/>
    </row>
    <row r="2" spans="1:5" ht="66" customHeight="1" x14ac:dyDescent="0.3">
      <c r="A2" s="58" t="s">
        <v>37</v>
      </c>
      <c r="B2" s="9">
        <v>1300274</v>
      </c>
    </row>
    <row r="3" spans="1:5" ht="75" customHeight="1" x14ac:dyDescent="0.25">
      <c r="A3" s="64" t="s">
        <v>34</v>
      </c>
      <c r="B3" s="65"/>
      <c r="C3" s="27">
        <v>130000</v>
      </c>
      <c r="D3" s="31"/>
      <c r="E3" s="32"/>
    </row>
    <row r="4" spans="1:5" ht="27.75" customHeight="1" x14ac:dyDescent="0.3">
      <c r="A4" s="11" t="s">
        <v>17</v>
      </c>
      <c r="B4" s="15" t="s">
        <v>20</v>
      </c>
      <c r="C4" s="10">
        <v>0</v>
      </c>
      <c r="D4" s="15" t="s">
        <v>21</v>
      </c>
      <c r="E4" s="10">
        <v>5</v>
      </c>
    </row>
    <row r="5" spans="1:5" ht="45" customHeight="1" x14ac:dyDescent="0.25">
      <c r="A5" s="60" t="s">
        <v>38</v>
      </c>
      <c r="B5" s="61" t="s">
        <v>44</v>
      </c>
      <c r="C5" s="24">
        <v>0</v>
      </c>
    </row>
    <row r="6" spans="1:5" ht="31.5" x14ac:dyDescent="0.25">
      <c r="A6" s="60"/>
      <c r="B6" s="61" t="s">
        <v>45</v>
      </c>
      <c r="C6" s="24">
        <v>25</v>
      </c>
    </row>
    <row r="7" spans="1:5" ht="31.5" x14ac:dyDescent="0.25">
      <c r="A7" s="60"/>
      <c r="B7" s="61" t="s">
        <v>46</v>
      </c>
      <c r="C7" s="24">
        <v>50</v>
      </c>
    </row>
    <row r="8" spans="1:5" ht="31.5" x14ac:dyDescent="0.25">
      <c r="A8" s="60"/>
      <c r="B8" s="61" t="s">
        <v>47</v>
      </c>
      <c r="C8" s="24">
        <v>75</v>
      </c>
    </row>
    <row r="9" spans="1:5" ht="31.5" x14ac:dyDescent="0.25">
      <c r="A9" s="60"/>
      <c r="B9" s="61" t="s">
        <v>48</v>
      </c>
      <c r="C9" s="24">
        <v>100</v>
      </c>
    </row>
  </sheetData>
  <mergeCells count="4">
    <mergeCell ref="A1:E1"/>
    <mergeCell ref="D3:E3"/>
    <mergeCell ref="A5:A9"/>
    <mergeCell ref="A3:B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workbookViewId="0">
      <selection activeCell="A3" sqref="A3:E14"/>
    </sheetView>
  </sheetViews>
  <sheetFormatPr defaultRowHeight="15" x14ac:dyDescent="0.25"/>
  <cols>
    <col min="4" max="4" width="29" customWidth="1"/>
    <col min="5" max="5" width="16.140625" customWidth="1"/>
  </cols>
  <sheetData>
    <row r="3" spans="1:12" ht="15" customHeight="1" x14ac:dyDescent="0.25">
      <c r="A3" s="33" t="s">
        <v>22</v>
      </c>
      <c r="B3" s="33"/>
      <c r="C3" s="33"/>
      <c r="D3" s="33"/>
      <c r="E3" s="33"/>
      <c r="F3" s="23"/>
      <c r="G3" s="23"/>
      <c r="H3" s="23"/>
      <c r="I3" s="23"/>
      <c r="J3" s="23"/>
      <c r="K3" s="23"/>
      <c r="L3" s="23"/>
    </row>
    <row r="4" spans="1:12" ht="15" customHeight="1" x14ac:dyDescent="0.25">
      <c r="A4" s="33"/>
      <c r="B4" s="33"/>
      <c r="C4" s="33"/>
      <c r="D4" s="33"/>
      <c r="E4" s="33"/>
      <c r="F4" s="23"/>
      <c r="G4" s="23"/>
      <c r="H4" s="23"/>
      <c r="I4" s="23"/>
      <c r="J4" s="23"/>
      <c r="K4" s="23"/>
      <c r="L4" s="23"/>
    </row>
    <row r="5" spans="1:12" ht="15" customHeight="1" x14ac:dyDescent="0.25">
      <c r="A5" s="33"/>
      <c r="B5" s="33"/>
      <c r="C5" s="33"/>
      <c r="D5" s="33"/>
      <c r="E5" s="33"/>
      <c r="F5" s="23"/>
      <c r="G5" s="23"/>
      <c r="H5" s="23"/>
      <c r="I5" s="23"/>
      <c r="J5" s="23"/>
      <c r="K5" s="23"/>
      <c r="L5" s="23"/>
    </row>
    <row r="7" spans="1:12" ht="23.25" x14ac:dyDescent="0.35">
      <c r="A7" s="35" t="s">
        <v>18</v>
      </c>
      <c r="B7" s="35"/>
      <c r="C7" s="35"/>
      <c r="D7" s="20" t="s">
        <v>23</v>
      </c>
      <c r="E7" s="16" t="s">
        <v>24</v>
      </c>
    </row>
    <row r="8" spans="1:12" ht="18.75" x14ac:dyDescent="0.25">
      <c r="A8" s="36" t="str">
        <f>Поставщики!A4</f>
        <v>ООО "БюроТрейдинг"</v>
      </c>
      <c r="B8" s="36"/>
      <c r="C8" s="36"/>
      <c r="D8" s="21">
        <f>SUM('Запрос предложений'!T4:AA4)</f>
        <v>108.74977699966432</v>
      </c>
      <c r="E8" s="22">
        <f>RANK(D8,$D$8:$D$14)</f>
        <v>1</v>
      </c>
    </row>
    <row r="9" spans="1:12" ht="18.75" x14ac:dyDescent="0.25">
      <c r="A9" s="36" t="str">
        <f>Поставщики!A5</f>
        <v>ООО "Спенс"</v>
      </c>
      <c r="B9" s="36"/>
      <c r="C9" s="36"/>
      <c r="D9" s="21">
        <f>SUM('Запрос предложений'!T5:AA5)</f>
        <v>55.990361794750719</v>
      </c>
      <c r="E9" s="22">
        <f t="shared" ref="E9:E14" si="0">RANK(D9,$D$8:$D$14)</f>
        <v>2</v>
      </c>
    </row>
    <row r="10" spans="1:12" ht="18.75" x14ac:dyDescent="0.25">
      <c r="A10" s="36">
        <f>Поставщики!A6</f>
        <v>0</v>
      </c>
      <c r="B10" s="36"/>
      <c r="C10" s="36"/>
      <c r="D10" s="21">
        <f>SUM('Запрос предложений'!T6:AA6)</f>
        <v>-40</v>
      </c>
      <c r="E10" s="22">
        <f t="shared" si="0"/>
        <v>3</v>
      </c>
    </row>
    <row r="11" spans="1:12" ht="18.75" x14ac:dyDescent="0.25">
      <c r="A11" s="36">
        <f>Поставщики!A7</f>
        <v>0</v>
      </c>
      <c r="B11" s="36"/>
      <c r="C11" s="36"/>
      <c r="D11" s="21">
        <f>SUM('Запрос предложений'!T7:AA7)</f>
        <v>-40</v>
      </c>
      <c r="E11" s="22">
        <f t="shared" si="0"/>
        <v>3</v>
      </c>
    </row>
    <row r="12" spans="1:12" ht="18.75" x14ac:dyDescent="0.25">
      <c r="A12" s="36">
        <f>Поставщики!A8</f>
        <v>0</v>
      </c>
      <c r="B12" s="36"/>
      <c r="C12" s="36"/>
      <c r="D12" s="21">
        <f>SUM('Запрос предложений'!T8:AA8)</f>
        <v>-40</v>
      </c>
      <c r="E12" s="22">
        <f t="shared" si="0"/>
        <v>3</v>
      </c>
    </row>
    <row r="13" spans="1:12" ht="18.75" x14ac:dyDescent="0.25">
      <c r="A13" s="36">
        <f>Поставщики!A9</f>
        <v>0</v>
      </c>
      <c r="B13" s="36"/>
      <c r="C13" s="36"/>
      <c r="D13" s="21">
        <f>SUM('Запрос предложений'!T9:AA9)</f>
        <v>-40</v>
      </c>
      <c r="E13" s="22">
        <f t="shared" si="0"/>
        <v>3</v>
      </c>
    </row>
    <row r="14" spans="1:12" ht="18.75" x14ac:dyDescent="0.25">
      <c r="A14" s="36">
        <f>Поставщики!A10</f>
        <v>0</v>
      </c>
      <c r="B14" s="36"/>
      <c r="C14" s="36"/>
      <c r="D14" s="21">
        <f>SUM('Запрос предложений'!T10:AA10)</f>
        <v>-40</v>
      </c>
      <c r="E14" s="22">
        <f t="shared" si="0"/>
        <v>3</v>
      </c>
    </row>
    <row r="15" spans="1:12" x14ac:dyDescent="0.25">
      <c r="A15" s="34"/>
      <c r="B15" s="34"/>
      <c r="C15" s="34"/>
      <c r="D15" s="1"/>
    </row>
    <row r="16" spans="1:12" x14ac:dyDescent="0.25">
      <c r="A16" s="34"/>
      <c r="B16" s="34"/>
      <c r="C16" s="34"/>
      <c r="D16" s="1"/>
    </row>
    <row r="17" spans="1:4" x14ac:dyDescent="0.25">
      <c r="A17" s="34"/>
      <c r="B17" s="34"/>
      <c r="C17" s="34"/>
      <c r="D17" s="1"/>
    </row>
    <row r="18" spans="1:4" x14ac:dyDescent="0.25">
      <c r="A18" s="34"/>
      <c r="B18" s="34"/>
      <c r="C18" s="34"/>
      <c r="D18" s="1"/>
    </row>
    <row r="19" spans="1:4" x14ac:dyDescent="0.25">
      <c r="A19" s="34"/>
      <c r="B19" s="34"/>
      <c r="C19" s="34"/>
      <c r="D19" s="1"/>
    </row>
  </sheetData>
  <mergeCells count="14">
    <mergeCell ref="A3:E5"/>
    <mergeCell ref="A18:C18"/>
    <mergeCell ref="A7:C7"/>
    <mergeCell ref="A19:C19"/>
    <mergeCell ref="A15:C15"/>
    <mergeCell ref="A16:C16"/>
    <mergeCell ref="A17:C17"/>
    <mergeCell ref="A14:C14"/>
    <mergeCell ref="A8:C8"/>
    <mergeCell ref="A12:C12"/>
    <mergeCell ref="A13:C13"/>
    <mergeCell ref="A9:C9"/>
    <mergeCell ref="A10:C10"/>
    <mergeCell ref="A11:C11"/>
  </mergeCells>
  <pageMargins left="0.7" right="0.7" top="0.75" bottom="0.75" header="0.3" footer="0.3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P10" sqref="P10"/>
    </sheetView>
  </sheetViews>
  <sheetFormatPr defaultRowHeight="15" x14ac:dyDescent="0.25"/>
  <cols>
    <col min="2" max="2" width="18.42578125" customWidth="1"/>
    <col min="3" max="3" width="19.140625" customWidth="1"/>
    <col min="4" max="4" width="16.85546875" customWidth="1"/>
    <col min="5" max="5" width="20.28515625" customWidth="1"/>
    <col min="6" max="6" width="17" customWidth="1"/>
    <col min="7" max="7" width="15.140625" customWidth="1"/>
    <col min="8" max="8" width="14.42578125" customWidth="1"/>
    <col min="9" max="9" width="14.5703125" customWidth="1"/>
    <col min="10" max="10" width="13" customWidth="1"/>
  </cols>
  <sheetData>
    <row r="1" spans="1:12" ht="30" customHeight="1" x14ac:dyDescent="0.25">
      <c r="A1" s="30" t="s">
        <v>29</v>
      </c>
      <c r="B1" s="30"/>
      <c r="C1" s="30"/>
      <c r="D1" s="30"/>
      <c r="E1" s="30"/>
    </row>
    <row r="2" spans="1:12" ht="18.75" x14ac:dyDescent="0.25">
      <c r="A2" s="42" t="s">
        <v>5</v>
      </c>
      <c r="B2" s="42"/>
      <c r="C2" s="3" t="s">
        <v>8</v>
      </c>
    </row>
    <row r="3" spans="1:12" ht="31.5" customHeight="1" x14ac:dyDescent="0.25">
      <c r="A3" s="43" t="s">
        <v>6</v>
      </c>
      <c r="B3" s="43"/>
      <c r="C3" s="5">
        <v>70</v>
      </c>
    </row>
    <row r="4" spans="1:12" ht="51.75" customHeight="1" x14ac:dyDescent="0.25">
      <c r="A4" s="44" t="s">
        <v>7</v>
      </c>
      <c r="B4" s="44"/>
      <c r="C4" s="5">
        <v>20</v>
      </c>
    </row>
    <row r="5" spans="1:12" ht="48.75" customHeight="1" x14ac:dyDescent="0.25">
      <c r="A5" s="45" t="s">
        <v>31</v>
      </c>
      <c r="B5" s="45"/>
      <c r="C5" s="5">
        <v>10</v>
      </c>
    </row>
    <row r="6" spans="1:12" ht="48.75" customHeight="1" x14ac:dyDescent="0.25">
      <c r="A6" s="62" t="s">
        <v>38</v>
      </c>
      <c r="B6" s="62"/>
      <c r="C6" s="5">
        <v>20</v>
      </c>
    </row>
    <row r="8" spans="1:12" ht="20.25" x14ac:dyDescent="0.25">
      <c r="B8" s="41" t="s">
        <v>9</v>
      </c>
      <c r="C8" s="41"/>
      <c r="D8" s="41"/>
    </row>
    <row r="9" spans="1:12" ht="20.25" x14ac:dyDescent="0.25">
      <c r="A9" s="6"/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7"/>
      <c r="L9" s="7"/>
    </row>
    <row r="10" spans="1:12" ht="55.5" customHeight="1" x14ac:dyDescent="0.25">
      <c r="A10" s="6"/>
      <c r="D10" s="25" t="str">
        <f>Поставщики!A4</f>
        <v>ООО "БюроТрейдинг"</v>
      </c>
      <c r="E10" s="25" t="str">
        <f>Поставщики!A5</f>
        <v>ООО "Спенс"</v>
      </c>
      <c r="F10" s="25">
        <f>Поставщики!A6</f>
        <v>0</v>
      </c>
      <c r="G10" s="26">
        <f>Поставщики!A7</f>
        <v>0</v>
      </c>
      <c r="H10" s="26">
        <f>Поставщики!A8</f>
        <v>0</v>
      </c>
      <c r="I10" s="26">
        <f>Поставщики!A9</f>
        <v>0</v>
      </c>
      <c r="J10" s="26">
        <f>Поставщики!A10</f>
        <v>0</v>
      </c>
      <c r="K10" s="6"/>
      <c r="L10" s="6"/>
    </row>
    <row r="11" spans="1:12" ht="18.75" x14ac:dyDescent="0.25">
      <c r="B11" s="46" t="s">
        <v>6</v>
      </c>
      <c r="C11" s="47"/>
      <c r="D11" s="17">
        <f>Поставщики!B4</f>
        <v>1142769.8</v>
      </c>
      <c r="E11" s="17">
        <f>Поставщики!B5</f>
        <v>1001464</v>
      </c>
      <c r="F11" s="17">
        <f>Поставщики!B6</f>
        <v>0</v>
      </c>
      <c r="G11" s="17">
        <f>Поставщики!B7</f>
        <v>0</v>
      </c>
      <c r="H11" s="17">
        <f>Поставщики!B8</f>
        <v>0</v>
      </c>
      <c r="I11" s="17">
        <f>Поставщики!B9</f>
        <v>0</v>
      </c>
      <c r="J11" s="17">
        <f>Поставщики!B10</f>
        <v>0</v>
      </c>
    </row>
    <row r="12" spans="1:12" ht="60" customHeight="1" x14ac:dyDescent="0.25">
      <c r="B12" s="37" t="s">
        <v>7</v>
      </c>
      <c r="C12" s="38"/>
      <c r="D12" s="18">
        <f>Поставщики!C4</f>
        <v>1</v>
      </c>
      <c r="E12" s="18">
        <f>Поставщики!C5</f>
        <v>1</v>
      </c>
      <c r="F12" s="18">
        <f>Поставщики!C6</f>
        <v>0</v>
      </c>
      <c r="G12" s="18">
        <f>Поставщики!C7</f>
        <v>0</v>
      </c>
      <c r="H12" s="18">
        <f>Поставщики!C8</f>
        <v>0</v>
      </c>
      <c r="I12" s="18">
        <f>Поставщики!C9</f>
        <v>0</v>
      </c>
      <c r="J12" s="18">
        <f>Поставщики!C10</f>
        <v>0</v>
      </c>
    </row>
    <row r="13" spans="1:12" ht="62.25" customHeight="1" x14ac:dyDescent="0.25">
      <c r="B13" s="39" t="s">
        <v>32</v>
      </c>
      <c r="C13" s="40"/>
      <c r="D13" s="19">
        <f>Поставщики!D4</f>
        <v>300000</v>
      </c>
      <c r="E13" s="19">
        <f>Поставщики!D5</f>
        <v>200000</v>
      </c>
      <c r="F13" s="19">
        <f>Поставщики!D6</f>
        <v>0</v>
      </c>
      <c r="G13" s="19">
        <f>Поставщики!D7</f>
        <v>0</v>
      </c>
      <c r="H13" s="19">
        <f>Поставщики!D8</f>
        <v>0</v>
      </c>
      <c r="I13" s="19">
        <f>Поставщики!D9</f>
        <v>0</v>
      </c>
      <c r="J13" s="19">
        <f>Поставщики!D10</f>
        <v>0</v>
      </c>
    </row>
    <row r="14" spans="1:12" ht="42" customHeight="1" x14ac:dyDescent="0.25">
      <c r="B14" s="62" t="s">
        <v>38</v>
      </c>
      <c r="C14" s="62"/>
      <c r="D14" s="63">
        <f>Поставщики!E4</f>
        <v>5</v>
      </c>
      <c r="E14" s="63">
        <f>Поставщики!E5</f>
        <v>10</v>
      </c>
      <c r="F14" s="63">
        <f>Поставщики!E6</f>
        <v>0</v>
      </c>
      <c r="G14" s="63">
        <f>Поставщики!E7</f>
        <v>0</v>
      </c>
      <c r="H14" s="63">
        <f>Поставщики!E8</f>
        <v>0</v>
      </c>
      <c r="I14" s="63">
        <f>Поставщики!E9</f>
        <v>0</v>
      </c>
      <c r="J14" s="63">
        <f>Поставщики!E10</f>
        <v>0</v>
      </c>
    </row>
  </sheetData>
  <mergeCells count="11">
    <mergeCell ref="B14:C14"/>
    <mergeCell ref="A1:E1"/>
    <mergeCell ref="B12:C12"/>
    <mergeCell ref="B13:C13"/>
    <mergeCell ref="B8:D8"/>
    <mergeCell ref="A2:B2"/>
    <mergeCell ref="A3:B3"/>
    <mergeCell ref="A4:B4"/>
    <mergeCell ref="A5:B5"/>
    <mergeCell ref="B11:C11"/>
    <mergeCell ref="A6:B6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workbookViewId="0">
      <selection activeCell="T22" sqref="T22"/>
    </sheetView>
  </sheetViews>
  <sheetFormatPr defaultRowHeight="15" x14ac:dyDescent="0.25"/>
  <cols>
    <col min="1" max="3" width="4.140625" customWidth="1"/>
    <col min="4" max="4" width="19.42578125" customWidth="1"/>
    <col min="5" max="5" width="4.140625" customWidth="1"/>
    <col min="6" max="6" width="11.42578125" customWidth="1"/>
    <col min="7" max="7" width="4.140625" customWidth="1"/>
    <col min="8" max="8" width="10.42578125" customWidth="1"/>
    <col min="9" max="12" width="4.140625" customWidth="1"/>
    <col min="13" max="13" width="12" customWidth="1"/>
    <col min="14" max="17" width="4.140625" customWidth="1"/>
    <col min="18" max="18" width="7.85546875" customWidth="1"/>
    <col min="19" max="19" width="16" customWidth="1"/>
    <col min="20" max="20" width="6.85546875" customWidth="1"/>
    <col min="21" max="21" width="12" customWidth="1"/>
    <col min="22" max="25" width="4.140625" customWidth="1"/>
    <col min="26" max="26" width="5.140625" customWidth="1"/>
    <col min="27" max="27" width="2" customWidth="1"/>
  </cols>
  <sheetData>
    <row r="1" spans="1:28" ht="18.75" x14ac:dyDescent="0.3">
      <c r="D1" s="48" t="s">
        <v>35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8" ht="15" customHeight="1" x14ac:dyDescent="0.25">
      <c r="A2" s="56" t="s">
        <v>0</v>
      </c>
      <c r="B2" s="56"/>
      <c r="C2" s="56"/>
      <c r="D2" s="56"/>
      <c r="E2" s="56" t="s">
        <v>1</v>
      </c>
      <c r="F2" s="56"/>
      <c r="G2" s="56" t="s">
        <v>2</v>
      </c>
      <c r="H2" s="56"/>
      <c r="I2" s="57" t="s">
        <v>3</v>
      </c>
      <c r="J2" s="57"/>
      <c r="K2" s="57"/>
      <c r="L2" s="56" t="s">
        <v>4</v>
      </c>
      <c r="M2" s="56"/>
      <c r="N2" s="57" t="s">
        <v>30</v>
      </c>
      <c r="O2" s="57"/>
      <c r="P2" s="57"/>
      <c r="Q2" s="56" t="s">
        <v>27</v>
      </c>
      <c r="R2" s="56"/>
      <c r="S2" s="57" t="s">
        <v>38</v>
      </c>
      <c r="T2" s="49" t="s">
        <v>36</v>
      </c>
      <c r="U2" s="49"/>
      <c r="V2" s="49"/>
      <c r="W2" s="49"/>
      <c r="X2" s="49"/>
      <c r="Y2" s="49"/>
      <c r="Z2" s="49"/>
      <c r="AA2" s="49"/>
      <c r="AB2" s="2"/>
    </row>
    <row r="3" spans="1:28" ht="89.25" customHeight="1" x14ac:dyDescent="0.25">
      <c r="A3" s="56"/>
      <c r="B3" s="56"/>
      <c r="C3" s="56"/>
      <c r="D3" s="56"/>
      <c r="E3" s="56"/>
      <c r="F3" s="56"/>
      <c r="G3" s="56"/>
      <c r="H3" s="56"/>
      <c r="I3" s="57"/>
      <c r="J3" s="57"/>
      <c r="K3" s="57"/>
      <c r="L3" s="56"/>
      <c r="M3" s="56"/>
      <c r="N3" s="57"/>
      <c r="O3" s="57"/>
      <c r="P3" s="57"/>
      <c r="Q3" s="56"/>
      <c r="R3" s="56"/>
      <c r="S3" s="57"/>
      <c r="T3" s="49"/>
      <c r="U3" s="49"/>
      <c r="V3" s="49"/>
      <c r="W3" s="49"/>
      <c r="X3" s="49"/>
      <c r="Y3" s="49"/>
      <c r="Z3" s="49"/>
      <c r="AA3" s="49"/>
      <c r="AB3" s="2"/>
    </row>
    <row r="4" spans="1:28" ht="18.75" x14ac:dyDescent="0.3">
      <c r="A4" s="53" t="str">
        <f>Поставщики!A4</f>
        <v>ООО "БюроТрейдинг"</v>
      </c>
      <c r="B4" s="53"/>
      <c r="C4" s="53"/>
      <c r="D4" s="53"/>
      <c r="E4" s="54">
        <f>Поставщики!B4</f>
        <v>1142769.8</v>
      </c>
      <c r="F4" s="53"/>
      <c r="G4" s="54">
        <f>SUM((('Параметры договра'!B2-Критерии!D11)/'Параметры договра'!B2)*100)</f>
        <v>12.113154612027923</v>
      </c>
      <c r="H4" s="54"/>
      <c r="I4" s="55">
        <f>Поставщики!C4</f>
        <v>1</v>
      </c>
      <c r="J4" s="53"/>
      <c r="K4" s="53"/>
      <c r="L4" s="54">
        <f>SUM(('Параметры договра'!E4-Поставщики!C4)/('Параметры договра'!E4-'Параметры договра'!C4))*100</f>
        <v>80</v>
      </c>
      <c r="M4" s="54"/>
      <c r="N4" s="55">
        <f>Поставщики!D4</f>
        <v>300000</v>
      </c>
      <c r="O4" s="53"/>
      <c r="P4" s="53"/>
      <c r="Q4" s="102">
        <f>SUM(((Поставщики!D4-'Параметры договра'!C3)/('Параметры договра'!C3))*100)</f>
        <v>130.76923076923077</v>
      </c>
      <c r="R4" s="102"/>
      <c r="S4" s="99"/>
      <c r="T4" s="50">
        <f>SUM(Q4*0.7+L4*0.2+G4*0.1)</f>
        <v>108.74977699966432</v>
      </c>
      <c r="U4" s="50"/>
      <c r="V4" s="50"/>
      <c r="W4" s="50"/>
      <c r="X4" s="50"/>
      <c r="Y4" s="50"/>
      <c r="Z4" s="50"/>
      <c r="AA4" s="50"/>
    </row>
    <row r="5" spans="1:28" ht="18.75" x14ac:dyDescent="0.3">
      <c r="A5" s="53" t="str">
        <f>Поставщики!A5</f>
        <v>ООО "Спенс"</v>
      </c>
      <c r="B5" s="53"/>
      <c r="C5" s="53"/>
      <c r="D5" s="53"/>
      <c r="E5" s="54">
        <f>Поставщики!B5</f>
        <v>1001464</v>
      </c>
      <c r="F5" s="53"/>
      <c r="G5" s="51">
        <f>SUM((('Параметры договра'!B2-Критерии!E11)/'Параметры договра'!B2)*100)</f>
        <v>22.980541024430234</v>
      </c>
      <c r="H5" s="52"/>
      <c r="I5" s="55">
        <f>Поставщики!C5</f>
        <v>1</v>
      </c>
      <c r="J5" s="53"/>
      <c r="K5" s="53"/>
      <c r="L5" s="51">
        <f>SUM(('Параметры договра'!E4-Поставщики!C5)/('Параметры договра'!E4-'Параметры договра'!C4))*100</f>
        <v>80</v>
      </c>
      <c r="M5" s="52"/>
      <c r="N5" s="55">
        <f>Поставщики!D5</f>
        <v>200000</v>
      </c>
      <c r="O5" s="53"/>
      <c r="P5" s="53"/>
      <c r="Q5" s="103">
        <f>SUM(((Поставщики!D5-'Параметры договра'!C3)/('Параметры договра'!C3))*100)</f>
        <v>53.846153846153847</v>
      </c>
      <c r="R5" s="104"/>
      <c r="S5" s="100"/>
      <c r="T5" s="50">
        <f t="shared" ref="T5:T10" si="0">SUM(Q5*0.7+L5*0.2+G5*0.1)</f>
        <v>55.990361794750719</v>
      </c>
      <c r="U5" s="50"/>
      <c r="V5" s="50"/>
      <c r="W5" s="50"/>
      <c r="X5" s="50"/>
      <c r="Y5" s="50"/>
      <c r="Z5" s="50"/>
      <c r="AA5" s="50"/>
    </row>
    <row r="6" spans="1:28" ht="18.75" x14ac:dyDescent="0.3">
      <c r="A6" s="53">
        <f>Поставщики!A6</f>
        <v>0</v>
      </c>
      <c r="B6" s="53"/>
      <c r="C6" s="53"/>
      <c r="D6" s="53"/>
      <c r="E6" s="54">
        <f>Поставщики!B6</f>
        <v>0</v>
      </c>
      <c r="F6" s="53"/>
      <c r="G6" s="51">
        <f>SUM((('Параметры договра'!B2-Критерии!F11)/'Параметры договра'!B2)*100)</f>
        <v>100</v>
      </c>
      <c r="H6" s="52"/>
      <c r="I6" s="55">
        <f>Поставщики!C6</f>
        <v>0</v>
      </c>
      <c r="J6" s="53"/>
      <c r="K6" s="53"/>
      <c r="L6" s="51">
        <f>SUM(('Параметры договра'!E4-Поставщики!C6)/('Параметры договра'!E4-'Параметры договра'!C4))*100</f>
        <v>100</v>
      </c>
      <c r="M6" s="52"/>
      <c r="N6" s="55">
        <f>Поставщики!D6</f>
        <v>0</v>
      </c>
      <c r="O6" s="53"/>
      <c r="P6" s="53"/>
      <c r="Q6" s="103">
        <f>SUM(((Поставщики!D6-'Параметры договра'!C3)/('Параметры договра'!C3))*100)</f>
        <v>-100</v>
      </c>
      <c r="R6" s="104"/>
      <c r="S6" s="100"/>
      <c r="T6" s="50">
        <f t="shared" si="0"/>
        <v>-40</v>
      </c>
      <c r="U6" s="50"/>
      <c r="V6" s="50"/>
      <c r="W6" s="50"/>
      <c r="X6" s="50"/>
      <c r="Y6" s="50"/>
      <c r="Z6" s="50"/>
      <c r="AA6" s="50"/>
    </row>
    <row r="7" spans="1:28" ht="18.75" x14ac:dyDescent="0.3">
      <c r="A7" s="53">
        <f>Поставщики!A7</f>
        <v>0</v>
      </c>
      <c r="B7" s="53"/>
      <c r="C7" s="53"/>
      <c r="D7" s="53"/>
      <c r="E7" s="54">
        <f>Поставщики!B7</f>
        <v>0</v>
      </c>
      <c r="F7" s="53"/>
      <c r="G7" s="51">
        <f>SUM((('Параметры договра'!B2-Критерии!G11)/'Параметры договра'!B2)*100)</f>
        <v>100</v>
      </c>
      <c r="H7" s="52"/>
      <c r="I7" s="55">
        <f>Поставщики!C7</f>
        <v>0</v>
      </c>
      <c r="J7" s="53"/>
      <c r="K7" s="53"/>
      <c r="L7" s="51">
        <f>SUM(('Параметры договра'!E4-Поставщики!C7)/('Параметры договра'!E4-'Параметры договра'!C4))*100</f>
        <v>100</v>
      </c>
      <c r="M7" s="52"/>
      <c r="N7" s="55">
        <f>Поставщики!D7</f>
        <v>0</v>
      </c>
      <c r="O7" s="53"/>
      <c r="P7" s="53"/>
      <c r="Q7" s="103">
        <f>SUM(((Поставщики!D7-'Параметры договра'!C3)/('Параметры договра'!C3))*100)</f>
        <v>-100</v>
      </c>
      <c r="R7" s="104"/>
      <c r="S7" s="100"/>
      <c r="T7" s="50">
        <f t="shared" si="0"/>
        <v>-40</v>
      </c>
      <c r="U7" s="50"/>
      <c r="V7" s="50"/>
      <c r="W7" s="50"/>
      <c r="X7" s="50"/>
      <c r="Y7" s="50"/>
      <c r="Z7" s="50"/>
      <c r="AA7" s="50"/>
    </row>
    <row r="8" spans="1:28" ht="18.75" x14ac:dyDescent="0.3">
      <c r="A8" s="53">
        <f>Поставщики!A8</f>
        <v>0</v>
      </c>
      <c r="B8" s="53"/>
      <c r="C8" s="53"/>
      <c r="D8" s="53"/>
      <c r="E8" s="54">
        <f>Поставщики!B8</f>
        <v>0</v>
      </c>
      <c r="F8" s="53"/>
      <c r="G8" s="51">
        <f>SUM((('Параметры договра'!B2-Критерии!H11)/'Параметры договра'!B2)*100)</f>
        <v>100</v>
      </c>
      <c r="H8" s="52"/>
      <c r="I8" s="55">
        <f>Поставщики!C8</f>
        <v>0</v>
      </c>
      <c r="J8" s="53"/>
      <c r="K8" s="53"/>
      <c r="L8" s="51">
        <f>SUM(('Параметры договра'!E4-Поставщики!C8)/('Параметры договра'!E4-'Параметры договра'!C4))*100</f>
        <v>100</v>
      </c>
      <c r="M8" s="52"/>
      <c r="N8" s="55">
        <f>Поставщики!D8</f>
        <v>0</v>
      </c>
      <c r="O8" s="53"/>
      <c r="P8" s="53"/>
      <c r="Q8" s="103">
        <f>SUM(((Поставщики!D8-'Параметры договра'!C3)/('Параметры договра'!C3))*100)</f>
        <v>-100</v>
      </c>
      <c r="R8" s="104"/>
      <c r="S8" s="100"/>
      <c r="T8" s="50">
        <f t="shared" si="0"/>
        <v>-40</v>
      </c>
      <c r="U8" s="50"/>
      <c r="V8" s="50"/>
      <c r="W8" s="50"/>
      <c r="X8" s="50"/>
      <c r="Y8" s="50"/>
      <c r="Z8" s="50"/>
      <c r="AA8" s="50"/>
    </row>
    <row r="9" spans="1:28" ht="18.75" x14ac:dyDescent="0.3">
      <c r="A9" s="53">
        <f>Поставщики!A9</f>
        <v>0</v>
      </c>
      <c r="B9" s="53"/>
      <c r="C9" s="53"/>
      <c r="D9" s="53"/>
      <c r="E9" s="54">
        <f>Поставщики!B9</f>
        <v>0</v>
      </c>
      <c r="F9" s="53"/>
      <c r="G9" s="51">
        <f>SUM((('Параметры договра'!B2-Критерии!I11)/'Параметры договра'!B2)*100)</f>
        <v>100</v>
      </c>
      <c r="H9" s="52"/>
      <c r="I9" s="55">
        <f>Поставщики!C9</f>
        <v>0</v>
      </c>
      <c r="J9" s="53"/>
      <c r="K9" s="53"/>
      <c r="L9" s="51">
        <f>SUM(('Параметры договра'!E4-Поставщики!C9)/('Параметры договра'!E4-'Параметры договра'!C4))*100</f>
        <v>100</v>
      </c>
      <c r="M9" s="52"/>
      <c r="N9" s="55">
        <f>Поставщики!D9</f>
        <v>0</v>
      </c>
      <c r="O9" s="53"/>
      <c r="P9" s="53"/>
      <c r="Q9" s="103">
        <f>SUM(((Поставщики!D9-'Параметры договра'!C3)/('Параметры договра'!C3))*100)</f>
        <v>-100</v>
      </c>
      <c r="R9" s="104"/>
      <c r="S9" s="100"/>
      <c r="T9" s="50">
        <f t="shared" si="0"/>
        <v>-40</v>
      </c>
      <c r="U9" s="50"/>
      <c r="V9" s="50"/>
      <c r="W9" s="50"/>
      <c r="X9" s="50"/>
      <c r="Y9" s="50"/>
      <c r="Z9" s="50"/>
      <c r="AA9" s="50"/>
    </row>
    <row r="10" spans="1:28" ht="18.75" x14ac:dyDescent="0.3">
      <c r="A10" s="53">
        <f>Поставщики!A10</f>
        <v>0</v>
      </c>
      <c r="B10" s="53"/>
      <c r="C10" s="53"/>
      <c r="D10" s="53"/>
      <c r="E10" s="54">
        <f>Поставщики!B10</f>
        <v>0</v>
      </c>
      <c r="F10" s="53"/>
      <c r="G10" s="51">
        <f>SUM((('Параметры договра'!B2-Критерии!J11)/'Параметры договра'!B2)*100)</f>
        <v>100</v>
      </c>
      <c r="H10" s="52"/>
      <c r="I10" s="55">
        <f>Поставщики!C10</f>
        <v>0</v>
      </c>
      <c r="J10" s="53"/>
      <c r="K10" s="53"/>
      <c r="L10" s="51">
        <f>SUM(('Параметры договра'!E4-Поставщики!C10)/('Параметры договра'!E4-'Параметры договра'!C4))*100</f>
        <v>100</v>
      </c>
      <c r="M10" s="52"/>
      <c r="N10" s="55">
        <f>Поставщики!D10</f>
        <v>0</v>
      </c>
      <c r="O10" s="53"/>
      <c r="P10" s="53"/>
      <c r="Q10" s="103">
        <f>SUM(((Поставщики!D10-'Параметры договра'!C3)/('Параметры договра'!C3))*100)</f>
        <v>-100</v>
      </c>
      <c r="R10" s="104"/>
      <c r="S10" s="100"/>
      <c r="T10" s="50">
        <f t="shared" si="0"/>
        <v>-40</v>
      </c>
      <c r="U10" s="50"/>
      <c r="V10" s="50"/>
      <c r="W10" s="50"/>
      <c r="X10" s="50"/>
      <c r="Y10" s="50"/>
      <c r="Z10" s="50"/>
      <c r="AA10" s="50"/>
    </row>
    <row r="14" spans="1:28" x14ac:dyDescent="0.25">
      <c r="D14" s="105"/>
      <c r="E14" s="59" t="s">
        <v>83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S14" s="101"/>
      <c r="T14" s="59" t="s">
        <v>84</v>
      </c>
      <c r="U14" s="59"/>
      <c r="V14" s="59"/>
      <c r="W14" s="59"/>
      <c r="X14" s="59"/>
      <c r="Y14" s="59"/>
      <c r="Z14" s="59"/>
      <c r="AA14" s="59"/>
    </row>
    <row r="15" spans="1:28" x14ac:dyDescent="0.25"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T15" s="59"/>
      <c r="U15" s="59"/>
      <c r="V15" s="59"/>
      <c r="W15" s="59"/>
      <c r="X15" s="59"/>
      <c r="Y15" s="59"/>
      <c r="Z15" s="59"/>
      <c r="AA15" s="59"/>
    </row>
    <row r="16" spans="1:28" x14ac:dyDescent="0.25"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T16" s="59"/>
      <c r="U16" s="59"/>
      <c r="V16" s="59"/>
      <c r="W16" s="59"/>
      <c r="X16" s="59"/>
      <c r="Y16" s="59"/>
      <c r="Z16" s="59"/>
      <c r="AA16" s="59"/>
    </row>
    <row r="17" spans="5:27" x14ac:dyDescent="0.25"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T17" s="59"/>
      <c r="U17" s="59"/>
      <c r="V17" s="59"/>
      <c r="W17" s="59"/>
      <c r="X17" s="59"/>
      <c r="Y17" s="59"/>
      <c r="Z17" s="59"/>
      <c r="AA17" s="59"/>
    </row>
    <row r="18" spans="5:27" x14ac:dyDescent="0.25"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T18" s="59"/>
      <c r="U18" s="59"/>
      <c r="V18" s="59"/>
      <c r="W18" s="59"/>
      <c r="X18" s="59"/>
      <c r="Y18" s="59"/>
      <c r="Z18" s="59"/>
      <c r="AA18" s="59"/>
    </row>
    <row r="19" spans="5:27" x14ac:dyDescent="0.25"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T19" s="59"/>
      <c r="U19" s="59"/>
      <c r="V19" s="59"/>
      <c r="W19" s="59"/>
      <c r="X19" s="59"/>
      <c r="Y19" s="59"/>
      <c r="Z19" s="59"/>
      <c r="AA19" s="59"/>
    </row>
    <row r="20" spans="5:27" x14ac:dyDescent="0.25"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T20" s="59"/>
      <c r="U20" s="59"/>
      <c r="V20" s="59"/>
      <c r="W20" s="59"/>
      <c r="X20" s="59"/>
      <c r="Y20" s="59"/>
      <c r="Z20" s="59"/>
      <c r="AA20" s="59"/>
    </row>
    <row r="21" spans="5:27" x14ac:dyDescent="0.25"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T21" s="59"/>
      <c r="U21" s="59"/>
      <c r="V21" s="59"/>
      <c r="W21" s="59"/>
      <c r="X21" s="59"/>
      <c r="Y21" s="59"/>
      <c r="Z21" s="59"/>
      <c r="AA21" s="59"/>
    </row>
  </sheetData>
  <mergeCells count="69">
    <mergeCell ref="S2:S3"/>
    <mergeCell ref="T14:AA21"/>
    <mergeCell ref="E14:L21"/>
    <mergeCell ref="M14:O21"/>
    <mergeCell ref="Q2:R3"/>
    <mergeCell ref="A4:D4"/>
    <mergeCell ref="E4:F4"/>
    <mergeCell ref="G4:H4"/>
    <mergeCell ref="I4:K4"/>
    <mergeCell ref="L4:M4"/>
    <mergeCell ref="N4:P4"/>
    <mergeCell ref="Q4:R4"/>
    <mergeCell ref="A2:D3"/>
    <mergeCell ref="E2:F3"/>
    <mergeCell ref="G2:H3"/>
    <mergeCell ref="I2:K3"/>
    <mergeCell ref="I5:K5"/>
    <mergeCell ref="L5:M5"/>
    <mergeCell ref="N5:P5"/>
    <mergeCell ref="L2:M3"/>
    <mergeCell ref="N2:P3"/>
    <mergeCell ref="N8:P8"/>
    <mergeCell ref="Q8:R8"/>
    <mergeCell ref="A7:D7"/>
    <mergeCell ref="E7:F7"/>
    <mergeCell ref="G7:H7"/>
    <mergeCell ref="I7:K7"/>
    <mergeCell ref="L7:M7"/>
    <mergeCell ref="N7:P7"/>
    <mergeCell ref="A8:D8"/>
    <mergeCell ref="E8:F8"/>
    <mergeCell ref="G8:H8"/>
    <mergeCell ref="I8:K8"/>
    <mergeCell ref="L8:M8"/>
    <mergeCell ref="N10:P10"/>
    <mergeCell ref="Q10:R10"/>
    <mergeCell ref="A9:D9"/>
    <mergeCell ref="E9:F9"/>
    <mergeCell ref="G9:H9"/>
    <mergeCell ref="I9:K9"/>
    <mergeCell ref="L9:M9"/>
    <mergeCell ref="N9:P9"/>
    <mergeCell ref="A10:D10"/>
    <mergeCell ref="E10:F10"/>
    <mergeCell ref="G10:H10"/>
    <mergeCell ref="I10:K10"/>
    <mergeCell ref="L10:M10"/>
    <mergeCell ref="T7:AA7"/>
    <mergeCell ref="T8:AA8"/>
    <mergeCell ref="T9:AA9"/>
    <mergeCell ref="T10:AA10"/>
    <mergeCell ref="Q9:R9"/>
    <mergeCell ref="Q7:R7"/>
    <mergeCell ref="D1:T1"/>
    <mergeCell ref="T2:AA3"/>
    <mergeCell ref="T4:AA4"/>
    <mergeCell ref="T5:AA5"/>
    <mergeCell ref="T6:AA6"/>
    <mergeCell ref="Q5:R5"/>
    <mergeCell ref="A6:D6"/>
    <mergeCell ref="E6:F6"/>
    <mergeCell ref="G6:H6"/>
    <mergeCell ref="I6:K6"/>
    <mergeCell ref="L6:M6"/>
    <mergeCell ref="N6:P6"/>
    <mergeCell ref="Q6:R6"/>
    <mergeCell ref="A5:D5"/>
    <mergeCell ref="E5:F5"/>
    <mergeCell ref="G5:H5"/>
  </mergeCells>
  <pageMargins left="0.11811023622047245" right="0.11811023622047245" top="0.35433070866141736" bottom="0.19685039370078741" header="0" footer="0"/>
  <pageSetup paperSize="9" scale="90" orientation="landscape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K28" sqref="K28"/>
    </sheetView>
  </sheetViews>
  <sheetFormatPr defaultRowHeight="15" x14ac:dyDescent="0.25"/>
  <sheetData>
    <row r="1" spans="1:8" ht="32.25" thickBot="1" x14ac:dyDescent="0.3">
      <c r="A1" s="66" t="s">
        <v>49</v>
      </c>
      <c r="B1" s="67" t="s">
        <v>50</v>
      </c>
      <c r="C1" s="67" t="s">
        <v>51</v>
      </c>
    </row>
    <row r="2" spans="1:8" ht="23.25" thickBot="1" x14ac:dyDescent="0.3">
      <c r="A2" s="68">
        <v>1</v>
      </c>
      <c r="B2" s="69" t="s">
        <v>6</v>
      </c>
      <c r="C2" s="70">
        <v>0.5</v>
      </c>
    </row>
    <row r="3" spans="1:8" ht="34.5" thickBot="1" x14ac:dyDescent="0.3">
      <c r="A3" s="68">
        <v>2</v>
      </c>
      <c r="B3" s="69" t="s">
        <v>52</v>
      </c>
      <c r="C3" s="70">
        <v>0.2</v>
      </c>
    </row>
    <row r="4" spans="1:8" ht="45.75" thickBot="1" x14ac:dyDescent="0.3">
      <c r="A4" s="68">
        <v>3</v>
      </c>
      <c r="B4" s="69" t="s">
        <v>53</v>
      </c>
      <c r="C4" s="70">
        <v>0.2</v>
      </c>
    </row>
    <row r="5" spans="1:8" ht="90.75" thickBot="1" x14ac:dyDescent="0.3">
      <c r="A5" s="68">
        <v>4</v>
      </c>
      <c r="B5" s="69" t="s">
        <v>54</v>
      </c>
      <c r="C5" s="70">
        <v>0.1</v>
      </c>
    </row>
    <row r="6" spans="1:8" ht="42" customHeight="1" x14ac:dyDescent="0.25">
      <c r="A6" s="78" t="s">
        <v>55</v>
      </c>
      <c r="B6" s="79"/>
      <c r="C6" s="79"/>
      <c r="D6" s="79"/>
      <c r="E6" s="79"/>
      <c r="F6" s="79"/>
      <c r="G6" s="79"/>
      <c r="H6" s="79"/>
    </row>
    <row r="7" spans="1:8" x14ac:dyDescent="0.25">
      <c r="A7" s="72" t="s">
        <v>56</v>
      </c>
      <c r="B7" s="73"/>
      <c r="C7" s="74"/>
    </row>
    <row r="8" spans="1:8" x14ac:dyDescent="0.25">
      <c r="A8" s="75" t="s">
        <v>57</v>
      </c>
      <c r="B8" s="76"/>
      <c r="C8" s="77"/>
    </row>
    <row r="9" spans="1:8" ht="22.5" customHeight="1" x14ac:dyDescent="0.25">
      <c r="A9" s="80" t="s">
        <v>58</v>
      </c>
      <c r="B9" s="81"/>
      <c r="C9" s="81"/>
      <c r="D9" s="81"/>
      <c r="E9" s="81"/>
      <c r="F9" s="81"/>
      <c r="G9" s="81"/>
      <c r="H9" s="81"/>
    </row>
    <row r="10" spans="1:8" ht="33.75" customHeight="1" x14ac:dyDescent="0.25">
      <c r="A10" s="80" t="s">
        <v>59</v>
      </c>
      <c r="B10" s="81"/>
      <c r="C10" s="81"/>
      <c r="D10" s="81"/>
      <c r="E10" s="81"/>
      <c r="F10" s="81"/>
      <c r="G10" s="81"/>
      <c r="H10" s="81"/>
    </row>
    <row r="11" spans="1:8" ht="22.5" customHeight="1" x14ac:dyDescent="0.25">
      <c r="A11" s="80" t="s">
        <v>60</v>
      </c>
      <c r="B11" s="81"/>
      <c r="C11" s="81"/>
      <c r="D11" s="81"/>
      <c r="E11" s="81"/>
      <c r="F11" s="81"/>
      <c r="G11" s="81"/>
      <c r="H11" s="81"/>
    </row>
    <row r="12" spans="1:8" ht="60.75" customHeight="1" x14ac:dyDescent="0.25">
      <c r="A12" s="72" t="s">
        <v>61</v>
      </c>
      <c r="B12" s="73"/>
      <c r="C12" s="73"/>
      <c r="D12" s="73"/>
      <c r="E12" s="73"/>
      <c r="F12" s="73"/>
      <c r="G12" s="73"/>
      <c r="H12" s="73"/>
    </row>
    <row r="13" spans="1:8" ht="22.5" customHeight="1" x14ac:dyDescent="0.25">
      <c r="A13" s="80" t="s">
        <v>62</v>
      </c>
      <c r="B13" s="81"/>
      <c r="C13" s="81"/>
      <c r="D13" s="81"/>
      <c r="E13" s="81"/>
      <c r="F13" s="81"/>
      <c r="G13" s="81"/>
      <c r="H13" s="81"/>
    </row>
    <row r="14" spans="1:8" ht="31.5" customHeight="1" x14ac:dyDescent="0.25">
      <c r="A14" s="83" t="s">
        <v>63</v>
      </c>
      <c r="B14" s="84"/>
      <c r="C14" s="84"/>
      <c r="D14" s="84"/>
      <c r="E14" s="84"/>
      <c r="F14" s="84"/>
      <c r="G14" s="84"/>
      <c r="H14" s="84"/>
    </row>
    <row r="15" spans="1:8" x14ac:dyDescent="0.25">
      <c r="A15" s="71" t="s">
        <v>56</v>
      </c>
      <c r="B15" s="82"/>
      <c r="C15" s="73"/>
      <c r="D15" s="73"/>
      <c r="E15" s="73"/>
      <c r="F15" s="73"/>
      <c r="G15" s="73"/>
      <c r="H15" s="74"/>
    </row>
    <row r="16" spans="1:8" x14ac:dyDescent="0.25">
      <c r="A16" s="72" t="s">
        <v>57</v>
      </c>
      <c r="B16" s="73"/>
      <c r="C16" s="73"/>
      <c r="D16" s="73"/>
      <c r="E16" s="73"/>
      <c r="F16" s="73"/>
      <c r="G16" s="73"/>
      <c r="H16" s="73"/>
    </row>
    <row r="17" spans="1:8" ht="22.5" customHeight="1" x14ac:dyDescent="0.25">
      <c r="A17" s="80" t="s">
        <v>58</v>
      </c>
      <c r="B17" s="81"/>
      <c r="C17" s="81"/>
      <c r="D17" s="81"/>
      <c r="E17" s="81"/>
      <c r="F17" s="81"/>
      <c r="G17" s="81"/>
      <c r="H17" s="81"/>
    </row>
    <row r="18" spans="1:8" ht="47.25" customHeight="1" x14ac:dyDescent="0.25">
      <c r="A18" s="80" t="s">
        <v>64</v>
      </c>
      <c r="B18" s="81"/>
      <c r="C18" s="81"/>
      <c r="D18" s="81"/>
      <c r="E18" s="81"/>
      <c r="F18" s="81"/>
      <c r="G18" s="81"/>
      <c r="H18" s="81"/>
    </row>
    <row r="19" spans="1:8" ht="42" customHeight="1" x14ac:dyDescent="0.25">
      <c r="A19" s="80" t="s">
        <v>65</v>
      </c>
      <c r="B19" s="81"/>
      <c r="C19" s="81"/>
      <c r="D19" s="81"/>
      <c r="E19" s="81"/>
      <c r="F19" s="81"/>
      <c r="G19" s="81"/>
      <c r="H19" s="81"/>
    </row>
    <row r="20" spans="1:8" ht="44.25" customHeight="1" x14ac:dyDescent="0.25">
      <c r="A20" s="80" t="s">
        <v>66</v>
      </c>
      <c r="B20" s="81"/>
      <c r="C20" s="81"/>
      <c r="D20" s="81"/>
      <c r="E20" s="81"/>
      <c r="F20" s="81"/>
      <c r="G20" s="81"/>
      <c r="H20" s="81"/>
    </row>
    <row r="21" spans="1:8" ht="31.5" customHeight="1" x14ac:dyDescent="0.25">
      <c r="A21" s="78" t="s">
        <v>67</v>
      </c>
      <c r="B21" s="79"/>
      <c r="C21" s="79"/>
      <c r="D21" s="79"/>
      <c r="E21" s="79"/>
      <c r="F21" s="79"/>
      <c r="G21" s="79"/>
      <c r="H21" s="79"/>
    </row>
    <row r="22" spans="1:8" ht="34.5" customHeight="1" x14ac:dyDescent="0.25">
      <c r="A22" s="85" t="s">
        <v>68</v>
      </c>
      <c r="B22" s="86"/>
      <c r="C22" s="86"/>
      <c r="D22" s="86"/>
      <c r="E22" s="86"/>
      <c r="F22" s="86"/>
      <c r="G22" s="86"/>
      <c r="H22" s="86"/>
    </row>
    <row r="23" spans="1:8" ht="21.75" customHeight="1" x14ac:dyDescent="0.25">
      <c r="A23" s="85" t="s">
        <v>69</v>
      </c>
      <c r="B23" s="86"/>
      <c r="C23" s="86"/>
      <c r="D23" s="86"/>
      <c r="E23" s="86"/>
      <c r="F23" s="86"/>
      <c r="G23" s="86"/>
      <c r="H23" s="86"/>
    </row>
    <row r="24" spans="1:8" ht="22.5" customHeight="1" x14ac:dyDescent="0.25">
      <c r="A24" s="80" t="s">
        <v>70</v>
      </c>
      <c r="B24" s="81"/>
      <c r="C24" s="81"/>
      <c r="D24" s="81"/>
      <c r="E24" s="81"/>
      <c r="F24" s="81"/>
      <c r="G24" s="81"/>
      <c r="H24" s="81"/>
    </row>
    <row r="25" spans="1:8" ht="15" customHeight="1" x14ac:dyDescent="0.25">
      <c r="A25" s="85" t="s">
        <v>39</v>
      </c>
      <c r="B25" s="86"/>
      <c r="C25" s="86"/>
      <c r="D25" s="86"/>
      <c r="E25" s="86"/>
      <c r="F25" s="86"/>
      <c r="G25" s="86"/>
      <c r="H25" s="86"/>
    </row>
    <row r="26" spans="1:8" ht="15" customHeight="1" x14ac:dyDescent="0.25">
      <c r="A26" s="85" t="s">
        <v>40</v>
      </c>
      <c r="B26" s="86"/>
      <c r="C26" s="86"/>
      <c r="D26" s="86"/>
      <c r="E26" s="86"/>
      <c r="F26" s="86"/>
      <c r="G26" s="86"/>
      <c r="H26" s="86"/>
    </row>
    <row r="27" spans="1:8" ht="22.5" customHeight="1" x14ac:dyDescent="0.25">
      <c r="A27" s="85" t="s">
        <v>41</v>
      </c>
      <c r="B27" s="86"/>
      <c r="C27" s="86"/>
      <c r="D27" s="86"/>
      <c r="E27" s="86"/>
      <c r="F27" s="86"/>
      <c r="G27" s="86"/>
      <c r="H27" s="86"/>
    </row>
    <row r="28" spans="1:8" ht="22.5" customHeight="1" x14ac:dyDescent="0.25">
      <c r="A28" s="85" t="s">
        <v>42</v>
      </c>
      <c r="B28" s="86"/>
      <c r="C28" s="86"/>
      <c r="D28" s="86"/>
      <c r="E28" s="86"/>
      <c r="F28" s="86"/>
      <c r="G28" s="86"/>
      <c r="H28" s="86"/>
    </row>
    <row r="29" spans="1:8" ht="22.5" customHeight="1" x14ac:dyDescent="0.25">
      <c r="A29" s="85" t="s">
        <v>43</v>
      </c>
      <c r="B29" s="86"/>
      <c r="C29" s="86"/>
      <c r="D29" s="86"/>
      <c r="E29" s="86"/>
      <c r="F29" s="86"/>
      <c r="G29" s="86"/>
      <c r="H29" s="86"/>
    </row>
    <row r="30" spans="1:8" ht="24.75" customHeight="1" x14ac:dyDescent="0.25">
      <c r="A30" s="87" t="s">
        <v>71</v>
      </c>
      <c r="B30" s="88"/>
      <c r="C30" s="88"/>
      <c r="D30" s="88"/>
      <c r="E30" s="88"/>
      <c r="F30" s="88"/>
      <c r="G30" s="88"/>
      <c r="H30" s="88"/>
    </row>
    <row r="31" spans="1:8" ht="33.75" customHeight="1" x14ac:dyDescent="0.25">
      <c r="A31" s="78" t="s">
        <v>72</v>
      </c>
      <c r="B31" s="79"/>
      <c r="C31" s="79"/>
      <c r="D31" s="79"/>
      <c r="E31" s="79"/>
      <c r="F31" s="79"/>
      <c r="G31" s="79"/>
      <c r="H31" s="79"/>
    </row>
    <row r="32" spans="1:8" x14ac:dyDescent="0.25">
      <c r="A32" s="89"/>
      <c r="B32" s="90"/>
      <c r="C32" s="90"/>
      <c r="D32" s="90"/>
      <c r="E32" s="90"/>
      <c r="F32" s="90"/>
      <c r="G32" s="90"/>
      <c r="H32" s="90"/>
    </row>
    <row r="33" spans="1:8" x14ac:dyDescent="0.25">
      <c r="A33" s="72" t="s">
        <v>57</v>
      </c>
      <c r="B33" s="73"/>
      <c r="C33" s="73"/>
      <c r="D33" s="73"/>
      <c r="E33" s="73"/>
      <c r="F33" s="73"/>
      <c r="G33" s="73"/>
      <c r="H33" s="73"/>
    </row>
    <row r="34" spans="1:8" ht="22.5" customHeight="1" x14ac:dyDescent="0.25">
      <c r="A34" s="80" t="s">
        <v>58</v>
      </c>
      <c r="B34" s="81"/>
      <c r="C34" s="81"/>
      <c r="D34" s="81"/>
      <c r="E34" s="81"/>
      <c r="F34" s="81"/>
      <c r="G34" s="81"/>
      <c r="H34" s="81"/>
    </row>
    <row r="35" spans="1:8" ht="36" customHeight="1" x14ac:dyDescent="0.25">
      <c r="A35" s="80" t="s">
        <v>73</v>
      </c>
      <c r="B35" s="81"/>
      <c r="C35" s="81"/>
      <c r="D35" s="81"/>
      <c r="E35" s="81"/>
      <c r="F35" s="81"/>
      <c r="G35" s="81"/>
      <c r="H35" s="81"/>
    </row>
    <row r="36" spans="1:8" ht="24.75" customHeight="1" x14ac:dyDescent="0.25">
      <c r="A36" s="80" t="s">
        <v>74</v>
      </c>
      <c r="B36" s="81"/>
      <c r="C36" s="81"/>
      <c r="D36" s="81"/>
      <c r="E36" s="81"/>
      <c r="F36" s="81"/>
      <c r="G36" s="81"/>
      <c r="H36" s="81"/>
    </row>
    <row r="37" spans="1:8" ht="54.75" customHeight="1" x14ac:dyDescent="0.25">
      <c r="A37" s="91" t="s">
        <v>75</v>
      </c>
      <c r="B37" s="92"/>
      <c r="C37" s="92"/>
      <c r="D37" s="92"/>
      <c r="E37" s="92"/>
      <c r="F37" s="92"/>
      <c r="G37" s="92"/>
      <c r="H37" s="92"/>
    </row>
    <row r="38" spans="1:8" ht="29.25" customHeight="1" x14ac:dyDescent="0.25">
      <c r="A38" s="91" t="s">
        <v>76</v>
      </c>
      <c r="B38" s="92"/>
      <c r="C38" s="92"/>
      <c r="D38" s="92"/>
      <c r="E38" s="92"/>
      <c r="F38" s="92"/>
      <c r="G38" s="92"/>
      <c r="H38" s="92"/>
    </row>
    <row r="39" spans="1:8" ht="18.75" customHeight="1" x14ac:dyDescent="0.25">
      <c r="A39" s="91" t="s">
        <v>77</v>
      </c>
      <c r="B39" s="92"/>
      <c r="C39" s="92"/>
      <c r="D39" s="92"/>
      <c r="E39" s="92"/>
      <c r="F39" s="92"/>
      <c r="G39" s="92"/>
      <c r="H39" s="92"/>
    </row>
    <row r="40" spans="1:8" ht="36.75" customHeight="1" x14ac:dyDescent="0.25">
      <c r="A40" s="91" t="s">
        <v>78</v>
      </c>
      <c r="B40" s="92"/>
      <c r="C40" s="92"/>
      <c r="D40" s="92"/>
      <c r="E40" s="92"/>
      <c r="F40" s="92"/>
      <c r="G40" s="92"/>
      <c r="H40" s="92"/>
    </row>
    <row r="41" spans="1:8" ht="36.75" customHeight="1" x14ac:dyDescent="0.25">
      <c r="A41" s="93" t="s">
        <v>79</v>
      </c>
      <c r="B41" s="94"/>
      <c r="C41" s="94"/>
      <c r="D41" s="94"/>
      <c r="E41" s="94"/>
      <c r="F41" s="94"/>
      <c r="G41" s="94"/>
      <c r="H41" s="94"/>
    </row>
    <row r="42" spans="1:8" ht="57.75" customHeight="1" x14ac:dyDescent="0.25">
      <c r="A42" s="95" t="s">
        <v>80</v>
      </c>
      <c r="B42" s="96"/>
      <c r="C42" s="96"/>
      <c r="D42" s="96"/>
      <c r="E42" s="96"/>
      <c r="F42" s="96"/>
      <c r="G42" s="96"/>
      <c r="H42" s="96"/>
    </row>
    <row r="43" spans="1:8" ht="61.5" customHeight="1" x14ac:dyDescent="0.25">
      <c r="A43" s="95" t="s">
        <v>81</v>
      </c>
      <c r="B43" s="96"/>
      <c r="C43" s="96"/>
      <c r="D43" s="96"/>
      <c r="E43" s="96"/>
      <c r="F43" s="96"/>
      <c r="G43" s="96"/>
      <c r="H43" s="96"/>
    </row>
    <row r="44" spans="1:8" ht="56.25" customHeight="1" x14ac:dyDescent="0.25">
      <c r="A44" s="97" t="s">
        <v>82</v>
      </c>
      <c r="B44" s="98"/>
      <c r="C44" s="98"/>
      <c r="D44" s="98"/>
      <c r="E44" s="98"/>
      <c r="F44" s="98"/>
      <c r="G44" s="98"/>
      <c r="H44" s="98"/>
    </row>
  </sheetData>
  <mergeCells count="39">
    <mergeCell ref="A42:H42"/>
    <mergeCell ref="A43:H43"/>
    <mergeCell ref="A44:H44"/>
    <mergeCell ref="A34:H34"/>
    <mergeCell ref="A35:H35"/>
    <mergeCell ref="A36:H36"/>
    <mergeCell ref="A37:H37"/>
    <mergeCell ref="A38:H38"/>
    <mergeCell ref="A39:H39"/>
    <mergeCell ref="A22:H22"/>
    <mergeCell ref="A23:H23"/>
    <mergeCell ref="A24:H24"/>
    <mergeCell ref="A25:H25"/>
    <mergeCell ref="A26:H26"/>
    <mergeCell ref="A27:H27"/>
    <mergeCell ref="A6:H6"/>
    <mergeCell ref="A9:H9"/>
    <mergeCell ref="A10:H10"/>
    <mergeCell ref="A11:H11"/>
    <mergeCell ref="A12:H12"/>
    <mergeCell ref="A13:H13"/>
    <mergeCell ref="A40:H40"/>
    <mergeCell ref="A41:H41"/>
    <mergeCell ref="A30:H30"/>
    <mergeCell ref="A31:H31"/>
    <mergeCell ref="A33:H33"/>
    <mergeCell ref="A32:H32"/>
    <mergeCell ref="A28:H28"/>
    <mergeCell ref="A29:H29"/>
    <mergeCell ref="A18:H18"/>
    <mergeCell ref="A19:H19"/>
    <mergeCell ref="A20:H20"/>
    <mergeCell ref="A21:H21"/>
    <mergeCell ref="A14:H14"/>
    <mergeCell ref="A16:H16"/>
    <mergeCell ref="C15:H15"/>
    <mergeCell ref="A17:H17"/>
    <mergeCell ref="A7:C7"/>
    <mergeCell ref="A8:C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6158" r:id="rId3">
          <objectPr defaultSize="0" autoPict="0" r:id="rId4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2</xdr:col>
                <xdr:colOff>228600</xdr:colOff>
                <xdr:row>8</xdr:row>
                <xdr:rowOff>9525</xdr:rowOff>
              </to>
            </anchor>
          </objectPr>
        </oleObject>
      </mc:Choice>
      <mc:Fallback>
        <oleObject progId="Equation.3" shapeId="6158" r:id="rId3"/>
      </mc:Fallback>
    </mc:AlternateContent>
    <mc:AlternateContent xmlns:mc="http://schemas.openxmlformats.org/markup-compatibility/2006">
      <mc:Choice Requires="x14">
        <oleObject progId="Equation.3" shapeId="6157" r:id="rId5">
          <objectPr defaultSize="0" autoPict="0" r:id="rId6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238125</xdr:rowOff>
              </to>
            </anchor>
          </objectPr>
        </oleObject>
      </mc:Choice>
      <mc:Fallback>
        <oleObject progId="Equation.3" shapeId="6157" r:id="rId5"/>
      </mc:Fallback>
    </mc:AlternateContent>
    <mc:AlternateContent xmlns:mc="http://schemas.openxmlformats.org/markup-compatibility/2006">
      <mc:Choice Requires="x14">
        <oleObject progId="Equation.3" shapeId="6156" r:id="rId7">
          <objectPr defaultSize="0" autoPict="0" r:id="rId8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428625</xdr:colOff>
                <xdr:row>9</xdr:row>
                <xdr:rowOff>180975</xdr:rowOff>
              </to>
            </anchor>
          </objectPr>
        </oleObject>
      </mc:Choice>
      <mc:Fallback>
        <oleObject progId="Equation.3" shapeId="6156" r:id="rId7"/>
      </mc:Fallback>
    </mc:AlternateContent>
    <mc:AlternateContent xmlns:mc="http://schemas.openxmlformats.org/markup-compatibility/2006">
      <mc:Choice Requires="x14">
        <oleObject progId="Equation.3" shapeId="6155" r:id="rId9">
          <objectPr defaultSize="0" autoPict="0" r:id="rId10">
            <anchor moveWithCells="1" siz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428625</xdr:colOff>
                <xdr:row>11</xdr:row>
                <xdr:rowOff>180975</xdr:rowOff>
              </to>
            </anchor>
          </objectPr>
        </oleObject>
      </mc:Choice>
      <mc:Fallback>
        <oleObject progId="Equation.3" shapeId="6155" r:id="rId9"/>
      </mc:Fallback>
    </mc:AlternateContent>
    <mc:AlternateContent xmlns:mc="http://schemas.openxmlformats.org/markup-compatibility/2006">
      <mc:Choice Requires="x14">
        <oleObject progId="Equation.3" shapeId="6154" r:id="rId11">
          <objectPr defaultSize="0" autoPict="0" r:id="rId12">
            <anchor moveWithCells="1" siz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200025</xdr:colOff>
                <xdr:row>12</xdr:row>
                <xdr:rowOff>180975</xdr:rowOff>
              </to>
            </anchor>
          </objectPr>
        </oleObject>
      </mc:Choice>
      <mc:Fallback>
        <oleObject progId="Equation.3" shapeId="6154" r:id="rId11"/>
      </mc:Fallback>
    </mc:AlternateContent>
    <mc:AlternateContent xmlns:mc="http://schemas.openxmlformats.org/markup-compatibility/2006">
      <mc:Choice Requires="x14">
        <oleObject progId="Equation.3" shapeId="6153" r:id="rId13">
          <objectPr defaultSize="0" autoPict="0" r:id="rId14">
            <anchor moveWithCells="1" sizeWithCells="1">
              <from>
                <xdr:col>0</xdr:col>
                <xdr:colOff>0</xdr:colOff>
                <xdr:row>14</xdr:row>
                <xdr:rowOff>0</xdr:rowOff>
              </from>
              <to>
                <xdr:col>2</xdr:col>
                <xdr:colOff>276225</xdr:colOff>
                <xdr:row>16</xdr:row>
                <xdr:rowOff>28575</xdr:rowOff>
              </to>
            </anchor>
          </objectPr>
        </oleObject>
      </mc:Choice>
      <mc:Fallback>
        <oleObject progId="Equation.3" shapeId="6153" r:id="rId13"/>
      </mc:Fallback>
    </mc:AlternateContent>
    <mc:AlternateContent xmlns:mc="http://schemas.openxmlformats.org/markup-compatibility/2006">
      <mc:Choice Requires="x14">
        <oleObject progId="Equation.3" shapeId="6152" r:id="rId15">
          <objectPr defaultSize="0" autoPict="0" r:id="rId16">
            <anchor moveWithCells="1" siz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238125</xdr:colOff>
                <xdr:row>16</xdr:row>
                <xdr:rowOff>238125</xdr:rowOff>
              </to>
            </anchor>
          </objectPr>
        </oleObject>
      </mc:Choice>
      <mc:Fallback>
        <oleObject progId="Equation.3" shapeId="6152" r:id="rId15"/>
      </mc:Fallback>
    </mc:AlternateContent>
    <mc:AlternateContent xmlns:mc="http://schemas.openxmlformats.org/markup-compatibility/2006">
      <mc:Choice Requires="x14">
        <oleObject progId="Equation.3" shapeId="6151" r:id="rId17">
          <objectPr defaultSize="0" autoPict="0" r:id="rId18">
            <anchor moveWithCells="1" siz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333375</xdr:colOff>
                <xdr:row>17</xdr:row>
                <xdr:rowOff>200025</xdr:rowOff>
              </to>
            </anchor>
          </objectPr>
        </oleObject>
      </mc:Choice>
      <mc:Fallback>
        <oleObject progId="Equation.3" shapeId="6151" r:id="rId17"/>
      </mc:Fallback>
    </mc:AlternateContent>
    <mc:AlternateContent xmlns:mc="http://schemas.openxmlformats.org/markup-compatibility/2006">
      <mc:Choice Requires="x14">
        <oleObject progId="Equation.3" shapeId="6150" r:id="rId19">
          <objectPr defaultSize="0" autoPict="0" r:id="rId20">
            <anchor moveWithCells="1" siz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314325</xdr:colOff>
                <xdr:row>18</xdr:row>
                <xdr:rowOff>200025</xdr:rowOff>
              </to>
            </anchor>
          </objectPr>
        </oleObject>
      </mc:Choice>
      <mc:Fallback>
        <oleObject progId="Equation.3" shapeId="6150" r:id="rId19"/>
      </mc:Fallback>
    </mc:AlternateContent>
    <mc:AlternateContent xmlns:mc="http://schemas.openxmlformats.org/markup-compatibility/2006">
      <mc:Choice Requires="x14">
        <oleObject progId="Equation.3" shapeId="6149" r:id="rId21">
          <objectPr defaultSize="0" autoPict="0" r:id="rId22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200025</xdr:colOff>
                <xdr:row>19</xdr:row>
                <xdr:rowOff>200025</xdr:rowOff>
              </to>
            </anchor>
          </objectPr>
        </oleObject>
      </mc:Choice>
      <mc:Fallback>
        <oleObject progId="Equation.3" shapeId="6149" r:id="rId21"/>
      </mc:Fallback>
    </mc:AlternateContent>
    <mc:AlternateContent xmlns:mc="http://schemas.openxmlformats.org/markup-compatibility/2006">
      <mc:Choice Requires="x14">
        <oleObject progId="Equation.3" shapeId="6148" r:id="rId23">
          <objectPr defaultSize="0" autoPict="0" r:id="rId24">
            <anchor moveWithCells="1" sizeWithCells="1">
              <from>
                <xdr:col>0</xdr:col>
                <xdr:colOff>0</xdr:colOff>
                <xdr:row>31</xdr:row>
                <xdr:rowOff>0</xdr:rowOff>
              </from>
              <to>
                <xdr:col>2</xdr:col>
                <xdr:colOff>304800</xdr:colOff>
                <xdr:row>33</xdr:row>
                <xdr:rowOff>19050</xdr:rowOff>
              </to>
            </anchor>
          </objectPr>
        </oleObject>
      </mc:Choice>
      <mc:Fallback>
        <oleObject progId="Equation.3" shapeId="6148" r:id="rId23"/>
      </mc:Fallback>
    </mc:AlternateContent>
    <mc:AlternateContent xmlns:mc="http://schemas.openxmlformats.org/markup-compatibility/2006">
      <mc:Choice Requires="x14">
        <oleObject progId="Equation.3" shapeId="6147" r:id="rId25">
          <objectPr defaultSize="0" autoPict="0" r:id="rId26">
            <anchor moveWithCells="1" siz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228600</xdr:colOff>
                <xdr:row>33</xdr:row>
                <xdr:rowOff>228600</xdr:rowOff>
              </to>
            </anchor>
          </objectPr>
        </oleObject>
      </mc:Choice>
      <mc:Fallback>
        <oleObject progId="Equation.3" shapeId="6147" r:id="rId25"/>
      </mc:Fallback>
    </mc:AlternateContent>
    <mc:AlternateContent xmlns:mc="http://schemas.openxmlformats.org/markup-compatibility/2006">
      <mc:Choice Requires="x14">
        <oleObject progId="Equation.3" shapeId="6146" r:id="rId27">
          <objectPr defaultSize="0" autoPict="0" r:id="rId28">
            <anchor moveWithCells="1" siz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447675</xdr:colOff>
                <xdr:row>34</xdr:row>
                <xdr:rowOff>180975</xdr:rowOff>
              </to>
            </anchor>
          </objectPr>
        </oleObject>
      </mc:Choice>
      <mc:Fallback>
        <oleObject progId="Equation.3" shapeId="6146" r:id="rId27"/>
      </mc:Fallback>
    </mc:AlternateContent>
    <mc:AlternateContent xmlns:mc="http://schemas.openxmlformats.org/markup-compatibility/2006">
      <mc:Choice Requires="x14">
        <oleObject progId="Equation.3" shapeId="6145" r:id="rId29">
          <objectPr defaultSize="0" autoPict="0" r:id="rId30">
            <anchor moveWithCells="1" siz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200025</xdr:colOff>
                <xdr:row>35</xdr:row>
                <xdr:rowOff>180975</xdr:rowOff>
              </to>
            </anchor>
          </objectPr>
        </oleObject>
      </mc:Choice>
      <mc:Fallback>
        <oleObject progId="Equation.3" shapeId="6145" r:id="rId2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Поставщики</vt:lpstr>
      <vt:lpstr>Параметры договра</vt:lpstr>
      <vt:lpstr>Победитель</vt:lpstr>
      <vt:lpstr>Критерии</vt:lpstr>
      <vt:lpstr>Запрос предложений</vt:lpstr>
      <vt:lpstr>Формулы и требования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Image&amp;Matros™</dc:creator>
  <cp:lastModifiedBy>Пичевский Семен Федорович</cp:lastModifiedBy>
  <cp:lastPrinted>2014-04-01T08:49:53Z</cp:lastPrinted>
  <dcterms:created xsi:type="dcterms:W3CDTF">2013-10-12T10:17:05Z</dcterms:created>
  <dcterms:modified xsi:type="dcterms:W3CDTF">2014-07-01T09:23:07Z</dcterms:modified>
</cp:coreProperties>
</file>