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14868" windowHeight="8580" activeTab="2"/>
  </bookViews>
  <sheets>
    <sheet name="Главная" sheetId="3" r:id="rId1"/>
    <sheet name="Согласие" sheetId="8" r:id="rId2"/>
    <sheet name="Результаты" sheetId="11" r:id="rId3"/>
    <sheet name="Вспомогательные" sheetId="12" r:id="rId4"/>
  </sheets>
  <calcPr calcId="145621"/>
</workbook>
</file>

<file path=xl/calcChain.xml><?xml version="1.0" encoding="utf-8"?>
<calcChain xmlns="http://schemas.openxmlformats.org/spreadsheetml/2006/main">
  <c r="AC24" i="11" l="1"/>
  <c r="Z25" i="11"/>
  <c r="AC25" i="11"/>
  <c r="W24" i="11"/>
  <c r="U11" i="11"/>
  <c r="Z24" i="11" s="1"/>
  <c r="B2" i="3"/>
  <c r="C11" i="11"/>
  <c r="AM16" i="11"/>
  <c r="AF25" i="11" l="1"/>
  <c r="V46" i="11"/>
  <c r="A19" i="11"/>
  <c r="P32" i="11"/>
  <c r="M32" i="11"/>
  <c r="M31" i="11"/>
  <c r="M30" i="11"/>
  <c r="J28" i="11"/>
  <c r="U16" i="11" s="1"/>
  <c r="J25" i="11"/>
  <c r="J22" i="11"/>
  <c r="U22" i="11" s="1"/>
  <c r="S21" i="11"/>
  <c r="AI25" i="11" s="1"/>
  <c r="M21" i="11"/>
  <c r="S18" i="11"/>
  <c r="M18" i="11"/>
  <c r="I18" i="11"/>
  <c r="E18" i="11"/>
  <c r="Q16" i="11"/>
  <c r="AM20" i="11" s="1"/>
  <c r="AL25" i="11" s="1"/>
  <c r="D16" i="11"/>
  <c r="AM19" i="11" s="1"/>
  <c r="F15" i="11"/>
  <c r="C15" i="11"/>
  <c r="AM18" i="11" s="1"/>
  <c r="B14" i="11"/>
  <c r="E14" i="11"/>
  <c r="U10" i="11"/>
  <c r="B10" i="11"/>
  <c r="V10" i="11" s="1"/>
  <c r="U9" i="11"/>
  <c r="B9" i="11"/>
  <c r="U8" i="11"/>
  <c r="B8" i="11"/>
  <c r="P14" i="11" l="1"/>
  <c r="AM21" i="11" s="1"/>
  <c r="W25" i="11" s="1"/>
  <c r="V8" i="11"/>
  <c r="V9" i="11"/>
  <c r="U7" i="8" l="1"/>
  <c r="U8" i="8"/>
  <c r="U9" i="8"/>
  <c r="U10" i="8"/>
  <c r="AG10" i="8"/>
  <c r="V11" i="8"/>
  <c r="U12" i="8"/>
  <c r="AD12" i="8"/>
  <c r="AE12" i="8"/>
  <c r="AG12" i="8"/>
  <c r="U13" i="8"/>
  <c r="AG13" i="8"/>
  <c r="U14" i="8"/>
  <c r="U15" i="8"/>
  <c r="U16" i="8"/>
  <c r="U17" i="8"/>
  <c r="U19" i="8"/>
  <c r="U20" i="8"/>
  <c r="U21" i="8"/>
  <c r="U22" i="8"/>
  <c r="U23" i="8"/>
  <c r="U25" i="8"/>
  <c r="W25" i="8"/>
  <c r="U27" i="8"/>
  <c r="W27" i="8"/>
  <c r="U28" i="8"/>
  <c r="U30" i="8"/>
  <c r="C15" i="8"/>
  <c r="W15" i="8" s="1"/>
  <c r="C14" i="8"/>
  <c r="W14" i="8" s="1"/>
  <c r="Q13" i="8"/>
  <c r="AK13" i="8" s="1"/>
  <c r="L13" i="8"/>
  <c r="AF13" i="8" s="1"/>
  <c r="K13" i="8"/>
  <c r="AE13" i="8" s="1"/>
  <c r="J13" i="8"/>
  <c r="AD13" i="8" s="1"/>
  <c r="I13" i="8"/>
  <c r="AC13" i="8" s="1"/>
  <c r="H13" i="8"/>
  <c r="AB13" i="8" s="1"/>
  <c r="G13" i="8"/>
  <c r="AA13" i="8" s="1"/>
  <c r="F13" i="8"/>
  <c r="Z13" i="8" s="1"/>
  <c r="E13" i="8"/>
  <c r="Y13" i="8" s="1"/>
  <c r="D13" i="8"/>
  <c r="X13" i="8" s="1"/>
  <c r="C13" i="8"/>
  <c r="W13" i="8" s="1"/>
  <c r="C12" i="8"/>
  <c r="W12" i="8" s="1"/>
  <c r="Q11" i="8"/>
  <c r="AK11" i="8" s="1"/>
  <c r="P11" i="8"/>
  <c r="AJ11" i="8" s="1"/>
  <c r="O11" i="8"/>
  <c r="AI11" i="8" s="1"/>
  <c r="N11" i="8"/>
  <c r="AH11" i="8" s="1"/>
  <c r="M11" i="8"/>
  <c r="AG11" i="8" s="1"/>
  <c r="L11" i="8"/>
  <c r="AF11" i="8" s="1"/>
  <c r="K11" i="8"/>
  <c r="AE11" i="8" s="1"/>
  <c r="J11" i="8"/>
  <c r="AD11" i="8" s="1"/>
  <c r="I11" i="8"/>
  <c r="AC11" i="8" s="1"/>
  <c r="H11" i="8"/>
  <c r="AB11" i="8" s="1"/>
  <c r="G11" i="8"/>
  <c r="AA11" i="8" s="1"/>
  <c r="F11" i="8"/>
  <c r="Z11" i="8" s="1"/>
  <c r="E11" i="8"/>
  <c r="Y11" i="8" s="1"/>
  <c r="D11" i="8"/>
  <c r="X11" i="8" s="1"/>
  <c r="C11" i="8"/>
  <c r="W11" i="8" s="1"/>
  <c r="Q10" i="8"/>
  <c r="AK10" i="8" s="1"/>
  <c r="B10" i="8"/>
  <c r="V10" i="8" s="1"/>
  <c r="B9" i="8"/>
  <c r="V9" i="8" s="1"/>
  <c r="B8" i="8"/>
  <c r="B7" i="8"/>
  <c r="V7" i="8" s="1"/>
  <c r="O24" i="8" l="1"/>
  <c r="AI24" i="8"/>
  <c r="D24" i="8"/>
  <c r="X24" i="8" s="1"/>
  <c r="V8" i="8"/>
  <c r="C45" i="11"/>
  <c r="A29" i="8" l="1"/>
  <c r="U29" i="8" s="1"/>
</calcChain>
</file>

<file path=xl/sharedStrings.xml><?xml version="1.0" encoding="utf-8"?>
<sst xmlns="http://schemas.openxmlformats.org/spreadsheetml/2006/main" count="252" uniqueCount="168">
  <si>
    <t>Дата выдачи:</t>
  </si>
  <si>
    <t>Фамилия</t>
  </si>
  <si>
    <t>2.</t>
  </si>
  <si>
    <t>Имя</t>
  </si>
  <si>
    <t>Отчество</t>
  </si>
  <si>
    <t>Дата рождения:</t>
  </si>
  <si>
    <t>Паспорт (серия,номер):</t>
  </si>
  <si>
    <t>Страховой полис :</t>
  </si>
  <si>
    <t>(кампания,сер.,№)</t>
  </si>
  <si>
    <t>Пол:</t>
  </si>
  <si>
    <t>муж./жен.</t>
  </si>
  <si>
    <t>Даты проведения:</t>
  </si>
  <si>
    <t>Адрес места жительства/регистрации по месту прописки(в городе 1, селе 2):</t>
  </si>
  <si>
    <t>Контактный телефон:</t>
  </si>
  <si>
    <t>№ амбулаторной карты</t>
  </si>
  <si>
    <t>Контактный телефон</t>
  </si>
  <si>
    <t>Серия, номер</t>
  </si>
  <si>
    <t>Когда выдан</t>
  </si>
  <si>
    <t>Адрес места жительства/регистрации по месту прописки</t>
  </si>
  <si>
    <t>Табельный № врача</t>
  </si>
  <si>
    <t>Страховой полис</t>
  </si>
  <si>
    <t>Название страховой кампании</t>
  </si>
  <si>
    <t>Паспорт</t>
  </si>
  <si>
    <t>Дата регистрации</t>
  </si>
  <si>
    <t>Школы здоровья</t>
  </si>
  <si>
    <t>Название:</t>
  </si>
  <si>
    <t>Диспансеризация</t>
  </si>
  <si>
    <t>I этап открыт</t>
  </si>
  <si>
    <t>I этап закрыт</t>
  </si>
  <si>
    <t>II этап открыт</t>
  </si>
  <si>
    <t>II этап закрыт</t>
  </si>
  <si>
    <t>Профилактический осмотр</t>
  </si>
  <si>
    <t>открыт</t>
  </si>
  <si>
    <t>закрыт</t>
  </si>
  <si>
    <t>Ввод пациента:</t>
  </si>
  <si>
    <t>________</t>
  </si>
  <si>
    <t>_</t>
  </si>
  <si>
    <t>даю информированное добровольное согласие на медицинское вмешательство, предложенное мне / гражданину, чьим законным представителем я являюсь (ненужное зачеркнуть)</t>
  </si>
  <si>
    <t>Ф.И.О. гражданина, от имени которого выступает законный представитель:</t>
  </si>
  <si>
    <t xml:space="preserve">необходимое для оказания медицинской помощи  осуществляемое в  МБУЗ «Правдинская поликлиника» Московская область, Пушкинский район п.Правдинский ул.Лесная д.2. </t>
  </si>
  <si>
    <t xml:space="preserve">Мне в доступной для меня форме мне разъяснены цели, методы оказания медицинской помощи, связанный с ними риск, возможные варианты медицинских вмешательств, их последствия, в том числе вероятность развития осложнений, а также предполагаемые результаты оказания медицинской помощи. Мне разъяснено, что я имею право отказаться от определенного вида медицинского вмешательства или потребовать его прекращения, за исключением случаев, предусмотренных частью 9 статьи 20 Федерального закона от 21 ноября 2011 г. № 323-ФЗ «Об основах охраны здоровья граждан в Российской Федерации»**. </t>
  </si>
  <si>
    <t>(подпись)</t>
  </si>
  <si>
    <t>(Ф.И.О. гражданина / законного представителя гражданина)</t>
  </si>
  <si>
    <t>(Ф.И.О. Медицинского работника)</t>
  </si>
  <si>
    <t>Дата заполнения:</t>
  </si>
  <si>
    <t>*Настоящая форма информированного добровольного согласия на медицинское вмешательство не применяется в случае если законодательством Российской Федерации установлена иная форма информированного добровольного согласия на определенный вид медицинского вмешательства. 
** Собрание законодательства Российской Федерации, 2011, № 48, ст. 6724; 2012, № 26, ст. 3442, 3446.</t>
  </si>
  <si>
    <t>на медицинское вмешательство:</t>
  </si>
  <si>
    <t xml:space="preserve">Медицинское обследование состояния здоровья </t>
  </si>
  <si>
    <t>медицинским персоналом в рамках Приказа МЗ РФ №1006н от 03.12.2012г./Приказа МЗ РФ № 1011н от 06.12.2012 г./Приказа МЗ РФ №597н от 19.08.2009 г. (ненужное зачеркнуть)</t>
  </si>
  <si>
    <t>Глюкоза</t>
  </si>
  <si>
    <t>Врач:</t>
  </si>
  <si>
    <t>Рост (метров)</t>
  </si>
  <si>
    <t>Вес (кг)</t>
  </si>
  <si>
    <t>ЖЕЛ</t>
  </si>
  <si>
    <t>ФЖЕЛ</t>
  </si>
  <si>
    <t>ОФБ1</t>
  </si>
  <si>
    <t>ОФБ1/ЖЕЛ</t>
  </si>
  <si>
    <t>Заключение:</t>
  </si>
  <si>
    <t>Спирометрия</t>
  </si>
  <si>
    <t>Экспресс-оценка состояния сердца по ЭКГ-сигналам от конечностей</t>
  </si>
  <si>
    <t>Ритм:</t>
  </si>
  <si>
    <t>Пульс (в '):</t>
  </si>
  <si>
    <t xml:space="preserve">Скрининг-оценка    уровня психофизиологического  и  соматического  здоровья,  функциональных  и адаптивных  резервов  организма, параметры физического развития                            </t>
  </si>
  <si>
    <t>Ангиологический  скрининг  с   автоматическим   измерением систолического артериального  давления  и  расчета  плече-лодыжечного индекса</t>
  </si>
  <si>
    <t xml:space="preserve">Биоимпедансметрия       (процентное соотношение воды, мышечной и жировой ткани)                          </t>
  </si>
  <si>
    <t>Анализ окиси углерода выдыхаемого воздуха с определением карбоксигемоглобина</t>
  </si>
  <si>
    <t>Пульсоксиметрия</t>
  </si>
  <si>
    <t>Артериальное давление:</t>
  </si>
  <si>
    <t>/</t>
  </si>
  <si>
    <t>мм.рт.ст.</t>
  </si>
  <si>
    <t>Результаты обследования</t>
  </si>
  <si>
    <t>Заключение терапевта</t>
  </si>
  <si>
    <t>1. Рост,м</t>
  </si>
  <si>
    <t>Вес,кг</t>
  </si>
  <si>
    <t>Индекс массы тела</t>
  </si>
  <si>
    <t>(N 25)</t>
  </si>
  <si>
    <t>2. Артериальное давление</t>
  </si>
  <si>
    <t>(N менее 140/90 мм.рт.ст.)</t>
  </si>
  <si>
    <t>3. Холестерин</t>
  </si>
  <si>
    <t>( N менее 5,0 ммоль/л):</t>
  </si>
  <si>
    <t>ммоль/л</t>
  </si>
  <si>
    <t>4. Глюкоза</t>
  </si>
  <si>
    <t>( N менее 6,5 ммоль/л):</t>
  </si>
  <si>
    <t>5. Спирометрия:</t>
  </si>
  <si>
    <t>ОФВ1/ЖЕЛ</t>
  </si>
  <si>
    <t>Результат обследования</t>
  </si>
  <si>
    <t>Пульс в '</t>
  </si>
  <si>
    <t>Скрининг-оценка    уровня психофизиологического  и  соматического  здоровья,  функциональных  и адаптивных  резервов  организма, параметры физического развития</t>
  </si>
  <si>
    <t xml:space="preserve">Биоимпедансметрия (процентное соотношение воды, мышечной и жировой ткани)                          </t>
  </si>
  <si>
    <t>Анализ котинина и других биологических маркеров в крови и моче</t>
  </si>
  <si>
    <t>Обследование проведено медицинским персоналом в рамках Приказа МЗ РФ №1006н от 03.12.2012г. / Приказа МЗ РФ № 1011н от 06.12.2012 г. / Приказа МЗ РФ №597н от 19.08.2009 г. (ненужное зачеркнуть)</t>
  </si>
  <si>
    <t>Легкая рестрикция</t>
  </si>
  <si>
    <t>16%-14%</t>
  </si>
  <si>
    <t>Изменение процесса деполяризации желудочков</t>
  </si>
  <si>
    <t>средний</t>
  </si>
  <si>
    <t>Изменения сосудистой стенки</t>
  </si>
  <si>
    <t>SpO2</t>
  </si>
  <si>
    <t>%</t>
  </si>
  <si>
    <t>Пульсоксиметрия:</t>
  </si>
  <si>
    <t>SpO2:</t>
  </si>
  <si>
    <t>Холестерин</t>
  </si>
  <si>
    <t>нет показаний</t>
  </si>
  <si>
    <t>Наименование обследования</t>
  </si>
  <si>
    <r>
      <t xml:space="preserve">Обследование проведено медицинским персоналом в рамках Приказа МЗ РФ №1006н от 03.12.2012г. / Приказа МЗ РФ № 1011н от 06.12.2012 г. / Приказа МЗ РФ №597н от 19.08.2009 г. </t>
    </r>
    <r>
      <rPr>
        <sz val="10"/>
        <color theme="0" tint="-0.499984740745262"/>
        <rFont val="Arial"/>
        <family val="2"/>
        <charset val="204"/>
      </rPr>
      <t>(ненужное зачеркнуть)</t>
    </r>
  </si>
  <si>
    <t>Курение</t>
  </si>
  <si>
    <t>Гиподинамия</t>
  </si>
  <si>
    <t>Артериальная гипертензия</t>
  </si>
  <si>
    <t>Гиперхолестеринемия</t>
  </si>
  <si>
    <t>Ожирение</t>
  </si>
  <si>
    <t>Факторы риска сердечно-сосудистых заболеваний</t>
  </si>
  <si>
    <t>Гипергликемия</t>
  </si>
  <si>
    <t>Функциональные отклонения:</t>
  </si>
  <si>
    <t>Низкая толерантность к физическим нагрузкам</t>
  </si>
  <si>
    <t>ЛПИ (ABI):</t>
  </si>
  <si>
    <t>39,1%/38,8%/3,5%</t>
  </si>
  <si>
    <t>Нарушение соотношения воды,мышечной ткани и жировой ткани в следствие несоблюдения режима  питания</t>
  </si>
  <si>
    <t>Группа здоровья:</t>
  </si>
  <si>
    <t>SCORE:</t>
  </si>
  <si>
    <t>Установленные и предполагаемые диагнозы:</t>
  </si>
  <si>
    <t>Рекомендации:</t>
  </si>
  <si>
    <t>Дообследование</t>
  </si>
  <si>
    <t>ЭХО-КГ, Холтер-КГ, по результатам – консультация кардиолога.</t>
  </si>
  <si>
    <t>Самоконтроль:</t>
  </si>
  <si>
    <t xml:space="preserve">Ведение дневника контроля артериального давления с измерениями минимум 2 раза в день (утро/вечер). </t>
  </si>
  <si>
    <t>Диета:</t>
  </si>
  <si>
    <t>Физическая активность:</t>
  </si>
  <si>
    <t>Под контролем специалиста умеренная физическая активность – консультация врача ЛФК. Лечебное плавание. Регулярное санаторно-курортное лечение в санаторно-курортных учреждениях кардиологического профиля.</t>
  </si>
  <si>
    <t>Физиотерапия (при отвутствии противопоказаний после дообследования):</t>
  </si>
  <si>
    <t xml:space="preserve">Магнитотерапия по гипотензивной методике курсом. Пневмокомпрессионный (лимфодренажный) массаж нижних конечностей. При обострении дорсопатии: экстракорпоральная ударно-волновая терапия (ЭУВТ)
</t>
  </si>
  <si>
    <t>Рекомендации по дальнейшему образу жизни:</t>
  </si>
  <si>
    <t>Регулярный (минимум 2 раза в год) контроль показателей крови: гликированный гемоглобин, ЛПНП, при повышении – консультации специалистов для коррекции. Посещение школы профилактики артериальной гипертензии.</t>
  </si>
  <si>
    <t xml:space="preserve">В плановом порядке: ЭхоКГ, по результатам – консультация специалиста. Срочно тест на толерантность к глюкозе
</t>
  </si>
  <si>
    <t>Стол №10 по Певзнеру. Регулярное питание.</t>
  </si>
  <si>
    <t xml:space="preserve">Умеренная физическая активность – утренняя гимнастика с элементами дыхательной гимнастики по Стрельниковой, регулярные занятия физической культурой, лечебное плавание. Регулярное санаторно-курортное лечение.
</t>
  </si>
  <si>
    <t xml:space="preserve">Регулярный курс (1-2 р. в год) лечебного массажа. Галотерапия.
</t>
  </si>
  <si>
    <t xml:space="preserve">1-2 раза в год контроль показателей крови: гликированный гемоглобин, общий холестерин, при повышении – консультации специалистов для коррекции. Нормальный режим труда/отдыха. Отказ от курения. Динамическое наблюдение в Центре Здоровья.
</t>
  </si>
  <si>
    <t>В плановом порядке: аллергопробы (бытовые, пищевые)</t>
  </si>
  <si>
    <t>Стол №15 по Певзнеру. Регулярное питание.</t>
  </si>
  <si>
    <t xml:space="preserve">Регулярный курс (1-2 р. в год) лечебного массажа. При обострении: Диадинамотерапия. Курсом: ЭУВТ(экстракорпоральная ударно-волновая терапия). Галотерапия
</t>
  </si>
  <si>
    <t xml:space="preserve">Магнитотерапия грудного отд. п-ка. Электрофорез Sol MgSO4 воротниковой обл. Гало/спелео терапия. Щелочные ингаляции
</t>
  </si>
  <si>
    <t xml:space="preserve">Умеренная физическая активность – утренняя гимнастика, регулярные занятия физической культурой, лечебное плавание. Ношение ортопедической обуви. Консультация травматолога-ортопеда по поводу ношения коррегирующего белья. Регулярное санаторно-курортное лечение.
</t>
  </si>
  <si>
    <t xml:space="preserve">Пневмокомпрессионный(лимфодренажный) массаж нижних конечностей. Диадинамотерапия/СМТ курсовое лечение. ЭУВТ (экстракорпоральная ударно-волновая терапия) при обострении. Галотерапия
</t>
  </si>
  <si>
    <t>Консультация эндокринолога, анализ крови на гликированный гемоглобин</t>
  </si>
  <si>
    <t xml:space="preserve">Массаж ручной классический спины. Галотерапия. Щелочные ингаляции. Магнитотерапия голеней/ УЗТ коленных суставов курсами по №10 ежедневно
</t>
  </si>
  <si>
    <t xml:space="preserve">Наблюдение пульмонолога. Спирометрия в динамике. ЭКГ, наблюдение кардиологом, терапевтом
</t>
  </si>
  <si>
    <t>Ведение дневника контроля артериального давления с измерениями минимум 2 раза в день (утро/вечер). Постоянный прием антигипертензивных препаратов. Адекватная аэробная физ. нагрузка.</t>
  </si>
  <si>
    <t xml:space="preserve">Спирометрия в динамике. Посещение школы профилактики артериальной гипертензии. Ведение дневника измерений АД+Пульс
</t>
  </si>
  <si>
    <t xml:space="preserve">СРОЧНО: ОАК, ОАМ, о. холестерин, ЛПНП, ЛПВП,  ТГ, консультации невролога, офтальмолога, кардиолога
Комплексное обследование щитовидной железы (УЗИ+горм.фон+АТ)
</t>
  </si>
  <si>
    <t xml:space="preserve">После подбора плановой терапии – под контролем специалиста умеренная физическая активность – консультация специалиста ЛФК. Лечебное плавание. Регулярное санаторно-курортное лечение в санаторно-курортных учреждениях кардионеврологического профиля.
</t>
  </si>
  <si>
    <t xml:space="preserve">Регулярный (минимум 2 раза в год) контроль показателей крови: о. холестерин, ЛПНП, ЛПВП,  ТГ, АСТ, АЛТ, о. билирубин, при повышении – консультации специалистов для коррекции. Посещение школы профилактики артериальной гипертензии и сахарного диабета.
</t>
  </si>
  <si>
    <t>ОАК, липидный профиль, консультация лечащего врача/кардиолога для коррекции плановой терапии.</t>
  </si>
  <si>
    <t>1-2 раза в год ЭКГ, ЭХО-КГ по результатам – консультация кардиолога для отслеживанияэффективности плановой терапии. Плановое комплексное обследование щитовидной железы (УЗИ+горм.фон+АТ) 1-2  раза в год, наблюдение эндокринолога. Спирометрия в динамике, флюорография лёгких, консультация пульмонолога.</t>
  </si>
  <si>
    <t>Ведение дневника контроля артериального давления с измерениями минимум 2 раза в день (утро/вечер) в течение 5-7 дней. При неоднократной регистрации АД свыше 140/90 мм.рт.ст. – консультация лечащего врача.</t>
  </si>
  <si>
    <t>1 раз в полгода/год -ведение дневника контроля артериального давления с измерениями минимум 2 раза в день (утро/вечер) в течение 5-7 дней. При неоднократной регистрации АД свыше 140/90 мм.рт.ст. – консультация лечащего врача.</t>
  </si>
  <si>
    <t>Стол №9 по Певзнеру. Самоконтроль гликемии</t>
  </si>
  <si>
    <t xml:space="preserve">Умеренная физическая активность – Утренняя гимнастика, спокойная ходьба 5 км/день. Лечебное плавание. Регулярное санаторно-курортное лечение в санаторно-курортных учреждениях кардионеврологического профиля.
</t>
  </si>
  <si>
    <t xml:space="preserve">Умеренная физическая активность – утренняя гимнастика, регулярные занятия физической культурой, лечебное плавание. Регулярное санаторно-курортное лечение.
</t>
  </si>
  <si>
    <t xml:space="preserve">1 раз в год контроль показателей крови: гликированный гемоглобин, общий холестерин, при повышении – консультации специалистов для коррекции. Нормальный режим труда/отдыха. Отказ от курения. Динамическое наблюдение в Центре Здоровья
</t>
  </si>
  <si>
    <t xml:space="preserve">Комплексное обследование щитовидной железы (УЗИ+горм.фон+АТ). В плановом порядке: ЭКГ, ЭхоКГ, по результатам – консультация специалиста
</t>
  </si>
  <si>
    <t>% COHb</t>
  </si>
  <si>
    <t>CO</t>
  </si>
  <si>
    <t>% COHb:</t>
  </si>
  <si>
    <t>Дообследование:</t>
  </si>
  <si>
    <t>Физическая активность</t>
  </si>
  <si>
    <r>
      <t>Физиотерапия</t>
    </r>
    <r>
      <rPr>
        <u/>
        <sz val="12"/>
        <color theme="0" tint="-0.499984740745262"/>
        <rFont val="Arial"/>
        <family val="2"/>
        <charset val="204"/>
      </rPr>
      <t xml:space="preserve"> (при отвутствии противопоказаний после дообследования)</t>
    </r>
    <r>
      <rPr>
        <b/>
        <u/>
        <sz val="12"/>
        <color theme="0" tint="-0.499984740745262"/>
        <rFont val="Arial"/>
        <family val="2"/>
        <charset val="204"/>
      </rPr>
      <t>:</t>
    </r>
  </si>
  <si>
    <t>+</t>
  </si>
  <si>
    <t>лет (диспансерный год)</t>
  </si>
  <si>
    <t>Пол (м-1, ж-2)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</si>
</sst>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р_._-;\-* #,##0.00\ _р_._-;_-* &quot;-&quot;??\ _р_._-;_-@_-"/>
    <numFmt numFmtId="164" formatCode="[$-FC19]dd\ mmmm\ yyyy\ \г\.;@"/>
    <numFmt numFmtId="165" formatCode="0.0"/>
  </numFmts>
  <fonts count="41" x14ac:knownFonts="1"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2"/>
      <color rgb="FF0070C0"/>
      <name val="Arial"/>
      <family val="2"/>
      <charset val="204"/>
    </font>
    <font>
      <sz val="10"/>
      <color theme="0" tint="-0.499984740745262"/>
      <name val="Arial"/>
      <family val="2"/>
    </font>
    <font>
      <b/>
      <sz val="11"/>
      <color theme="0" tint="-0.499984740745262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2"/>
      <color theme="0" tint="-0.499984740745262"/>
      <name val="Courier New"/>
      <family val="2"/>
    </font>
    <font>
      <sz val="22"/>
      <color theme="0" tint="-0.499984740745262"/>
      <name val="Arial"/>
      <family val="2"/>
    </font>
    <font>
      <sz val="12"/>
      <color theme="0" tint="-0.499984740745262"/>
      <name val="Calibri"/>
      <family val="2"/>
      <charset val="204"/>
    </font>
    <font>
      <sz val="12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2"/>
      <color theme="0" tint="-0.499984740745262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9"/>
      <color theme="0" tint="-0.499984740745262"/>
      <name val="Arial"/>
      <family val="2"/>
    </font>
    <font>
      <sz val="12"/>
      <color theme="0" tint="-0.499984740745262"/>
      <name val="Arial"/>
      <family val="2"/>
      <charset val="204"/>
    </font>
    <font>
      <b/>
      <sz val="14"/>
      <color theme="0" tint="-0.499984740745262"/>
      <name val="Arial"/>
      <family val="2"/>
      <charset val="204"/>
    </font>
    <font>
      <sz val="8"/>
      <color theme="0" tint="-0.499984740745262"/>
      <name val="Arial"/>
      <family val="2"/>
      <charset val="204"/>
    </font>
    <font>
      <sz val="8"/>
      <color theme="0" tint="-0.499984740745262"/>
      <name val="Arial"/>
      <family val="2"/>
    </font>
    <font>
      <sz val="14"/>
      <color theme="0" tint="-0.499984740745262"/>
      <name val="Arial"/>
      <family val="2"/>
    </font>
    <font>
      <b/>
      <sz val="16"/>
      <name val="Arial"/>
      <family val="2"/>
      <charset val="204"/>
    </font>
    <font>
      <b/>
      <sz val="16"/>
      <color theme="0" tint="-0.499984740745262"/>
      <name val="Arial"/>
      <family val="2"/>
      <charset val="204"/>
    </font>
    <font>
      <sz val="14"/>
      <color theme="0" tint="-0.499984740745262"/>
      <name val="Arial"/>
      <family val="2"/>
      <charset val="204"/>
    </font>
    <font>
      <sz val="18"/>
      <color theme="0" tint="-0.499984740745262"/>
      <name val="Arial"/>
      <family val="2"/>
    </font>
    <font>
      <b/>
      <sz val="9"/>
      <name val="Arial"/>
      <family val="2"/>
      <charset val="204"/>
    </font>
    <font>
      <b/>
      <u/>
      <sz val="12"/>
      <color theme="0" tint="-0.499984740745262"/>
      <name val="Arial"/>
      <family val="2"/>
      <charset val="204"/>
    </font>
    <font>
      <b/>
      <u/>
      <sz val="12"/>
      <name val="Arial"/>
      <family val="2"/>
      <charset val="204"/>
    </font>
    <font>
      <u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CEFA8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9">
    <xf numFmtId="0" fontId="0" fillId="0" borderId="0" xfId="0"/>
    <xf numFmtId="0" fontId="0" fillId="0" borderId="0" xfId="0" applyBorder="1"/>
    <xf numFmtId="0" fontId="3" fillId="0" borderId="0" xfId="0" applyFont="1"/>
    <xf numFmtId="0" fontId="9" fillId="0" borderId="0" xfId="0" applyFont="1"/>
    <xf numFmtId="0" fontId="9" fillId="3" borderId="8" xfId="0" applyFont="1" applyFill="1" applyBorder="1" applyAlignment="1">
      <alignment horizontal="left" vertical="center"/>
    </xf>
    <xf numFmtId="0" fontId="9" fillId="3" borderId="2" xfId="0" applyFont="1" applyFill="1" applyBorder="1" applyAlignment="1"/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4" borderId="0" xfId="0" applyFill="1" applyBorder="1"/>
    <xf numFmtId="0" fontId="0" fillId="4" borderId="0" xfId="0" applyFill="1"/>
    <xf numFmtId="0" fontId="0" fillId="4" borderId="0" xfId="0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2" xfId="0" applyFont="1" applyFill="1" applyBorder="1" applyAlignment="1"/>
    <xf numFmtId="0" fontId="9" fillId="4" borderId="0" xfId="0" applyFont="1" applyFill="1" applyBorder="1" applyAlignment="1"/>
    <xf numFmtId="0" fontId="1" fillId="0" borderId="0" xfId="0" applyFont="1" applyBorder="1" applyAlignment="1">
      <alignment horizontal="center" vertical="center" wrapText="1"/>
    </xf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1" fontId="16" fillId="0" borderId="1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right" wrapText="1"/>
    </xf>
    <xf numFmtId="0" fontId="18" fillId="0" borderId="0" xfId="0" applyFont="1" applyBorder="1" applyAlignment="1">
      <alignment wrapText="1"/>
    </xf>
    <xf numFmtId="0" fontId="27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wrapText="1"/>
    </xf>
    <xf numFmtId="0" fontId="15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top"/>
    </xf>
    <xf numFmtId="0" fontId="15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22" fillId="0" borderId="0" xfId="0" applyFont="1" applyBorder="1" applyAlignment="1"/>
    <xf numFmtId="0" fontId="24" fillId="0" borderId="0" xfId="0" applyFont="1" applyBorder="1" applyAlignment="1"/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wrapText="1"/>
    </xf>
    <xf numFmtId="0" fontId="22" fillId="0" borderId="0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left" vertical="center"/>
    </xf>
    <xf numFmtId="0" fontId="19" fillId="0" borderId="0" xfId="0" applyNumberFormat="1" applyFont="1" applyBorder="1" applyAlignment="1"/>
    <xf numFmtId="0" fontId="15" fillId="0" borderId="0" xfId="0" applyFont="1" applyAlignment="1"/>
    <xf numFmtId="0" fontId="15" fillId="0" borderId="0" xfId="0" applyFont="1" applyBorder="1" applyAlignment="1"/>
    <xf numFmtId="0" fontId="17" fillId="0" borderId="0" xfId="0" applyFont="1" applyBorder="1" applyAlignment="1">
      <alignment horizontal="left" vertical="top" wrapText="1"/>
    </xf>
    <xf numFmtId="14" fontId="28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3" fillId="0" borderId="0" xfId="0" applyFont="1" applyAlignment="1"/>
    <xf numFmtId="0" fontId="28" fillId="0" borderId="0" xfId="0" applyFont="1" applyAlignment="1"/>
    <xf numFmtId="0" fontId="34" fillId="0" borderId="6" xfId="0" applyFont="1" applyBorder="1" applyAlignment="1">
      <alignment horizontal="left"/>
    </xf>
    <xf numFmtId="0" fontId="0" fillId="4" borderId="0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5" borderId="0" xfId="0" applyFill="1"/>
    <xf numFmtId="0" fontId="0" fillId="5" borderId="0" xfId="0" applyFill="1" applyBorder="1"/>
    <xf numFmtId="0" fontId="0" fillId="5" borderId="0" xfId="0" applyFill="1" applyAlignment="1"/>
    <xf numFmtId="0" fontId="0" fillId="5" borderId="0" xfId="0" applyFill="1" applyAlignment="1">
      <alignment vertical="top"/>
    </xf>
    <xf numFmtId="0" fontId="0" fillId="5" borderId="0" xfId="0" applyFill="1" applyAlignment="1">
      <alignment vertical="top" wrapText="1"/>
    </xf>
    <xf numFmtId="0" fontId="0" fillId="5" borderId="0" xfId="0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0" fontId="0" fillId="3" borderId="11" xfId="0" applyFill="1" applyBorder="1"/>
    <xf numFmtId="0" fontId="12" fillId="5" borderId="0" xfId="0" applyFont="1" applyFill="1"/>
    <xf numFmtId="0" fontId="0" fillId="5" borderId="0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0" fillId="0" borderId="11" xfId="0" applyNumberFormat="1" applyBorder="1"/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3" fillId="0" borderId="0" xfId="0" applyNumberFormat="1" applyFont="1" applyBorder="1" applyAlignment="1">
      <alignment horizontal="left" wrapText="1"/>
    </xf>
    <xf numFmtId="0" fontId="3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/>
    <xf numFmtId="0" fontId="6" fillId="5" borderId="0" xfId="0" applyFont="1" applyFill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6" fillId="0" borderId="0" xfId="0" applyFont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22" fillId="0" borderId="0" xfId="0" applyFont="1"/>
    <xf numFmtId="2" fontId="28" fillId="0" borderId="6" xfId="0" applyNumberFormat="1" applyFont="1" applyBorder="1" applyAlignment="1">
      <alignment horizontal="center" wrapText="1"/>
    </xf>
    <xf numFmtId="0" fontId="28" fillId="0" borderId="6" xfId="0" applyFont="1" applyBorder="1" applyAlignment="1">
      <alignment horizont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36" fillId="0" borderId="0" xfId="0" applyFont="1"/>
    <xf numFmtId="0" fontId="18" fillId="0" borderId="5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0" fontId="22" fillId="0" borderId="13" xfId="0" applyFont="1" applyBorder="1" applyAlignment="1">
      <alignment horizontal="center" wrapText="1"/>
    </xf>
    <xf numFmtId="0" fontId="37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right" wrapText="1"/>
    </xf>
    <xf numFmtId="0" fontId="18" fillId="0" borderId="6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" fontId="28" fillId="0" borderId="0" xfId="0" applyNumberFormat="1" applyFont="1"/>
    <xf numFmtId="0" fontId="27" fillId="0" borderId="0" xfId="0" applyFont="1" applyBorder="1" applyAlignment="1">
      <alignment horizontal="center" wrapText="1"/>
    </xf>
    <xf numFmtId="0" fontId="24" fillId="6" borderId="1" xfId="0" applyFont="1" applyFill="1" applyBorder="1" applyAlignment="1">
      <alignment horizontal="center" vertical="center" wrapText="1"/>
    </xf>
    <xf numFmtId="0" fontId="3" fillId="7" borderId="0" xfId="0" applyFont="1" applyFill="1"/>
    <xf numFmtId="0" fontId="3" fillId="7" borderId="0" xfId="0" applyFont="1" applyFill="1" applyAlignment="1"/>
    <xf numFmtId="0" fontId="3" fillId="9" borderId="0" xfId="0" applyFont="1" applyFill="1"/>
    <xf numFmtId="0" fontId="3" fillId="3" borderId="0" xfId="0" applyFont="1" applyFill="1"/>
    <xf numFmtId="0" fontId="3" fillId="10" borderId="0" xfId="0" applyFont="1" applyFill="1"/>
    <xf numFmtId="0" fontId="3" fillId="10" borderId="0" xfId="0" applyFont="1" applyFill="1" applyAlignment="1"/>
    <xf numFmtId="0" fontId="3" fillId="11" borderId="0" xfId="0" applyFont="1" applyFill="1" applyAlignment="1"/>
    <xf numFmtId="0" fontId="3" fillId="11" borderId="0" xfId="0" applyFont="1" applyFill="1" applyAlignment="1">
      <alignment wrapText="1"/>
    </xf>
    <xf numFmtId="0" fontId="3" fillId="11" borderId="0" xfId="0" applyFont="1" applyFill="1"/>
    <xf numFmtId="0" fontId="3" fillId="8" borderId="0" xfId="0" applyFont="1" applyFill="1"/>
    <xf numFmtId="0" fontId="3" fillId="8" borderId="0" xfId="0" applyFont="1" applyFill="1" applyAlignment="1"/>
    <xf numFmtId="14" fontId="4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14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4" borderId="0" xfId="0" applyFill="1" applyBorder="1" applyAlignment="1">
      <alignment vertical="center"/>
    </xf>
    <xf numFmtId="1" fontId="7" fillId="0" borderId="1" xfId="0" applyNumberFormat="1" applyFont="1" applyBorder="1" applyAlignment="1" applyProtection="1">
      <alignment horizontal="left" vertical="center"/>
      <protection locked="0"/>
    </xf>
    <xf numFmtId="0" fontId="0" fillId="4" borderId="0" xfId="0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5" xfId="0" applyFont="1" applyFill="1" applyBorder="1" applyAlignment="1">
      <alignment horizontal="center"/>
    </xf>
    <xf numFmtId="0" fontId="0" fillId="0" borderId="5" xfId="0" applyBorder="1" applyAlignment="1"/>
    <xf numFmtId="0" fontId="0" fillId="0" borderId="13" xfId="0" applyBorder="1" applyAlignment="1"/>
    <xf numFmtId="164" fontId="10" fillId="0" borderId="1" xfId="0" applyNumberFormat="1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0" fillId="0" borderId="11" xfId="0" applyBorder="1" applyAlignment="1"/>
    <xf numFmtId="0" fontId="14" fillId="4" borderId="0" xfId="0" applyFont="1" applyFill="1" applyAlignment="1"/>
    <xf numFmtId="0" fontId="14" fillId="4" borderId="0" xfId="0" applyFont="1" applyFill="1" applyBorder="1" applyAlignment="1"/>
    <xf numFmtId="0" fontId="0" fillId="4" borderId="0" xfId="0" applyFill="1" applyAlignment="1">
      <alignment horizontal="left" vertical="center"/>
    </xf>
    <xf numFmtId="164" fontId="10" fillId="0" borderId="1" xfId="0" quotePrefix="1" applyNumberFormat="1" applyFont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>
      <alignment horizontal="right"/>
    </xf>
    <xf numFmtId="0" fontId="0" fillId="0" borderId="0" xfId="0" applyBorder="1" applyAlignment="1"/>
    <xf numFmtId="0" fontId="10" fillId="5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2" fontId="7" fillId="0" borderId="1" xfId="0" applyNumberFormat="1" applyFont="1" applyBorder="1" applyAlignment="1"/>
    <xf numFmtId="1" fontId="7" fillId="0" borderId="1" xfId="0" applyNumberFormat="1" applyFont="1" applyBorder="1" applyAlignment="1"/>
    <xf numFmtId="0" fontId="6" fillId="3" borderId="0" xfId="0" applyFont="1" applyFill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3" borderId="15" xfId="0" applyFont="1" applyFill="1" applyBorder="1" applyAlignment="1">
      <alignment vertical="top" wrapText="1"/>
    </xf>
    <xf numFmtId="0" fontId="6" fillId="3" borderId="1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0" fillId="3" borderId="11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1" fillId="5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5" fontId="0" fillId="0" borderId="1" xfId="0" applyNumberFormat="1" applyBorder="1" applyAlignment="1"/>
    <xf numFmtId="0" fontId="0" fillId="5" borderId="0" xfId="0" applyFill="1" applyBorder="1" applyAlignment="1"/>
    <xf numFmtId="0" fontId="0" fillId="5" borderId="0" xfId="0" applyFill="1" applyAlignment="1"/>
    <xf numFmtId="0" fontId="6" fillId="5" borderId="0" xfId="0" applyFont="1" applyFill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43" fontId="0" fillId="0" borderId="1" xfId="0" applyNumberFormat="1" applyBorder="1" applyAlignment="1">
      <alignment horizontal="left" vertical="center"/>
    </xf>
    <xf numFmtId="0" fontId="29" fillId="0" borderId="0" xfId="0" applyFont="1" applyBorder="1" applyAlignment="1">
      <alignment horizontal="left" wrapText="1"/>
    </xf>
    <xf numFmtId="0" fontId="29" fillId="0" borderId="0" xfId="0" applyFont="1" applyBorder="1" applyAlignment="1">
      <alignment wrapText="1"/>
    </xf>
    <xf numFmtId="14" fontId="29" fillId="0" borderId="0" xfId="0" applyNumberFormat="1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18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wrapText="1"/>
    </xf>
    <xf numFmtId="14" fontId="17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14" fontId="28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4" fontId="28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right" wrapText="1"/>
    </xf>
    <xf numFmtId="0" fontId="34" fillId="0" borderId="6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23" fillId="0" borderId="4" xfId="0" applyNumberFormat="1" applyFont="1" applyBorder="1" applyAlignment="1">
      <alignment horizontal="left" vertical="top" wrapText="1"/>
    </xf>
    <xf numFmtId="0" fontId="23" fillId="0" borderId="3" xfId="0" applyFont="1" applyBorder="1" applyAlignment="1">
      <alignment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wrapText="1"/>
    </xf>
    <xf numFmtId="0" fontId="15" fillId="0" borderId="4" xfId="0" applyFont="1" applyBorder="1" applyAlignment="1"/>
    <xf numFmtId="1" fontId="24" fillId="0" borderId="4" xfId="0" applyNumberFormat="1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14" xfId="0" applyFont="1" applyBorder="1" applyAlignment="1">
      <alignment vertical="center"/>
    </xf>
    <xf numFmtId="0" fontId="27" fillId="0" borderId="17" xfId="0" applyFont="1" applyBorder="1" applyAlignment="1">
      <alignment horizontal="left" wrapText="1"/>
    </xf>
    <xf numFmtId="0" fontId="27" fillId="0" borderId="17" xfId="0" applyFont="1" applyBorder="1" applyAlignment="1">
      <alignment wrapText="1"/>
    </xf>
    <xf numFmtId="0" fontId="33" fillId="0" borderId="0" xfId="0" applyFont="1" applyBorder="1" applyAlignment="1">
      <alignment horizontal="left" wrapText="1"/>
    </xf>
    <xf numFmtId="0" fontId="33" fillId="0" borderId="0" xfId="0" applyFont="1" applyBorder="1" applyAlignment="1">
      <alignment wrapText="1"/>
    </xf>
    <xf numFmtId="0" fontId="23" fillId="0" borderId="4" xfId="0" applyFont="1" applyBorder="1" applyAlignment="1">
      <alignment horizontal="right" vertical="center"/>
    </xf>
    <xf numFmtId="14" fontId="16" fillId="0" borderId="4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6" xfId="0" applyFont="1" applyBorder="1" applyAlignment="1"/>
    <xf numFmtId="0" fontId="23" fillId="0" borderId="4" xfId="0" applyNumberFormat="1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2" xfId="0" applyNumberFormat="1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14" fontId="23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8" fillId="0" borderId="0" xfId="0" applyFont="1" applyAlignment="1"/>
    <xf numFmtId="0" fontId="23" fillId="0" borderId="13" xfId="0" applyNumberFormat="1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 wrapText="1"/>
    </xf>
    <xf numFmtId="0" fontId="18" fillId="0" borderId="0" xfId="0" applyFont="1" applyAlignment="1">
      <alignment horizontal="right" vertical="top"/>
    </xf>
    <xf numFmtId="0" fontId="19" fillId="0" borderId="0" xfId="0" applyNumberFormat="1" applyFont="1" applyBorder="1" applyAlignment="1"/>
    <xf numFmtId="0" fontId="15" fillId="0" borderId="0" xfId="0" applyFont="1" applyAlignment="1"/>
    <xf numFmtId="0" fontId="15" fillId="0" borderId="0" xfId="0" applyFont="1" applyBorder="1" applyAlignment="1"/>
    <xf numFmtId="0" fontId="15" fillId="0" borderId="15" xfId="0" applyFont="1" applyBorder="1" applyAlignment="1"/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/>
    <xf numFmtId="0" fontId="22" fillId="0" borderId="0" xfId="0" applyFont="1" applyAlignment="1"/>
    <xf numFmtId="0" fontId="23" fillId="0" borderId="2" xfId="0" applyNumberFormat="1" applyFont="1" applyBorder="1" applyAlignment="1">
      <alignment horizontal="left" vertical="top" wrapText="1"/>
    </xf>
    <xf numFmtId="0" fontId="22" fillId="0" borderId="2" xfId="0" applyFont="1" applyBorder="1" applyAlignment="1">
      <alignment wrapText="1"/>
    </xf>
    <xf numFmtId="1" fontId="24" fillId="0" borderId="2" xfId="0" applyNumberFormat="1" applyFont="1" applyBorder="1" applyAlignment="1">
      <alignment horizontal="left" vertical="center"/>
    </xf>
    <xf numFmtId="0" fontId="23" fillId="0" borderId="11" xfId="0" applyNumberFormat="1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9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vertical="top" wrapText="1"/>
    </xf>
    <xf numFmtId="0" fontId="23" fillId="0" borderId="2" xfId="0" applyFont="1" applyBorder="1" applyAlignment="1">
      <alignment horizontal="right" vertical="center"/>
    </xf>
    <xf numFmtId="0" fontId="23" fillId="0" borderId="4" xfId="0" applyFont="1" applyBorder="1" applyAlignment="1">
      <alignment horizontal="right"/>
    </xf>
    <xf numFmtId="0" fontId="18" fillId="0" borderId="0" xfId="0" applyFont="1" applyAlignment="1">
      <alignment vertical="center"/>
    </xf>
    <xf numFmtId="0" fontId="10" fillId="0" borderId="0" xfId="0" applyFont="1" applyBorder="1" applyAlignment="1"/>
    <xf numFmtId="0" fontId="0" fillId="0" borderId="0" xfId="0" applyAlignment="1"/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/>
    <xf numFmtId="0" fontId="0" fillId="0" borderId="5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43" fontId="18" fillId="0" borderId="6" xfId="0" applyNumberFormat="1" applyFont="1" applyBorder="1" applyAlignment="1">
      <alignment horizontal="left" vertical="center"/>
    </xf>
    <xf numFmtId="10" fontId="18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8" fillId="6" borderId="0" xfId="0" applyFont="1" applyFill="1" applyBorder="1" applyAlignment="1">
      <alignment horizontal="center" wrapText="1"/>
    </xf>
    <xf numFmtId="0" fontId="13" fillId="6" borderId="0" xfId="0" applyFont="1" applyFill="1" applyAlignment="1">
      <alignment horizontal="center" wrapText="1"/>
    </xf>
    <xf numFmtId="0" fontId="28" fillId="6" borderId="0" xfId="0" applyFont="1" applyFill="1" applyAlignment="1">
      <alignment horizontal="center"/>
    </xf>
    <xf numFmtId="0" fontId="23" fillId="0" borderId="0" xfId="0" applyFont="1" applyBorder="1" applyAlignment="1"/>
    <xf numFmtId="14" fontId="40" fillId="0" borderId="0" xfId="0" applyNumberFormat="1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14" fontId="34" fillId="0" borderId="0" xfId="0" applyNumberFormat="1" applyFont="1" applyAlignment="1"/>
    <xf numFmtId="0" fontId="28" fillId="6" borderId="0" xfId="0" applyFont="1" applyFill="1" applyAlignment="1">
      <alignment horizontal="center" wrapText="1"/>
    </xf>
    <xf numFmtId="0" fontId="34" fillId="6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3" fillId="0" borderId="0" xfId="0" applyNumberFormat="1" applyFont="1" applyBorder="1" applyAlignment="1"/>
    <xf numFmtId="1" fontId="16" fillId="0" borderId="0" xfId="0" applyNumberFormat="1" applyFont="1" applyBorder="1" applyAlignment="1">
      <alignment horizontal="center"/>
    </xf>
    <xf numFmtId="2" fontId="28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" fontId="28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1" fillId="0" borderId="0" xfId="0" applyFont="1" applyBorder="1" applyAlignment="1">
      <alignment horizontal="center"/>
    </xf>
    <xf numFmtId="0" fontId="7" fillId="0" borderId="0" xfId="0" applyFont="1" applyAlignment="1"/>
    <xf numFmtId="0" fontId="2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" fontId="28" fillId="0" borderId="6" xfId="0" applyNumberFormat="1" applyFont="1" applyBorder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 wrapText="1"/>
    </xf>
    <xf numFmtId="2" fontId="12" fillId="0" borderId="6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3" fillId="0" borderId="6" xfId="0" applyNumberFormat="1" applyFont="1" applyBorder="1" applyAlignment="1">
      <alignment horizontal="left" vertical="top" wrapText="1"/>
    </xf>
    <xf numFmtId="0" fontId="23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7" fillId="0" borderId="12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14" fontId="27" fillId="0" borderId="10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15" fillId="0" borderId="1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/>
    <xf numFmtId="0" fontId="18" fillId="0" borderId="12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7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2" fillId="0" borderId="5" xfId="0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22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14" fontId="17" fillId="0" borderId="12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5" fillId="0" borderId="0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wrapText="1"/>
    </xf>
    <xf numFmtId="0" fontId="15" fillId="0" borderId="2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0" fontId="15" fillId="0" borderId="4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5" fillId="0" borderId="12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left" vertical="top" wrapText="1"/>
    </xf>
    <xf numFmtId="0" fontId="0" fillId="0" borderId="1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28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/>
    </xf>
    <xf numFmtId="14" fontId="27" fillId="0" borderId="12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6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5" xfId="0" applyFont="1" applyBorder="1" applyAlignment="1">
      <alignment wrapText="1"/>
    </xf>
    <xf numFmtId="0" fontId="23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23" fillId="0" borderId="0" xfId="0" applyNumberFormat="1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3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5" xfId="0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2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2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" fontId="27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2" fillId="0" borderId="0" xfId="0" applyFont="1" applyBorder="1" applyAlignment="1"/>
    <xf numFmtId="0" fontId="31" fillId="0" borderId="0" xfId="0" applyFont="1" applyAlignment="1">
      <alignment horizontal="right"/>
    </xf>
    <xf numFmtId="0" fontId="24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37" fillId="0" borderId="0" xfId="0" applyFont="1" applyBorder="1" applyAlignment="1">
      <alignment wrapText="1"/>
    </xf>
    <xf numFmtId="0" fontId="38" fillId="0" borderId="0" xfId="0" applyFont="1" applyAlignment="1">
      <alignment wrapText="1"/>
    </xf>
    <xf numFmtId="0" fontId="9" fillId="10" borderId="0" xfId="0" applyFont="1" applyFill="1" applyBorder="1" applyAlignment="1">
      <alignment horizontal="left" vertical="top" wrapText="1"/>
    </xf>
    <xf numFmtId="0" fontId="0" fillId="10" borderId="0" xfId="0" applyFill="1" applyAlignment="1">
      <alignment horizontal="left" vertical="top" wrapText="1"/>
    </xf>
    <xf numFmtId="0" fontId="0" fillId="11" borderId="0" xfId="0" applyFill="1" applyBorder="1" applyAlignment="1">
      <alignment wrapText="1"/>
    </xf>
    <xf numFmtId="0" fontId="0" fillId="11" borderId="0" xfId="0" applyFill="1" applyAlignment="1">
      <alignment wrapText="1"/>
    </xf>
    <xf numFmtId="0" fontId="37" fillId="0" borderId="0" xfId="0" applyFont="1" applyAlignment="1">
      <alignment wrapText="1"/>
    </xf>
    <xf numFmtId="0" fontId="0" fillId="8" borderId="0" xfId="0" applyFill="1" applyBorder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14" fontId="37" fillId="0" borderId="0" xfId="0" applyNumberFormat="1" applyFont="1" applyBorder="1" applyAlignment="1">
      <alignment horizontal="right" wrapText="1"/>
    </xf>
    <xf numFmtId="0" fontId="38" fillId="0" borderId="0" xfId="0" applyFont="1" applyAlignment="1">
      <alignment horizontal="right" wrapText="1"/>
    </xf>
    <xf numFmtId="0" fontId="18" fillId="3" borderId="0" xfId="0" applyFont="1" applyFill="1" applyBorder="1" applyAlignment="1">
      <alignment horizontal="left" vertical="top" wrapText="1"/>
    </xf>
    <xf numFmtId="0" fontId="0" fillId="3" borderId="0" xfId="0" applyFill="1" applyAlignment="1">
      <alignment vertical="top" wrapText="1"/>
    </xf>
    <xf numFmtId="0" fontId="37" fillId="0" borderId="0" xfId="0" applyFont="1" applyBorder="1" applyAlignment="1">
      <alignment horizontal="left" wrapText="1"/>
    </xf>
    <xf numFmtId="0" fontId="27" fillId="7" borderId="0" xfId="0" applyFont="1" applyFill="1" applyBorder="1" applyAlignment="1">
      <alignment horizontal="left" vertical="top" wrapText="1"/>
    </xf>
    <xf numFmtId="0" fontId="2" fillId="7" borderId="0" xfId="0" applyFont="1" applyFill="1" applyAlignment="1">
      <alignment horizontal="left" vertical="top" wrapText="1"/>
    </xf>
    <xf numFmtId="14" fontId="29" fillId="9" borderId="0" xfId="0" applyNumberFormat="1" applyFont="1" applyFill="1" applyBorder="1" applyAlignment="1">
      <alignment horizontal="left" vertical="top" wrapText="1"/>
    </xf>
    <xf numFmtId="0" fontId="0" fillId="9" borderId="0" xfId="0" applyFill="1" applyAlignment="1">
      <alignment horizontal="left" wrapText="1"/>
    </xf>
    <xf numFmtId="0" fontId="38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9F1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showFormulas="1" topLeftCell="A25" zoomScale="60" zoomScaleNormal="60" workbookViewId="0">
      <selection activeCell="B42" sqref="B42:C42"/>
    </sheetView>
  </sheetViews>
  <sheetFormatPr defaultRowHeight="13.2" x14ac:dyDescent="0.25"/>
  <cols>
    <col min="1" max="1" width="34.21875" customWidth="1"/>
    <col min="2" max="17" width="3.77734375" style="1" customWidth="1"/>
  </cols>
  <sheetData>
    <row r="1" spans="1:22" ht="46.2" customHeight="1" x14ac:dyDescent="0.5">
      <c r="A1" s="154" t="s">
        <v>34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5"/>
      <c r="R1" s="9"/>
      <c r="S1" s="10"/>
      <c r="T1" s="10"/>
      <c r="U1" s="10"/>
      <c r="V1" s="10"/>
    </row>
    <row r="2" spans="1:22" ht="21" customHeight="1" x14ac:dyDescent="0.25">
      <c r="A2" s="12" t="s">
        <v>23</v>
      </c>
      <c r="B2" s="136">
        <f ca="1">TODAY()</f>
        <v>41815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0"/>
      <c r="S2" s="10"/>
      <c r="T2" s="10"/>
      <c r="U2" s="10"/>
      <c r="V2" s="10"/>
    </row>
    <row r="3" spans="1:22" ht="21.6" customHeight="1" x14ac:dyDescent="0.25">
      <c r="A3" s="12" t="s">
        <v>14</v>
      </c>
      <c r="B3" s="52" t="s">
        <v>36</v>
      </c>
      <c r="C3" s="52" t="s">
        <v>36</v>
      </c>
      <c r="D3" s="52" t="s">
        <v>36</v>
      </c>
      <c r="E3" s="52" t="s">
        <v>36</v>
      </c>
      <c r="F3" s="52" t="s">
        <v>36</v>
      </c>
      <c r="G3" s="52" t="s">
        <v>36</v>
      </c>
      <c r="H3" s="52" t="s">
        <v>36</v>
      </c>
      <c r="I3" s="52" t="s">
        <v>36</v>
      </c>
      <c r="J3" s="141"/>
      <c r="K3" s="141"/>
      <c r="L3" s="141"/>
      <c r="M3" s="141"/>
      <c r="N3" s="141"/>
      <c r="O3" s="141"/>
      <c r="P3" s="141"/>
      <c r="Q3" s="141"/>
      <c r="R3" s="10"/>
      <c r="S3" s="10"/>
      <c r="T3" s="10"/>
      <c r="U3" s="10"/>
      <c r="V3" s="10"/>
    </row>
    <row r="4" spans="1:22" ht="22.2" customHeight="1" x14ac:dyDescent="0.25">
      <c r="A4" s="12" t="s">
        <v>1</v>
      </c>
      <c r="B4" s="138" t="s">
        <v>36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0"/>
      <c r="S4" s="10"/>
      <c r="T4" s="10"/>
      <c r="U4" s="10"/>
      <c r="V4" s="10"/>
    </row>
    <row r="5" spans="1:22" ht="18.600000000000001" customHeight="1" x14ac:dyDescent="0.25">
      <c r="A5" s="12" t="s">
        <v>3</v>
      </c>
      <c r="B5" s="138" t="s">
        <v>36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0"/>
      <c r="S5" s="10"/>
      <c r="T5" s="10"/>
      <c r="U5" s="10"/>
      <c r="V5" s="10"/>
    </row>
    <row r="6" spans="1:22" ht="22.8" customHeight="1" x14ac:dyDescent="0.25">
      <c r="A6" s="12" t="s">
        <v>4</v>
      </c>
      <c r="B6" s="138" t="s">
        <v>36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0"/>
      <c r="S6" s="10"/>
      <c r="T6" s="10"/>
      <c r="U6" s="10"/>
      <c r="V6" s="10"/>
    </row>
    <row r="7" spans="1:22" ht="19.8" customHeight="1" x14ac:dyDescent="0.25">
      <c r="A7" s="12" t="s">
        <v>5</v>
      </c>
      <c r="B7" s="139">
        <v>16021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0"/>
      <c r="S7" s="10"/>
      <c r="T7" s="10"/>
      <c r="U7" s="10"/>
      <c r="V7" s="10"/>
    </row>
    <row r="8" spans="1:22" ht="24.6" customHeight="1" x14ac:dyDescent="0.25">
      <c r="A8" s="12" t="s">
        <v>15</v>
      </c>
      <c r="B8" s="142" t="s">
        <v>36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0"/>
      <c r="S8" s="10"/>
      <c r="T8" s="10"/>
      <c r="U8" s="10"/>
      <c r="V8" s="10"/>
    </row>
    <row r="9" spans="1:22" ht="20.399999999999999" customHeight="1" x14ac:dyDescent="0.3">
      <c r="A9" s="12" t="s">
        <v>19</v>
      </c>
      <c r="B9" s="8"/>
      <c r="C9" s="8"/>
      <c r="D9" s="8"/>
      <c r="E9" s="8"/>
      <c r="F9" s="73"/>
      <c r="G9" s="146" t="s">
        <v>167</v>
      </c>
      <c r="H9" s="147"/>
      <c r="I9" s="148"/>
      <c r="J9" s="121">
        <v>2</v>
      </c>
      <c r="K9" s="73"/>
      <c r="L9" s="73"/>
      <c r="M9" s="73"/>
      <c r="N9" s="73"/>
      <c r="O9" s="73"/>
      <c r="P9" s="73"/>
      <c r="Q9" s="73"/>
      <c r="R9" s="9"/>
      <c r="S9" s="10"/>
      <c r="T9" s="10"/>
      <c r="U9" s="10"/>
      <c r="V9" s="10"/>
    </row>
    <row r="10" spans="1:22" ht="25.8" customHeight="1" x14ac:dyDescent="0.25">
      <c r="A10" s="144" t="s">
        <v>22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9"/>
      <c r="S10" s="10"/>
      <c r="T10" s="10"/>
      <c r="U10" s="10"/>
      <c r="V10" s="10"/>
    </row>
    <row r="11" spans="1:22" ht="28.2" customHeight="1" x14ac:dyDescent="0.25">
      <c r="A11" s="5" t="s">
        <v>16</v>
      </c>
      <c r="B11" s="53" t="s">
        <v>36</v>
      </c>
      <c r="C11" s="53" t="s">
        <v>36</v>
      </c>
      <c r="D11" s="53" t="s">
        <v>36</v>
      </c>
      <c r="E11" s="53" t="s">
        <v>36</v>
      </c>
      <c r="F11" s="53" t="s">
        <v>36</v>
      </c>
      <c r="G11" s="53" t="s">
        <v>36</v>
      </c>
      <c r="H11" s="53" t="s">
        <v>36</v>
      </c>
      <c r="I11" s="53" t="s">
        <v>36</v>
      </c>
      <c r="J11" s="53" t="s">
        <v>36</v>
      </c>
      <c r="K11" s="53" t="s">
        <v>36</v>
      </c>
      <c r="L11" s="143"/>
      <c r="M11" s="143"/>
      <c r="N11" s="143"/>
      <c r="O11" s="143"/>
      <c r="P11" s="143"/>
      <c r="Q11" s="143"/>
      <c r="R11" s="9"/>
      <c r="S11" s="10"/>
      <c r="T11" s="10"/>
      <c r="U11" s="10"/>
      <c r="V11" s="10"/>
    </row>
    <row r="12" spans="1:22" ht="17.399999999999999" customHeight="1" x14ac:dyDescent="0.25">
      <c r="A12" s="5" t="s">
        <v>17</v>
      </c>
      <c r="B12" s="136" t="s">
        <v>35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0"/>
      <c r="S12" s="10"/>
      <c r="T12" s="10"/>
      <c r="U12" s="10"/>
      <c r="V12" s="10"/>
    </row>
    <row r="13" spans="1:22" ht="76.2" customHeight="1" x14ac:dyDescent="0.25">
      <c r="A13" s="6" t="s">
        <v>18</v>
      </c>
      <c r="B13" s="150" t="s">
        <v>35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0"/>
      <c r="S13" s="10"/>
      <c r="T13" s="10"/>
      <c r="U13" s="10"/>
      <c r="V13" s="10"/>
    </row>
    <row r="14" spans="1:22" ht="27.6" customHeight="1" x14ac:dyDescent="0.25">
      <c r="A14" s="13" t="s">
        <v>20</v>
      </c>
      <c r="B14" s="54" t="s">
        <v>36</v>
      </c>
      <c r="C14" s="54" t="s">
        <v>36</v>
      </c>
      <c r="D14" s="54" t="s">
        <v>36</v>
      </c>
      <c r="E14" s="54" t="s">
        <v>36</v>
      </c>
      <c r="F14" s="54" t="s">
        <v>36</v>
      </c>
      <c r="G14" s="54" t="s">
        <v>36</v>
      </c>
      <c r="H14" s="54" t="s">
        <v>36</v>
      </c>
      <c r="I14" s="54" t="s">
        <v>36</v>
      </c>
      <c r="J14" s="54" t="s">
        <v>36</v>
      </c>
      <c r="K14" s="54" t="s">
        <v>36</v>
      </c>
      <c r="L14" s="54" t="s">
        <v>36</v>
      </c>
      <c r="M14" s="54" t="s">
        <v>36</v>
      </c>
      <c r="N14" s="54" t="s">
        <v>36</v>
      </c>
      <c r="O14" s="54" t="s">
        <v>36</v>
      </c>
      <c r="P14" s="54" t="s">
        <v>36</v>
      </c>
      <c r="Q14" s="54" t="s">
        <v>36</v>
      </c>
      <c r="R14" s="10"/>
      <c r="S14" s="10"/>
      <c r="T14" s="10"/>
      <c r="U14" s="10"/>
      <c r="V14" s="10"/>
    </row>
    <row r="15" spans="1:22" ht="25.2" customHeight="1" x14ac:dyDescent="0.25">
      <c r="A15" s="7" t="s">
        <v>21</v>
      </c>
      <c r="B15" s="140" t="s">
        <v>35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0"/>
      <c r="S15" s="10"/>
      <c r="T15" s="10"/>
      <c r="U15" s="10"/>
      <c r="V15" s="10"/>
    </row>
    <row r="16" spans="1:22" ht="22.2" customHeight="1" x14ac:dyDescent="0.25">
      <c r="A16" s="4" t="s">
        <v>17</v>
      </c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0"/>
      <c r="S16" s="10"/>
      <c r="T16" s="10"/>
      <c r="U16" s="10"/>
      <c r="V16" s="10"/>
    </row>
    <row r="17" spans="1:22" x14ac:dyDescent="0.25">
      <c r="A17" s="9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0"/>
      <c r="S17" s="10"/>
      <c r="T17" s="10"/>
      <c r="U17" s="10"/>
      <c r="V17" s="10"/>
    </row>
    <row r="18" spans="1:22" ht="27" customHeight="1" x14ac:dyDescent="0.3">
      <c r="A18" s="14" t="s">
        <v>24</v>
      </c>
      <c r="B18" s="152" t="s">
        <v>25</v>
      </c>
      <c r="C18" s="152"/>
      <c r="D18" s="151" t="s">
        <v>35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0"/>
      <c r="S18" s="10"/>
      <c r="T18" s="10"/>
      <c r="U18" s="10"/>
      <c r="V18" s="10"/>
    </row>
    <row r="19" spans="1:22" ht="27" customHeight="1" x14ac:dyDescent="0.25">
      <c r="A19" s="15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0"/>
      <c r="S19" s="10"/>
      <c r="T19" s="10"/>
      <c r="U19" s="10"/>
      <c r="V19" s="10"/>
    </row>
    <row r="20" spans="1:22" ht="15" x14ac:dyDescent="0.25">
      <c r="A20" s="5" t="s">
        <v>11</v>
      </c>
      <c r="B20" s="149" t="s">
        <v>35</v>
      </c>
      <c r="C20" s="149"/>
      <c r="D20" s="149"/>
      <c r="E20" s="149"/>
      <c r="F20" s="149"/>
      <c r="G20" s="149"/>
      <c r="H20" s="149"/>
      <c r="I20" s="149"/>
      <c r="J20" s="143"/>
      <c r="K20" s="143"/>
      <c r="L20" s="143"/>
      <c r="M20" s="143"/>
      <c r="N20" s="143"/>
      <c r="O20" s="143"/>
      <c r="P20" s="143"/>
      <c r="Q20" s="143"/>
      <c r="R20" s="9"/>
      <c r="S20" s="10"/>
      <c r="T20" s="10"/>
      <c r="U20" s="10"/>
      <c r="V20" s="10"/>
    </row>
    <row r="21" spans="1:22" ht="15" x14ac:dyDescent="0.25">
      <c r="A21" s="10"/>
      <c r="B21" s="149" t="s">
        <v>35</v>
      </c>
      <c r="C21" s="149"/>
      <c r="D21" s="149"/>
      <c r="E21" s="149"/>
      <c r="F21" s="149"/>
      <c r="G21" s="149"/>
      <c r="H21" s="149"/>
      <c r="I21" s="149"/>
      <c r="J21" s="143"/>
      <c r="K21" s="143"/>
      <c r="L21" s="143"/>
      <c r="M21" s="143"/>
      <c r="N21" s="143"/>
      <c r="O21" s="143"/>
      <c r="P21" s="143"/>
      <c r="Q21" s="143"/>
      <c r="R21" s="9"/>
      <c r="S21" s="10"/>
      <c r="T21" s="10"/>
      <c r="U21" s="10"/>
      <c r="V21" s="10"/>
    </row>
    <row r="22" spans="1:22" ht="15" x14ac:dyDescent="0.25">
      <c r="A22" s="10"/>
      <c r="B22" s="149" t="s">
        <v>35</v>
      </c>
      <c r="C22" s="149"/>
      <c r="D22" s="149"/>
      <c r="E22" s="149"/>
      <c r="F22" s="149"/>
      <c r="G22" s="149"/>
      <c r="H22" s="149"/>
      <c r="I22" s="149"/>
      <c r="J22" s="143"/>
      <c r="K22" s="143"/>
      <c r="L22" s="143"/>
      <c r="M22" s="143"/>
      <c r="N22" s="143"/>
      <c r="O22" s="143"/>
      <c r="P22" s="143"/>
      <c r="Q22" s="143"/>
      <c r="R22" s="9"/>
      <c r="S22" s="10"/>
      <c r="T22" s="10"/>
      <c r="U22" s="10"/>
      <c r="V22" s="10"/>
    </row>
    <row r="23" spans="1:22" ht="15" x14ac:dyDescent="0.25">
      <c r="A23" s="10"/>
      <c r="B23" s="149" t="s">
        <v>35</v>
      </c>
      <c r="C23" s="149"/>
      <c r="D23" s="149"/>
      <c r="E23" s="149"/>
      <c r="F23" s="149"/>
      <c r="G23" s="149"/>
      <c r="H23" s="149"/>
      <c r="I23" s="149"/>
      <c r="J23" s="143"/>
      <c r="K23" s="143"/>
      <c r="L23" s="143"/>
      <c r="M23" s="143"/>
      <c r="N23" s="143"/>
      <c r="O23" s="143"/>
      <c r="P23" s="143"/>
      <c r="Q23" s="143"/>
      <c r="R23" s="9"/>
      <c r="S23" s="10"/>
      <c r="T23" s="10"/>
      <c r="U23" s="10"/>
      <c r="V23" s="10"/>
    </row>
    <row r="24" spans="1:22" ht="15" x14ac:dyDescent="0.25">
      <c r="A24" s="10"/>
      <c r="B24" s="149" t="s">
        <v>35</v>
      </c>
      <c r="C24" s="149"/>
      <c r="D24" s="149"/>
      <c r="E24" s="149"/>
      <c r="F24" s="149"/>
      <c r="G24" s="149"/>
      <c r="H24" s="149"/>
      <c r="I24" s="149"/>
      <c r="J24" s="143"/>
      <c r="K24" s="143"/>
      <c r="L24" s="143"/>
      <c r="M24" s="143"/>
      <c r="N24" s="143"/>
      <c r="O24" s="143"/>
      <c r="P24" s="143"/>
      <c r="Q24" s="143"/>
      <c r="R24" s="9"/>
      <c r="S24" s="10"/>
      <c r="T24" s="10"/>
      <c r="U24" s="10"/>
      <c r="V24" s="10"/>
    </row>
    <row r="25" spans="1:22" x14ac:dyDescent="0.25">
      <c r="A25" s="144" t="s">
        <v>26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9"/>
      <c r="S25" s="10"/>
      <c r="T25" s="10"/>
      <c r="U25" s="10"/>
      <c r="V25" s="10"/>
    </row>
    <row r="26" spans="1:22" x14ac:dyDescent="0.25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9"/>
      <c r="S26" s="10"/>
      <c r="T26" s="10"/>
      <c r="U26" s="10"/>
      <c r="V26" s="10"/>
    </row>
    <row r="27" spans="1:22" ht="15" x14ac:dyDescent="0.25">
      <c r="A27" s="55" t="s">
        <v>27</v>
      </c>
      <c r="B27" s="149" t="s">
        <v>35</v>
      </c>
      <c r="C27" s="149"/>
      <c r="D27" s="149"/>
      <c r="E27" s="149"/>
      <c r="F27" s="149"/>
      <c r="G27" s="149"/>
      <c r="H27" s="149"/>
      <c r="I27" s="149"/>
      <c r="J27" s="143"/>
      <c r="K27" s="143"/>
      <c r="L27" s="143"/>
      <c r="M27" s="143"/>
      <c r="N27" s="143"/>
      <c r="O27" s="143"/>
      <c r="P27" s="143"/>
      <c r="Q27" s="143"/>
      <c r="R27" s="10"/>
      <c r="S27" s="10"/>
      <c r="T27" s="10"/>
      <c r="U27" s="10"/>
      <c r="V27" s="10"/>
    </row>
    <row r="28" spans="1:22" ht="15" x14ac:dyDescent="0.25">
      <c r="A28" s="55" t="s">
        <v>28</v>
      </c>
      <c r="B28" s="157" t="s">
        <v>35</v>
      </c>
      <c r="C28" s="149"/>
      <c r="D28" s="149"/>
      <c r="E28" s="149"/>
      <c r="F28" s="149"/>
      <c r="G28" s="149"/>
      <c r="H28" s="149"/>
      <c r="I28" s="149"/>
      <c r="J28" s="143"/>
      <c r="K28" s="143"/>
      <c r="L28" s="143"/>
      <c r="M28" s="143"/>
      <c r="N28" s="143"/>
      <c r="O28" s="143"/>
      <c r="P28" s="143"/>
      <c r="Q28" s="143"/>
      <c r="R28" s="10"/>
      <c r="S28" s="10"/>
      <c r="T28" s="10"/>
      <c r="U28" s="10"/>
      <c r="V28" s="10"/>
    </row>
    <row r="29" spans="1:22" x14ac:dyDescent="0.25">
      <c r="A29" s="156"/>
      <c r="B29" s="156"/>
      <c r="C29" s="156"/>
      <c r="D29" s="156"/>
      <c r="E29" s="156"/>
      <c r="F29" s="156"/>
      <c r="G29" s="156"/>
      <c r="H29" s="156"/>
      <c r="I29" s="143"/>
      <c r="J29" s="143"/>
      <c r="K29" s="143"/>
      <c r="L29" s="143"/>
      <c r="M29" s="143"/>
      <c r="N29" s="143"/>
      <c r="O29" s="143"/>
      <c r="P29" s="143"/>
      <c r="Q29" s="143"/>
      <c r="R29" s="10"/>
      <c r="S29" s="10"/>
      <c r="T29" s="10"/>
      <c r="U29" s="10"/>
      <c r="V29" s="10"/>
    </row>
    <row r="30" spans="1:22" ht="15" x14ac:dyDescent="0.25">
      <c r="A30" s="55" t="s">
        <v>29</v>
      </c>
      <c r="B30" s="149" t="s">
        <v>35</v>
      </c>
      <c r="C30" s="149"/>
      <c r="D30" s="149"/>
      <c r="E30" s="149"/>
      <c r="F30" s="149"/>
      <c r="G30" s="149"/>
      <c r="H30" s="149"/>
      <c r="I30" s="149"/>
      <c r="J30" s="143"/>
      <c r="K30" s="143"/>
      <c r="L30" s="143"/>
      <c r="M30" s="143"/>
      <c r="N30" s="143"/>
      <c r="O30" s="143"/>
      <c r="P30" s="143"/>
      <c r="Q30" s="143"/>
      <c r="R30" s="10"/>
      <c r="S30" s="10"/>
      <c r="T30" s="10"/>
      <c r="U30" s="10"/>
      <c r="V30" s="10"/>
    </row>
    <row r="31" spans="1:22" ht="15" x14ac:dyDescent="0.25">
      <c r="A31" s="55" t="s">
        <v>30</v>
      </c>
      <c r="B31" s="149" t="s">
        <v>35</v>
      </c>
      <c r="C31" s="149"/>
      <c r="D31" s="149"/>
      <c r="E31" s="149"/>
      <c r="F31" s="149"/>
      <c r="G31" s="149"/>
      <c r="H31" s="149"/>
      <c r="I31" s="149"/>
      <c r="J31" s="143"/>
      <c r="K31" s="143"/>
      <c r="L31" s="143"/>
      <c r="M31" s="143"/>
      <c r="N31" s="143"/>
      <c r="O31" s="143"/>
      <c r="P31" s="143"/>
      <c r="Q31" s="143"/>
      <c r="R31" s="10"/>
      <c r="S31" s="10"/>
      <c r="T31" s="10"/>
      <c r="U31" s="9"/>
      <c r="V31" s="10"/>
    </row>
    <row r="32" spans="1:22" x14ac:dyDescent="0.25">
      <c r="A32" s="156"/>
      <c r="B32" s="156"/>
      <c r="C32" s="156"/>
      <c r="D32" s="156"/>
      <c r="E32" s="156"/>
      <c r="F32" s="156"/>
      <c r="G32" s="156"/>
      <c r="H32" s="156"/>
      <c r="I32" s="143"/>
      <c r="J32" s="143"/>
      <c r="K32" s="143"/>
      <c r="L32" s="143"/>
      <c r="M32" s="143"/>
      <c r="N32" s="143"/>
      <c r="O32" s="143"/>
      <c r="P32" s="143"/>
      <c r="Q32" s="143"/>
      <c r="R32" s="10"/>
      <c r="S32" s="10"/>
      <c r="T32" s="10"/>
      <c r="U32" s="10"/>
      <c r="V32" s="10"/>
    </row>
    <row r="33" spans="1:22" ht="25.8" customHeight="1" x14ac:dyDescent="0.25">
      <c r="A33" s="144" t="s">
        <v>31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0"/>
      <c r="S33" s="10"/>
      <c r="T33" s="10"/>
      <c r="U33" s="10"/>
      <c r="V33" s="9"/>
    </row>
    <row r="34" spans="1:22" ht="15" x14ac:dyDescent="0.25">
      <c r="A34" s="55" t="s">
        <v>32</v>
      </c>
      <c r="B34" s="149" t="s">
        <v>35</v>
      </c>
      <c r="C34" s="149"/>
      <c r="D34" s="149"/>
      <c r="E34" s="149"/>
      <c r="F34" s="149"/>
      <c r="G34" s="149"/>
      <c r="H34" s="149"/>
      <c r="I34" s="149"/>
      <c r="J34" s="143"/>
      <c r="K34" s="143"/>
      <c r="L34" s="143"/>
      <c r="M34" s="143"/>
      <c r="N34" s="143"/>
      <c r="O34" s="143"/>
      <c r="P34" s="143"/>
      <c r="Q34" s="143"/>
      <c r="R34" s="10"/>
      <c r="S34" s="10"/>
      <c r="T34" s="10"/>
      <c r="U34" s="10"/>
      <c r="V34" s="10"/>
    </row>
    <row r="35" spans="1:22" ht="15" x14ac:dyDescent="0.25">
      <c r="A35" s="55" t="s">
        <v>33</v>
      </c>
      <c r="B35" s="149" t="s">
        <v>35</v>
      </c>
      <c r="C35" s="149"/>
      <c r="D35" s="149"/>
      <c r="E35" s="149"/>
      <c r="F35" s="149"/>
      <c r="G35" s="149"/>
      <c r="H35" s="149"/>
      <c r="I35" s="149"/>
      <c r="J35" s="143"/>
      <c r="K35" s="143"/>
      <c r="L35" s="143"/>
      <c r="M35" s="143"/>
      <c r="N35" s="143"/>
      <c r="O35" s="143"/>
      <c r="P35" s="143"/>
      <c r="Q35" s="143"/>
      <c r="R35" s="10"/>
      <c r="S35" s="10"/>
      <c r="T35" s="10"/>
      <c r="U35" s="10"/>
      <c r="V35" s="10"/>
    </row>
    <row r="36" spans="1:22" x14ac:dyDescent="0.25">
      <c r="A36" s="10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  <c r="S36" s="10"/>
      <c r="T36" s="10"/>
      <c r="U36" s="10"/>
      <c r="V36" s="10"/>
    </row>
    <row r="37" spans="1:22" x14ac:dyDescent="0.25">
      <c r="A37" s="10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  <c r="S37" s="10"/>
      <c r="T37" s="10"/>
      <c r="U37" s="10"/>
      <c r="V37" s="10"/>
    </row>
    <row r="38" spans="1:22" x14ac:dyDescent="0.25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10"/>
      <c r="S38" s="10"/>
      <c r="T38" s="10"/>
      <c r="U38" s="10"/>
      <c r="V38" s="10"/>
    </row>
    <row r="39" spans="1:22" x14ac:dyDescent="0.25">
      <c r="A39" s="10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0"/>
      <c r="S39" s="10"/>
      <c r="T39" s="10"/>
      <c r="U39" s="10"/>
      <c r="V39" s="10"/>
    </row>
    <row r="40" spans="1:22" x14ac:dyDescent="0.25">
      <c r="A40" s="1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0"/>
      <c r="S40" s="10"/>
      <c r="T40" s="10"/>
      <c r="U40" s="10"/>
      <c r="V40" s="10"/>
    </row>
    <row r="41" spans="1:22" ht="20.399999999999999" x14ac:dyDescent="0.35">
      <c r="A41" s="83" t="s">
        <v>51</v>
      </c>
      <c r="B41" s="162">
        <v>1.65</v>
      </c>
      <c r="C41" s="162"/>
      <c r="D41" s="77"/>
      <c r="E41" s="77"/>
      <c r="F41" s="158" t="s">
        <v>67</v>
      </c>
      <c r="G41" s="158"/>
      <c r="H41" s="158"/>
      <c r="I41" s="158"/>
      <c r="J41" s="158"/>
      <c r="K41" s="159"/>
      <c r="L41" s="159"/>
      <c r="M41" s="77"/>
      <c r="N41" s="77"/>
      <c r="O41" s="77"/>
      <c r="P41" s="77"/>
      <c r="Q41" s="77"/>
      <c r="R41" s="76"/>
      <c r="S41" s="76"/>
      <c r="T41" s="76"/>
      <c r="U41" s="76"/>
      <c r="V41" s="76"/>
    </row>
    <row r="42" spans="1:22" ht="21" x14ac:dyDescent="0.3">
      <c r="A42" s="83" t="s">
        <v>52</v>
      </c>
      <c r="B42" s="163">
        <v>85</v>
      </c>
      <c r="C42" s="163"/>
      <c r="D42" s="77"/>
      <c r="E42" s="77"/>
      <c r="F42" s="77"/>
      <c r="G42" s="77"/>
      <c r="H42" s="77"/>
      <c r="I42" s="77"/>
      <c r="J42" s="106">
        <v>140</v>
      </c>
      <c r="K42" s="82" t="s">
        <v>68</v>
      </c>
      <c r="L42" s="106">
        <v>70</v>
      </c>
      <c r="M42" s="160" t="s">
        <v>69</v>
      </c>
      <c r="N42" s="161"/>
      <c r="O42" s="77"/>
      <c r="P42" s="77"/>
      <c r="Q42" s="77"/>
      <c r="R42" s="76"/>
      <c r="S42" s="76"/>
      <c r="T42" s="76"/>
      <c r="U42" s="76"/>
      <c r="V42" s="76"/>
    </row>
    <row r="43" spans="1:22" x14ac:dyDescent="0.25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6"/>
      <c r="S43" s="76"/>
      <c r="T43" s="76"/>
      <c r="U43" s="76"/>
      <c r="V43" s="76"/>
    </row>
    <row r="44" spans="1:22" ht="17.399999999999999" x14ac:dyDescent="0.3">
      <c r="A44" s="86" t="s">
        <v>58</v>
      </c>
      <c r="B44" s="85" t="s">
        <v>53</v>
      </c>
      <c r="C44" s="89">
        <v>1.93</v>
      </c>
      <c r="D44" s="85" t="s">
        <v>54</v>
      </c>
      <c r="E44" s="89">
        <v>1.93</v>
      </c>
      <c r="F44" s="85" t="s">
        <v>55</v>
      </c>
      <c r="G44" s="89">
        <v>2.2999999999999998</v>
      </c>
      <c r="H44" s="175" t="s">
        <v>56</v>
      </c>
      <c r="I44" s="175"/>
      <c r="J44" s="153">
        <v>100</v>
      </c>
      <c r="K44" s="153"/>
      <c r="L44" s="77"/>
      <c r="M44" s="77"/>
      <c r="N44" s="77"/>
      <c r="O44" s="77"/>
      <c r="P44" s="77"/>
      <c r="Q44" s="77"/>
      <c r="R44" s="76"/>
      <c r="S44" s="76"/>
      <c r="T44" s="76"/>
      <c r="U44" s="76"/>
      <c r="V44" s="76"/>
    </row>
    <row r="45" spans="1:22" ht="15" x14ac:dyDescent="0.25">
      <c r="A45" s="84" t="s">
        <v>57</v>
      </c>
      <c r="B45" s="166" t="s">
        <v>91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8"/>
      <c r="R45" s="76"/>
      <c r="S45" s="76"/>
      <c r="T45" s="76"/>
      <c r="U45" s="76"/>
      <c r="V45" s="76"/>
    </row>
    <row r="46" spans="1:22" x14ac:dyDescent="0.25">
      <c r="A46" s="76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1"/>
      <c r="R46" s="76"/>
      <c r="S46" s="76"/>
      <c r="T46" s="76"/>
      <c r="U46" s="76"/>
      <c r="V46" s="76"/>
    </row>
    <row r="47" spans="1:22" x14ac:dyDescent="0.25">
      <c r="A47" s="76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6"/>
      <c r="S47" s="76"/>
      <c r="T47" s="76"/>
      <c r="U47" s="76"/>
      <c r="V47" s="76"/>
    </row>
    <row r="48" spans="1:22" ht="19.2" customHeight="1" x14ac:dyDescent="0.25">
      <c r="A48" s="179" t="s">
        <v>59</v>
      </c>
      <c r="B48" s="88" t="s">
        <v>60</v>
      </c>
      <c r="C48" s="176" t="s">
        <v>92</v>
      </c>
      <c r="D48" s="176"/>
      <c r="E48" s="81"/>
      <c r="F48" s="177" t="s">
        <v>61</v>
      </c>
      <c r="G48" s="177"/>
      <c r="H48" s="178">
        <v>103</v>
      </c>
      <c r="I48" s="178"/>
      <c r="J48" s="77"/>
      <c r="K48" s="77"/>
      <c r="L48" s="77"/>
      <c r="M48" s="77"/>
      <c r="N48" s="77"/>
      <c r="O48" s="77"/>
      <c r="P48" s="77"/>
      <c r="Q48" s="77"/>
      <c r="R48" s="76"/>
      <c r="S48" s="76"/>
      <c r="T48" s="76"/>
      <c r="U48" s="76"/>
      <c r="V48" s="76"/>
    </row>
    <row r="49" spans="1:22" ht="18" customHeight="1" x14ac:dyDescent="0.25">
      <c r="A49" s="180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6"/>
      <c r="S49" s="76"/>
      <c r="T49" s="76"/>
      <c r="U49" s="76"/>
      <c r="V49" s="76"/>
    </row>
    <row r="50" spans="1:22" ht="15" x14ac:dyDescent="0.25">
      <c r="A50" s="84" t="s">
        <v>57</v>
      </c>
      <c r="B50" s="166" t="s">
        <v>93</v>
      </c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8"/>
      <c r="R50" s="76"/>
      <c r="S50" s="76"/>
      <c r="T50" s="76"/>
      <c r="U50" s="76"/>
      <c r="V50" s="76"/>
    </row>
    <row r="51" spans="1:22" x14ac:dyDescent="0.25">
      <c r="A51" s="76"/>
      <c r="B51" s="169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1"/>
      <c r="R51" s="76"/>
      <c r="S51" s="76"/>
      <c r="T51" s="76"/>
      <c r="U51" s="76"/>
      <c r="V51" s="76"/>
    </row>
    <row r="52" spans="1:22" x14ac:dyDescent="0.25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6"/>
      <c r="S52" s="76"/>
      <c r="T52" s="76"/>
      <c r="U52" s="76"/>
      <c r="V52" s="76"/>
    </row>
    <row r="53" spans="1:22" ht="25.2" customHeight="1" x14ac:dyDescent="0.25">
      <c r="A53" s="172" t="s">
        <v>62</v>
      </c>
      <c r="B53" s="165" t="s">
        <v>94</v>
      </c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76"/>
      <c r="S53" s="76"/>
      <c r="T53" s="76"/>
      <c r="U53" s="76"/>
      <c r="V53" s="76"/>
    </row>
    <row r="54" spans="1:22" x14ac:dyDescent="0.25">
      <c r="A54" s="173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76"/>
      <c r="S54" s="76"/>
      <c r="T54" s="76"/>
      <c r="U54" s="76"/>
      <c r="V54" s="76"/>
    </row>
    <row r="55" spans="1:22" x14ac:dyDescent="0.25">
      <c r="A55" s="173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76"/>
      <c r="S55" s="76"/>
      <c r="T55" s="76"/>
      <c r="U55" s="76"/>
      <c r="V55" s="76"/>
    </row>
    <row r="56" spans="1:22" x14ac:dyDescent="0.25">
      <c r="A56" s="79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6"/>
      <c r="S56" s="76"/>
      <c r="T56" s="76"/>
      <c r="U56" s="76"/>
      <c r="V56" s="76"/>
    </row>
    <row r="57" spans="1:22" x14ac:dyDescent="0.25">
      <c r="A57" s="174" t="s">
        <v>63</v>
      </c>
      <c r="B57" s="165" t="s">
        <v>95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76"/>
      <c r="S57" s="76"/>
      <c r="T57" s="76"/>
      <c r="U57" s="76"/>
      <c r="V57" s="76"/>
    </row>
    <row r="58" spans="1:22" x14ac:dyDescent="0.25">
      <c r="A58" s="174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76"/>
      <c r="S58" s="76"/>
      <c r="T58" s="76"/>
      <c r="U58" s="76"/>
      <c r="V58" s="76"/>
    </row>
    <row r="59" spans="1:22" x14ac:dyDescent="0.25">
      <c r="A59" s="174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76"/>
      <c r="S59" s="76"/>
      <c r="T59" s="76"/>
      <c r="U59" s="76"/>
      <c r="V59" s="76"/>
    </row>
    <row r="60" spans="1:22" x14ac:dyDescent="0.25">
      <c r="A60" s="174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76"/>
      <c r="S60" s="76"/>
      <c r="T60" s="76"/>
      <c r="U60" s="76"/>
      <c r="V60" s="76"/>
    </row>
    <row r="61" spans="1:22" x14ac:dyDescent="0.25">
      <c r="A61" s="80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6"/>
      <c r="S61" s="76"/>
      <c r="T61" s="76"/>
      <c r="U61" s="76"/>
      <c r="V61" s="76"/>
    </row>
    <row r="62" spans="1:22" x14ac:dyDescent="0.25">
      <c r="A62" s="164" t="s">
        <v>64</v>
      </c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76"/>
      <c r="S62" s="76"/>
      <c r="T62" s="76"/>
      <c r="U62" s="76"/>
      <c r="V62" s="76"/>
    </row>
    <row r="63" spans="1:22" x14ac:dyDescent="0.25">
      <c r="A63" s="164"/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76"/>
      <c r="S63" s="76"/>
      <c r="T63" s="76"/>
      <c r="U63" s="76"/>
      <c r="V63" s="76"/>
    </row>
    <row r="64" spans="1:22" x14ac:dyDescent="0.25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6"/>
      <c r="S64" s="76"/>
      <c r="T64" s="76"/>
      <c r="U64" s="76"/>
      <c r="V64" s="76"/>
    </row>
    <row r="65" spans="1:22" ht="15" x14ac:dyDescent="0.25">
      <c r="A65" s="164" t="s">
        <v>65</v>
      </c>
      <c r="B65" s="188" t="s">
        <v>159</v>
      </c>
      <c r="C65" s="188"/>
      <c r="D65" s="189">
        <v>0</v>
      </c>
      <c r="E65" s="189"/>
      <c r="F65" s="87"/>
      <c r="G65" s="87"/>
      <c r="H65" s="188" t="s">
        <v>160</v>
      </c>
      <c r="I65" s="188"/>
      <c r="J65" s="190">
        <v>0</v>
      </c>
      <c r="K65" s="190"/>
      <c r="L65" s="87"/>
      <c r="M65" s="87"/>
      <c r="N65" s="87"/>
      <c r="O65" s="87"/>
      <c r="P65" s="87"/>
      <c r="Q65" s="87"/>
      <c r="R65" s="77"/>
      <c r="S65" s="76"/>
      <c r="T65" s="76"/>
      <c r="U65" s="76"/>
      <c r="V65" s="76"/>
    </row>
    <row r="66" spans="1:22" x14ac:dyDescent="0.25">
      <c r="A66" s="164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77"/>
      <c r="S66" s="76"/>
      <c r="T66" s="76"/>
      <c r="U66" s="76"/>
      <c r="V66" s="76"/>
    </row>
    <row r="67" spans="1:22" x14ac:dyDescent="0.25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6"/>
      <c r="S67" s="76"/>
      <c r="T67" s="76"/>
      <c r="U67" s="76"/>
      <c r="V67" s="76"/>
    </row>
    <row r="68" spans="1:22" ht="15.6" x14ac:dyDescent="0.3">
      <c r="A68" s="104" t="s">
        <v>98</v>
      </c>
      <c r="B68" s="102" t="s">
        <v>99</v>
      </c>
      <c r="C68" s="115">
        <v>0.01</v>
      </c>
      <c r="D68" s="87" t="s">
        <v>97</v>
      </c>
      <c r="E68" s="181" t="s">
        <v>36</v>
      </c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3"/>
      <c r="R68" s="76"/>
      <c r="S68" s="76"/>
      <c r="T68" s="76"/>
      <c r="U68" s="76"/>
      <c r="V68" s="76"/>
    </row>
    <row r="69" spans="1:22" x14ac:dyDescent="0.25">
      <c r="A69" s="76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6"/>
      <c r="S69" s="76"/>
      <c r="T69" s="76"/>
      <c r="U69" s="76"/>
      <c r="V69" s="76"/>
    </row>
    <row r="70" spans="1:22" ht="15.6" x14ac:dyDescent="0.3">
      <c r="A70" s="104" t="s">
        <v>49</v>
      </c>
      <c r="B70" s="184">
        <v>8.4</v>
      </c>
      <c r="C70" s="184"/>
      <c r="D70" s="185" t="s">
        <v>80</v>
      </c>
      <c r="E70" s="186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6"/>
      <c r="S70" s="76"/>
      <c r="T70" s="76"/>
      <c r="U70" s="76"/>
      <c r="V70" s="76"/>
    </row>
    <row r="71" spans="1:22" ht="13.8" x14ac:dyDescent="0.25">
      <c r="A71" s="187"/>
      <c r="B71" s="186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</row>
    <row r="72" spans="1:22" ht="15.6" x14ac:dyDescent="0.3">
      <c r="A72" s="104" t="s">
        <v>100</v>
      </c>
      <c r="B72" s="184">
        <v>5</v>
      </c>
      <c r="C72" s="184"/>
      <c r="D72" s="185" t="s">
        <v>80</v>
      </c>
      <c r="E72" s="186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6"/>
      <c r="S72" s="76"/>
      <c r="T72" s="76"/>
      <c r="U72" s="76"/>
      <c r="V72" s="76"/>
    </row>
    <row r="73" spans="1:22" x14ac:dyDescent="0.25">
      <c r="A73" s="76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6"/>
      <c r="S73" s="76"/>
      <c r="T73" s="76"/>
      <c r="U73" s="76"/>
      <c r="V73" s="76"/>
    </row>
  </sheetData>
  <mergeCells count="65">
    <mergeCell ref="A48:A49"/>
    <mergeCell ref="E68:Q68"/>
    <mergeCell ref="B70:C70"/>
    <mergeCell ref="B72:C72"/>
    <mergeCell ref="D70:E70"/>
    <mergeCell ref="D72:E72"/>
    <mergeCell ref="A71:V71"/>
    <mergeCell ref="B65:C65"/>
    <mergeCell ref="D65:E65"/>
    <mergeCell ref="H65:I65"/>
    <mergeCell ref="J65:K65"/>
    <mergeCell ref="A65:A66"/>
    <mergeCell ref="F41:L41"/>
    <mergeCell ref="M42:N42"/>
    <mergeCell ref="B41:C41"/>
    <mergeCell ref="B42:C42"/>
    <mergeCell ref="A62:A63"/>
    <mergeCell ref="B62:Q63"/>
    <mergeCell ref="B50:Q51"/>
    <mergeCell ref="A53:A55"/>
    <mergeCell ref="B53:Q55"/>
    <mergeCell ref="A57:A60"/>
    <mergeCell ref="B57:Q60"/>
    <mergeCell ref="H44:I44"/>
    <mergeCell ref="B45:Q46"/>
    <mergeCell ref="C48:D48"/>
    <mergeCell ref="F48:G48"/>
    <mergeCell ref="H48:I48"/>
    <mergeCell ref="J44:K44"/>
    <mergeCell ref="A1:Q1"/>
    <mergeCell ref="B34:I34"/>
    <mergeCell ref="B35:I35"/>
    <mergeCell ref="A29:I29"/>
    <mergeCell ref="J27:Q32"/>
    <mergeCell ref="A32:I32"/>
    <mergeCell ref="J34:Q35"/>
    <mergeCell ref="A33:Q33"/>
    <mergeCell ref="B27:I27"/>
    <mergeCell ref="B28:I28"/>
    <mergeCell ref="B30:I30"/>
    <mergeCell ref="B31:I31"/>
    <mergeCell ref="A25:Q26"/>
    <mergeCell ref="B20:I20"/>
    <mergeCell ref="B21:I21"/>
    <mergeCell ref="B22:I22"/>
    <mergeCell ref="B23:I23"/>
    <mergeCell ref="B24:I24"/>
    <mergeCell ref="B13:Q13"/>
    <mergeCell ref="B15:Q15"/>
    <mergeCell ref="B16:Q16"/>
    <mergeCell ref="D18:Q18"/>
    <mergeCell ref="B19:Q19"/>
    <mergeCell ref="J20:Q24"/>
    <mergeCell ref="B18:C18"/>
    <mergeCell ref="B8:Q8"/>
    <mergeCell ref="L11:Q11"/>
    <mergeCell ref="B12:Q12"/>
    <mergeCell ref="A10:Q10"/>
    <mergeCell ref="G9:I9"/>
    <mergeCell ref="B2:Q2"/>
    <mergeCell ref="B4:Q4"/>
    <mergeCell ref="B5:Q5"/>
    <mergeCell ref="B6:Q6"/>
    <mergeCell ref="B7:Q7"/>
    <mergeCell ref="J3:Q3"/>
  </mergeCells>
  <dataValidations count="1">
    <dataValidation type="textLength" operator="lessThanOrEqual" allowBlank="1" showInputMessage="1" showErrorMessage="1" sqref="B3:I3 B9:E9 B11:K11 B14:Q14">
      <formula1>1</formula1>
    </dataValidation>
  </dataValidations>
  <pageMargins left="0.25" right="0.25" top="0.75" bottom="0.75" header="0.3" footer="0.3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4"/>
  <sheetViews>
    <sheetView zoomScale="60" zoomScaleNormal="60" workbookViewId="0">
      <selection activeCell="V6" sqref="V6:AM6"/>
    </sheetView>
  </sheetViews>
  <sheetFormatPr defaultRowHeight="13.2" x14ac:dyDescent="0.25"/>
  <cols>
    <col min="1" max="1" width="14.44140625" customWidth="1"/>
    <col min="2" max="2" width="20.5546875" customWidth="1"/>
    <col min="3" max="18" width="3.77734375" customWidth="1"/>
    <col min="19" max="19" width="7.33203125" customWidth="1"/>
    <col min="20" max="20" width="10.6640625" customWidth="1"/>
    <col min="21" max="21" width="14.44140625" customWidth="1"/>
    <col min="22" max="22" width="20.5546875" customWidth="1"/>
    <col min="23" max="38" width="3.77734375" customWidth="1"/>
    <col min="39" max="39" width="7.33203125" customWidth="1"/>
    <col min="40" max="40" width="8.88671875" customWidth="1"/>
  </cols>
  <sheetData>
    <row r="1" spans="1:39" ht="27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243"/>
      <c r="M1" s="243"/>
      <c r="N1" s="243"/>
      <c r="O1" s="243"/>
      <c r="P1" s="243"/>
      <c r="Q1" s="243"/>
      <c r="R1" s="243"/>
      <c r="S1" s="243"/>
      <c r="T1" s="33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243"/>
      <c r="AG1" s="243"/>
      <c r="AH1" s="243"/>
      <c r="AI1" s="243"/>
      <c r="AJ1" s="243"/>
      <c r="AK1" s="243"/>
      <c r="AL1" s="243"/>
      <c r="AM1" s="243"/>
    </row>
    <row r="2" spans="1:39" s="2" customFormat="1" ht="17.399999999999999" customHeight="1" x14ac:dyDescent="0.2">
      <c r="A2" s="244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34"/>
      <c r="U2" s="244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</row>
    <row r="3" spans="1:39" s="2" customFormat="1" ht="21.6" customHeight="1" x14ac:dyDescent="0.2">
      <c r="A3" s="246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35"/>
      <c r="U3" s="246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</row>
    <row r="4" spans="1:39" ht="16.2" customHeight="1" x14ac:dyDescent="0.3">
      <c r="A4" s="248"/>
      <c r="B4" s="249"/>
      <c r="C4" s="249"/>
      <c r="D4" s="249"/>
      <c r="E4" s="250"/>
      <c r="F4" s="249"/>
      <c r="G4" s="249"/>
      <c r="H4" s="249"/>
      <c r="I4" s="249"/>
      <c r="J4" s="251"/>
      <c r="K4" s="18"/>
      <c r="L4" s="18"/>
      <c r="M4" s="18"/>
      <c r="N4" s="18"/>
      <c r="O4" s="18"/>
      <c r="P4" s="18"/>
      <c r="Q4" s="18"/>
      <c r="R4" s="18"/>
      <c r="S4" s="17"/>
      <c r="T4" s="36"/>
      <c r="U4" s="248"/>
      <c r="V4" s="249"/>
      <c r="W4" s="249"/>
      <c r="X4" s="249"/>
      <c r="Y4" s="250"/>
      <c r="Z4" s="249"/>
      <c r="AA4" s="249"/>
      <c r="AB4" s="249"/>
      <c r="AC4" s="249"/>
      <c r="AD4" s="251"/>
      <c r="AE4" s="18"/>
      <c r="AF4" s="18"/>
      <c r="AG4" s="18"/>
      <c r="AH4" s="18"/>
      <c r="AI4" s="18"/>
      <c r="AJ4" s="18"/>
      <c r="AK4" s="18"/>
      <c r="AL4" s="18"/>
      <c r="AM4" s="17"/>
    </row>
    <row r="5" spans="1:39" ht="66" customHeight="1" x14ac:dyDescent="0.25">
      <c r="A5" s="252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37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</row>
    <row r="6" spans="1:39" ht="15.6" customHeight="1" x14ac:dyDescent="0.3">
      <c r="A6" s="25"/>
      <c r="B6" s="253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38"/>
      <c r="U6" s="25"/>
      <c r="V6" s="253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</row>
    <row r="7" spans="1:39" s="3" customFormat="1" ht="22.2" customHeight="1" x14ac:dyDescent="0.3">
      <c r="A7" s="19" t="s">
        <v>1</v>
      </c>
      <c r="B7" s="236" t="str">
        <f>Главная!B4</f>
        <v>_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39"/>
      <c r="U7" s="19" t="str">
        <f t="shared" ref="U7:U10" si="0">A7</f>
        <v>Фамилия</v>
      </c>
      <c r="V7" s="236" t="str">
        <f t="shared" ref="V7:V11" si="1">B7</f>
        <v>_</v>
      </c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</row>
    <row r="8" spans="1:39" s="3" customFormat="1" ht="22.8" customHeight="1" x14ac:dyDescent="0.3">
      <c r="A8" s="19" t="s">
        <v>3</v>
      </c>
      <c r="B8" s="236" t="str">
        <f>Главная!B5</f>
        <v>_</v>
      </c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39"/>
      <c r="U8" s="19" t="str">
        <f t="shared" si="0"/>
        <v>Имя</v>
      </c>
      <c r="V8" s="236" t="str">
        <f t="shared" si="1"/>
        <v>_</v>
      </c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</row>
    <row r="9" spans="1:39" s="3" customFormat="1" ht="22.8" customHeight="1" x14ac:dyDescent="0.3">
      <c r="A9" s="19" t="s">
        <v>4</v>
      </c>
      <c r="B9" s="236" t="str">
        <f>Главная!B6</f>
        <v>_</v>
      </c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39"/>
      <c r="U9" s="19" t="str">
        <f t="shared" si="0"/>
        <v>Отчество</v>
      </c>
      <c r="V9" s="236" t="str">
        <f t="shared" si="1"/>
        <v>_</v>
      </c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</row>
    <row r="10" spans="1:39" s="3" customFormat="1" ht="20.399999999999999" customHeight="1" x14ac:dyDescent="0.25">
      <c r="A10" s="258" t="s">
        <v>7</v>
      </c>
      <c r="B10" s="210" t="str">
        <f>Главная!$B$15</f>
        <v>________</v>
      </c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232" t="s">
        <v>0</v>
      </c>
      <c r="N10" s="233"/>
      <c r="O10" s="233"/>
      <c r="P10" s="231"/>
      <c r="Q10" s="241" t="str">
        <f>Главная!$B$16</f>
        <v>________</v>
      </c>
      <c r="R10" s="242"/>
      <c r="S10" s="242"/>
      <c r="T10" s="40"/>
      <c r="U10" s="237" t="str">
        <f t="shared" si="0"/>
        <v>Страховой полис :</v>
      </c>
      <c r="V10" s="210" t="str">
        <f t="shared" si="1"/>
        <v>________</v>
      </c>
      <c r="W10" s="239"/>
      <c r="X10" s="239"/>
      <c r="Y10" s="239"/>
      <c r="Z10" s="239"/>
      <c r="AA10" s="239"/>
      <c r="AB10" s="239"/>
      <c r="AC10" s="239"/>
      <c r="AD10" s="239"/>
      <c r="AE10" s="239"/>
      <c r="AF10" s="240"/>
      <c r="AG10" s="232" t="str">
        <f t="shared" ref="AG10:AG13" si="2">M10</f>
        <v>Дата выдачи:</v>
      </c>
      <c r="AH10" s="233"/>
      <c r="AI10" s="233"/>
      <c r="AJ10" s="231"/>
      <c r="AK10" s="241" t="str">
        <f t="shared" ref="AK10:AK11" si="3">Q10</f>
        <v>________</v>
      </c>
      <c r="AL10" s="242"/>
      <c r="AM10" s="242"/>
    </row>
    <row r="11" spans="1:39" s="3" customFormat="1" ht="27" customHeight="1" x14ac:dyDescent="0.25">
      <c r="A11" s="259"/>
      <c r="B11" s="51" t="s">
        <v>8</v>
      </c>
      <c r="C11" s="48" t="str">
        <f>Главная!B14</f>
        <v>_</v>
      </c>
      <c r="D11" s="48" t="str">
        <f>Главная!C14</f>
        <v>_</v>
      </c>
      <c r="E11" s="48" t="str">
        <f>Главная!D14</f>
        <v>_</v>
      </c>
      <c r="F11" s="48" t="str">
        <f>Главная!E14</f>
        <v>_</v>
      </c>
      <c r="G11" s="48" t="str">
        <f>Главная!F14</f>
        <v>_</v>
      </c>
      <c r="H11" s="48" t="str">
        <f>Главная!G14</f>
        <v>_</v>
      </c>
      <c r="I11" s="48" t="str">
        <f>Главная!H14</f>
        <v>_</v>
      </c>
      <c r="J11" s="48" t="str">
        <f>Главная!I14</f>
        <v>_</v>
      </c>
      <c r="K11" s="48" t="str">
        <f>Главная!J14</f>
        <v>_</v>
      </c>
      <c r="L11" s="48" t="str">
        <f>Главная!K14</f>
        <v>_</v>
      </c>
      <c r="M11" s="49" t="str">
        <f>Главная!L14</f>
        <v>_</v>
      </c>
      <c r="N11" s="50" t="str">
        <f>Главная!M14</f>
        <v>_</v>
      </c>
      <c r="O11" s="50" t="str">
        <f>Главная!N14</f>
        <v>_</v>
      </c>
      <c r="P11" s="50" t="str">
        <f>Главная!O14</f>
        <v>_</v>
      </c>
      <c r="Q11" s="50" t="str">
        <f>Главная!P14</f>
        <v>_</v>
      </c>
      <c r="R11" s="20"/>
      <c r="S11" s="19"/>
      <c r="T11" s="20"/>
      <c r="U11" s="238"/>
      <c r="V11" s="51" t="str">
        <f t="shared" si="1"/>
        <v>(кампания,сер.,№)</v>
      </c>
      <c r="W11" s="48" t="str">
        <f t="shared" ref="W11:W15" si="4">C11</f>
        <v>_</v>
      </c>
      <c r="X11" s="48" t="str">
        <f t="shared" ref="X11" si="5">D11</f>
        <v>_</v>
      </c>
      <c r="Y11" s="48" t="str">
        <f t="shared" ref="Y11" si="6">E11</f>
        <v>_</v>
      </c>
      <c r="Z11" s="48" t="str">
        <f t="shared" ref="Z11" si="7">F11</f>
        <v>_</v>
      </c>
      <c r="AA11" s="48" t="str">
        <f t="shared" ref="AA11" si="8">G11</f>
        <v>_</v>
      </c>
      <c r="AB11" s="48" t="str">
        <f t="shared" ref="AB11" si="9">H11</f>
        <v>_</v>
      </c>
      <c r="AC11" s="48" t="str">
        <f t="shared" ref="AC11" si="10">I11</f>
        <v>_</v>
      </c>
      <c r="AD11" s="48" t="str">
        <f t="shared" ref="AD11:AD13" si="11">J11</f>
        <v>_</v>
      </c>
      <c r="AE11" s="48" t="str">
        <f t="shared" ref="AE11:AE13" si="12">K11</f>
        <v>_</v>
      </c>
      <c r="AF11" s="48" t="str">
        <f t="shared" ref="AF11" si="13">L11</f>
        <v>_</v>
      </c>
      <c r="AG11" s="49" t="str">
        <f t="shared" si="2"/>
        <v>_</v>
      </c>
      <c r="AH11" s="50" t="str">
        <f t="shared" ref="AH11" si="14">N11</f>
        <v>_</v>
      </c>
      <c r="AI11" s="50" t="str">
        <f t="shared" ref="AI11" si="15">O11</f>
        <v>_</v>
      </c>
      <c r="AJ11" s="50" t="str">
        <f t="shared" ref="AJ11" si="16">P11</f>
        <v>_</v>
      </c>
      <c r="AK11" s="50" t="str">
        <f t="shared" si="3"/>
        <v>_</v>
      </c>
      <c r="AL11" s="20"/>
      <c r="AM11" s="19"/>
    </row>
    <row r="12" spans="1:39" s="3" customFormat="1" ht="16.2" customHeight="1" x14ac:dyDescent="0.25">
      <c r="A12" s="267" t="s">
        <v>5</v>
      </c>
      <c r="B12" s="225"/>
      <c r="C12" s="226">
        <f>Главная!$B$7</f>
        <v>16021</v>
      </c>
      <c r="D12" s="227"/>
      <c r="E12" s="227"/>
      <c r="F12" s="227"/>
      <c r="G12" s="227"/>
      <c r="H12" s="227"/>
      <c r="I12" s="228"/>
      <c r="J12" s="19" t="s">
        <v>2</v>
      </c>
      <c r="K12" s="229" t="s">
        <v>9</v>
      </c>
      <c r="L12" s="229"/>
      <c r="M12" s="268" t="s">
        <v>10</v>
      </c>
      <c r="N12" s="268"/>
      <c r="O12" s="268"/>
      <c r="P12" s="268"/>
      <c r="Q12" s="268"/>
      <c r="R12" s="19"/>
      <c r="S12" s="19"/>
      <c r="T12" s="20"/>
      <c r="U12" s="225" t="str">
        <f t="shared" ref="U12:U17" si="17">A12</f>
        <v>Дата рождения:</v>
      </c>
      <c r="V12" s="225"/>
      <c r="W12" s="226">
        <f t="shared" si="4"/>
        <v>16021</v>
      </c>
      <c r="X12" s="227"/>
      <c r="Y12" s="227"/>
      <c r="Z12" s="227"/>
      <c r="AA12" s="227"/>
      <c r="AB12" s="227"/>
      <c r="AC12" s="228"/>
      <c r="AD12" s="19" t="str">
        <f t="shared" si="11"/>
        <v>2.</v>
      </c>
      <c r="AE12" s="229" t="str">
        <f t="shared" si="12"/>
        <v>Пол:</v>
      </c>
      <c r="AF12" s="229"/>
      <c r="AG12" s="229" t="str">
        <f t="shared" si="2"/>
        <v>муж./жен.</v>
      </c>
      <c r="AH12" s="229"/>
      <c r="AI12" s="229"/>
      <c r="AJ12" s="229"/>
      <c r="AK12" s="229"/>
      <c r="AL12" s="19"/>
      <c r="AM12" s="19"/>
    </row>
    <row r="13" spans="1:39" s="3" customFormat="1" ht="24.6" customHeight="1" x14ac:dyDescent="0.25">
      <c r="A13" s="232" t="s">
        <v>6</v>
      </c>
      <c r="B13" s="231"/>
      <c r="C13" s="21" t="str">
        <f>Главная!B11</f>
        <v>_</v>
      </c>
      <c r="D13" s="21" t="str">
        <f>Главная!C11</f>
        <v>_</v>
      </c>
      <c r="E13" s="21" t="str">
        <f>Главная!D11</f>
        <v>_</v>
      </c>
      <c r="F13" s="21" t="str">
        <f>Главная!E11</f>
        <v>_</v>
      </c>
      <c r="G13" s="21" t="str">
        <f>Главная!F11</f>
        <v>_</v>
      </c>
      <c r="H13" s="21" t="str">
        <f>Главная!G11</f>
        <v>_</v>
      </c>
      <c r="I13" s="21" t="str">
        <f>Главная!H11</f>
        <v>_</v>
      </c>
      <c r="J13" s="21" t="str">
        <f>Главная!I11</f>
        <v>_</v>
      </c>
      <c r="K13" s="21" t="str">
        <f>Главная!J11</f>
        <v>_</v>
      </c>
      <c r="L13" s="21" t="str">
        <f>Главная!K11</f>
        <v>_</v>
      </c>
      <c r="M13" s="232" t="s">
        <v>0</v>
      </c>
      <c r="N13" s="233"/>
      <c r="O13" s="233"/>
      <c r="P13" s="231"/>
      <c r="Q13" s="234" t="str">
        <f>Главная!$B$12</f>
        <v>________</v>
      </c>
      <c r="R13" s="235"/>
      <c r="S13" s="235"/>
      <c r="T13" s="40"/>
      <c r="U13" s="230" t="str">
        <f t="shared" si="17"/>
        <v>Паспорт (серия,номер):</v>
      </c>
      <c r="V13" s="231"/>
      <c r="W13" s="21" t="str">
        <f t="shared" si="4"/>
        <v>_</v>
      </c>
      <c r="X13" s="21" t="str">
        <f t="shared" ref="X13" si="18">D13</f>
        <v>_</v>
      </c>
      <c r="Y13" s="21" t="str">
        <f t="shared" ref="Y13" si="19">E13</f>
        <v>_</v>
      </c>
      <c r="Z13" s="21" t="str">
        <f t="shared" ref="Z13" si="20">F13</f>
        <v>_</v>
      </c>
      <c r="AA13" s="21" t="str">
        <f t="shared" ref="AA13" si="21">G13</f>
        <v>_</v>
      </c>
      <c r="AB13" s="21" t="str">
        <f t="shared" ref="AB13" si="22">H13</f>
        <v>_</v>
      </c>
      <c r="AC13" s="21" t="str">
        <f t="shared" ref="AC13" si="23">I13</f>
        <v>_</v>
      </c>
      <c r="AD13" s="21" t="str">
        <f t="shared" si="11"/>
        <v>_</v>
      </c>
      <c r="AE13" s="21" t="str">
        <f t="shared" si="12"/>
        <v>_</v>
      </c>
      <c r="AF13" s="21" t="str">
        <f t="shared" ref="AF13" si="24">L13</f>
        <v>_</v>
      </c>
      <c r="AG13" s="232" t="str">
        <f t="shared" si="2"/>
        <v>Дата выдачи:</v>
      </c>
      <c r="AH13" s="233"/>
      <c r="AI13" s="233"/>
      <c r="AJ13" s="231"/>
      <c r="AK13" s="234" t="str">
        <f t="shared" ref="AK13" si="25">Q13</f>
        <v>________</v>
      </c>
      <c r="AL13" s="235"/>
      <c r="AM13" s="235"/>
    </row>
    <row r="14" spans="1:39" s="3" customFormat="1" ht="68.400000000000006" customHeight="1" x14ac:dyDescent="0.25">
      <c r="A14" s="255" t="s">
        <v>12</v>
      </c>
      <c r="B14" s="209"/>
      <c r="C14" s="210" t="str">
        <f>Главная!$B$13</f>
        <v>________</v>
      </c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41"/>
      <c r="U14" s="208" t="str">
        <f t="shared" si="17"/>
        <v>Адрес места жительства/регистрации по месту прописки(в городе 1, селе 2):</v>
      </c>
      <c r="V14" s="209"/>
      <c r="W14" s="210" t="str">
        <f t="shared" si="4"/>
        <v>________</v>
      </c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2"/>
    </row>
    <row r="15" spans="1:39" s="3" customFormat="1" ht="17.399999999999999" customHeight="1" x14ac:dyDescent="0.25">
      <c r="A15" s="256" t="s">
        <v>13</v>
      </c>
      <c r="B15" s="214"/>
      <c r="C15" s="257" t="str">
        <f>Главная!$B$8</f>
        <v>_</v>
      </c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7"/>
      <c r="T15" s="42"/>
      <c r="U15" s="213" t="str">
        <f t="shared" si="17"/>
        <v>Контактный телефон:</v>
      </c>
      <c r="V15" s="214"/>
      <c r="W15" s="215" t="str">
        <f t="shared" si="4"/>
        <v>_</v>
      </c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7"/>
    </row>
    <row r="16" spans="1:39" s="3" customFormat="1" ht="52.2" customHeight="1" x14ac:dyDescent="0.25">
      <c r="A16" s="218" t="s">
        <v>37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47"/>
      <c r="U16" s="218" t="str">
        <f t="shared" si="17"/>
        <v>даю информированное добровольное согласие на медицинское вмешательство, предложенное мне / гражданину, чьим законным представителем я являюсь (ненужное зачеркнуть)</v>
      </c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</row>
    <row r="17" spans="1:39" s="3" customFormat="1" ht="16.2" customHeight="1" x14ac:dyDescent="0.25">
      <c r="A17" s="219" t="s">
        <v>38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43"/>
      <c r="U17" s="219" t="str">
        <f t="shared" si="17"/>
        <v>Ф.И.О. гражданина, от имени которого выступает законный представитель:</v>
      </c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</row>
    <row r="18" spans="1:39" s="3" customFormat="1" ht="19.8" customHeight="1" thickBot="1" x14ac:dyDescent="0.3">
      <c r="A18" s="220"/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43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</row>
    <row r="19" spans="1:39" s="3" customFormat="1" ht="19.2" customHeight="1" x14ac:dyDescent="0.25">
      <c r="A19" s="221" t="s">
        <v>46</v>
      </c>
      <c r="B19" s="221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46"/>
      <c r="U19" s="221" t="str">
        <f>A19</f>
        <v>на медицинское вмешательство:</v>
      </c>
      <c r="V19" s="221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</row>
    <row r="20" spans="1:39" s="3" customFormat="1" ht="22.8" customHeight="1" x14ac:dyDescent="0.4">
      <c r="A20" s="223" t="s">
        <v>47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6"/>
      <c r="U20" s="223" t="str">
        <f>A20</f>
        <v xml:space="preserve">Медицинское обследование состояния здоровья </v>
      </c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</row>
    <row r="21" spans="1:39" s="3" customFormat="1" ht="31.8" customHeight="1" x14ac:dyDescent="0.25">
      <c r="A21" s="200" t="s">
        <v>48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8"/>
      <c r="U21" s="200" t="str">
        <f>A21</f>
        <v>медицинским персоналом в рамках Приказа МЗ РФ №1006н от 03.12.2012г./Приказа МЗ РФ № 1011н от 06.12.2012 г./Приказа МЗ РФ №597н от 19.08.2009 г. (ненужное зачеркнуть)</v>
      </c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</row>
    <row r="22" spans="1:39" s="3" customFormat="1" ht="32.4" customHeight="1" x14ac:dyDescent="0.25">
      <c r="A22" s="199" t="s">
        <v>39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7"/>
      <c r="U22" s="199" t="str">
        <f>A22</f>
        <v xml:space="preserve">необходимое для оказания медицинской помощи  осуществляемое в  МБУЗ «Правдинская поликлиника» Московская область, Пушкинский район п.Правдинский ул.Лесная д.2. </v>
      </c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</row>
    <row r="23" spans="1:39" s="3" customFormat="1" ht="106.2" customHeight="1" x14ac:dyDescent="0.25">
      <c r="A23" s="200" t="s">
        <v>40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9"/>
      <c r="U23" s="200" t="str">
        <f>A23</f>
        <v xml:space="preserve">Мне в доступной для меня форме мне разъяснены цели, методы оказания медицинской помощи, связанный с ними риск, возможные варианты медицинских вмешательств, их последствия, в том числе вероятность развития осложнений, а также предполагаемые результаты оказания медицинской помощи. Мне разъяснено, что я имею право отказаться от определенного вида медицинского вмешательства или потребовать его прекращения, за исключением случаев, предусмотренных частью 9 статьи 20 Федерального закона от 21 ноября 2011 г. № 323-ФЗ «Об основах охраны здоровья граждан в Российской Федерации»**. </v>
      </c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</row>
    <row r="24" spans="1:39" s="3" customFormat="1" ht="29.4" customHeight="1" x14ac:dyDescent="0.3">
      <c r="A24" s="203"/>
      <c r="B24" s="204"/>
      <c r="C24" s="22"/>
      <c r="D24" s="205" t="str">
        <f>B7</f>
        <v>_</v>
      </c>
      <c r="E24" s="205"/>
      <c r="F24" s="205"/>
      <c r="G24" s="205"/>
      <c r="H24" s="205"/>
      <c r="I24" s="205"/>
      <c r="J24" s="205"/>
      <c r="K24" s="205"/>
      <c r="L24" s="205"/>
      <c r="M24" s="205"/>
      <c r="N24" s="72"/>
      <c r="O24" s="206" t="str">
        <f>B8</f>
        <v>_</v>
      </c>
      <c r="P24" s="207"/>
      <c r="Q24" s="207"/>
      <c r="R24" s="207"/>
      <c r="S24" s="207"/>
      <c r="T24" s="44"/>
      <c r="U24" s="203"/>
      <c r="V24" s="204"/>
      <c r="W24" s="22"/>
      <c r="X24" s="205" t="str">
        <f t="shared" ref="X24" si="26">D24</f>
        <v>_</v>
      </c>
      <c r="Y24" s="205"/>
      <c r="Z24" s="205"/>
      <c r="AA24" s="205"/>
      <c r="AB24" s="205"/>
      <c r="AC24" s="205"/>
      <c r="AD24" s="205"/>
      <c r="AE24" s="205"/>
      <c r="AF24" s="205"/>
      <c r="AG24" s="205"/>
      <c r="AH24" s="72"/>
      <c r="AI24" s="206" t="str">
        <f>B8</f>
        <v>_</v>
      </c>
      <c r="AJ24" s="207"/>
      <c r="AK24" s="207"/>
      <c r="AL24" s="207"/>
      <c r="AM24" s="207"/>
    </row>
    <row r="25" spans="1:39" s="3" customFormat="1" ht="13.8" customHeight="1" x14ac:dyDescent="0.25">
      <c r="A25" s="193" t="s">
        <v>41</v>
      </c>
      <c r="B25" s="194"/>
      <c r="C25" s="195" t="s">
        <v>42</v>
      </c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45"/>
      <c r="U25" s="193" t="str">
        <f>A25</f>
        <v>(подпись)</v>
      </c>
      <c r="V25" s="194"/>
      <c r="W25" s="195" t="str">
        <f>C25</f>
        <v>(Ф.И.О. гражданина / законного представителя гражданина)</v>
      </c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</row>
    <row r="26" spans="1:39" s="3" customFormat="1" ht="30" customHeight="1" x14ac:dyDescent="0.25">
      <c r="A26" s="203"/>
      <c r="B26" s="204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3"/>
      <c r="U26" s="203"/>
      <c r="V26" s="204"/>
      <c r="W26" s="23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39" s="3" customFormat="1" ht="17.399999999999999" customHeight="1" x14ac:dyDescent="0.25">
      <c r="A27" s="193" t="s">
        <v>41</v>
      </c>
      <c r="B27" s="194"/>
      <c r="C27" s="195" t="s">
        <v>43</v>
      </c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45"/>
      <c r="U27" s="193" t="str">
        <f>A27</f>
        <v>(подпись)</v>
      </c>
      <c r="V27" s="194"/>
      <c r="W27" s="195" t="str">
        <f>C27</f>
        <v>(Ф.И.О. Медицинского работника)</v>
      </c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</row>
    <row r="28" spans="1:39" s="3" customFormat="1" ht="30" customHeight="1" x14ac:dyDescent="0.25">
      <c r="A28" s="196" t="s">
        <v>44</v>
      </c>
      <c r="B28" s="196"/>
      <c r="C28" s="196"/>
      <c r="D28" s="196"/>
      <c r="E28" s="196"/>
      <c r="F28" s="196"/>
      <c r="G28" s="196"/>
      <c r="H28" s="197"/>
      <c r="I28" s="197"/>
      <c r="J28" s="197"/>
      <c r="K28" s="197"/>
      <c r="L28" s="197"/>
      <c r="M28" s="197"/>
      <c r="N28" s="197"/>
      <c r="O28" s="198"/>
      <c r="P28" s="198"/>
      <c r="Q28" s="198"/>
      <c r="R28" s="198"/>
      <c r="S28" s="198"/>
      <c r="T28" s="30"/>
      <c r="U28" s="196" t="str">
        <f>A28</f>
        <v>Дата заполнения:</v>
      </c>
      <c r="V28" s="196"/>
      <c r="W28" s="196"/>
      <c r="X28" s="196"/>
      <c r="Y28" s="196"/>
      <c r="Z28" s="196"/>
      <c r="AA28" s="196"/>
      <c r="AB28" s="197"/>
      <c r="AC28" s="197"/>
      <c r="AD28" s="197"/>
      <c r="AE28" s="197"/>
      <c r="AF28" s="197"/>
      <c r="AG28" s="197"/>
      <c r="AH28" s="197"/>
      <c r="AI28" s="198"/>
      <c r="AJ28" s="198"/>
      <c r="AK28" s="198"/>
      <c r="AL28" s="198"/>
      <c r="AM28" s="198"/>
    </row>
    <row r="29" spans="1:39" s="3" customFormat="1" ht="26.4" customHeight="1" x14ac:dyDescent="0.25">
      <c r="A29" s="199">
        <f ca="1">Главная!$B$2</f>
        <v>41815</v>
      </c>
      <c r="B29" s="200"/>
      <c r="C29" s="200"/>
      <c r="D29" s="200"/>
      <c r="E29" s="200"/>
      <c r="F29" s="200"/>
      <c r="G29" s="200"/>
      <c r="H29" s="201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31"/>
      <c r="U29" s="199">
        <f ca="1">A29</f>
        <v>41815</v>
      </c>
      <c r="V29" s="200"/>
      <c r="W29" s="200"/>
      <c r="X29" s="200"/>
      <c r="Y29" s="200"/>
      <c r="Z29" s="200"/>
      <c r="AA29" s="200"/>
      <c r="AB29" s="201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</row>
    <row r="30" spans="1:39" s="3" customFormat="1" ht="33" customHeight="1" x14ac:dyDescent="0.25">
      <c r="A30" s="265" t="s">
        <v>45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32"/>
      <c r="U30" s="191" t="str">
        <f>A30</f>
        <v>*Настоящая форма информированного добровольного согласия на медицинское вмешательство не применяется в случае если законодательством Российской Федерации установлена иная форма информированного добровольного согласия на определенный вид медицинского вмешательства. 
** Собрание законодательства Российской Федерации, 2011, № 48, ст. 6724; 2012, № 26, ст. 3442, 3446.</v>
      </c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</row>
    <row r="31" spans="1:39" s="3" customFormat="1" ht="13.8" x14ac:dyDescent="0.25">
      <c r="A31" s="263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2"/>
      <c r="R31" s="262"/>
      <c r="S31" s="16"/>
      <c r="T31" s="16"/>
    </row>
    <row r="32" spans="1:39" s="3" customFormat="1" ht="29.4" customHeight="1" x14ac:dyDescent="0.25">
      <c r="A32" s="263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2"/>
      <c r="R32" s="262"/>
      <c r="S32" s="16"/>
      <c r="T32" s="16"/>
    </row>
    <row r="33" spans="1:20" x14ac:dyDescent="0.25">
      <c r="A33" s="263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2"/>
      <c r="R33" s="262"/>
      <c r="S33" s="16"/>
      <c r="T33" s="16"/>
    </row>
    <row r="34" spans="1:20" ht="13.8" x14ac:dyDescent="0.25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2"/>
      <c r="R34" s="262"/>
      <c r="S34" s="16"/>
      <c r="T34" s="16"/>
    </row>
  </sheetData>
  <mergeCells count="98">
    <mergeCell ref="A4:J4"/>
    <mergeCell ref="A5:S5"/>
    <mergeCell ref="B7:S7"/>
    <mergeCell ref="B8:S8"/>
    <mergeCell ref="A2:S2"/>
    <mergeCell ref="B10:L10"/>
    <mergeCell ref="M10:P10"/>
    <mergeCell ref="Q10:S10"/>
    <mergeCell ref="A12:B12"/>
    <mergeCell ref="C12:I12"/>
    <mergeCell ref="K12:L12"/>
    <mergeCell ref="M12:Q12"/>
    <mergeCell ref="A29:G29"/>
    <mergeCell ref="H29:S29"/>
    <mergeCell ref="A30:S30"/>
    <mergeCell ref="A24:B24"/>
    <mergeCell ref="A16:S16"/>
    <mergeCell ref="A17:S17"/>
    <mergeCell ref="A18:S18"/>
    <mergeCell ref="A19:S19"/>
    <mergeCell ref="A20:S20"/>
    <mergeCell ref="O24:S24"/>
    <mergeCell ref="A34:P34"/>
    <mergeCell ref="Q34:R34"/>
    <mergeCell ref="L1:S1"/>
    <mergeCell ref="A3:S3"/>
    <mergeCell ref="B6:S6"/>
    <mergeCell ref="A21:S21"/>
    <mergeCell ref="A22:S22"/>
    <mergeCell ref="A23:S23"/>
    <mergeCell ref="A31:P31"/>
    <mergeCell ref="Q31:R31"/>
    <mergeCell ref="A32:P32"/>
    <mergeCell ref="Q32:R32"/>
    <mergeCell ref="A33:P33"/>
    <mergeCell ref="Q33:R33"/>
    <mergeCell ref="A28:G28"/>
    <mergeCell ref="H28:S28"/>
    <mergeCell ref="V6:AM6"/>
    <mergeCell ref="A26:B26"/>
    <mergeCell ref="A25:B25"/>
    <mergeCell ref="A27:B27"/>
    <mergeCell ref="C25:S25"/>
    <mergeCell ref="C27:S27"/>
    <mergeCell ref="D24:M24"/>
    <mergeCell ref="A13:B13"/>
    <mergeCell ref="M13:P13"/>
    <mergeCell ref="Q13:S13"/>
    <mergeCell ref="A14:B14"/>
    <mergeCell ref="C14:S14"/>
    <mergeCell ref="A15:B15"/>
    <mergeCell ref="C15:S15"/>
    <mergeCell ref="B9:S9"/>
    <mergeCell ref="A10:A11"/>
    <mergeCell ref="AF1:AM1"/>
    <mergeCell ref="U2:AM2"/>
    <mergeCell ref="U3:AM3"/>
    <mergeCell ref="U4:AD4"/>
    <mergeCell ref="U5:AM5"/>
    <mergeCell ref="V7:AM7"/>
    <mergeCell ref="V8:AM8"/>
    <mergeCell ref="V9:AM9"/>
    <mergeCell ref="U10:U11"/>
    <mergeCell ref="V10:AF10"/>
    <mergeCell ref="AG10:AJ10"/>
    <mergeCell ref="AK10:AM10"/>
    <mergeCell ref="U12:V12"/>
    <mergeCell ref="W12:AC12"/>
    <mergeCell ref="AE12:AF12"/>
    <mergeCell ref="AG12:AK12"/>
    <mergeCell ref="U13:V13"/>
    <mergeCell ref="AG13:AJ13"/>
    <mergeCell ref="AK13:AM13"/>
    <mergeCell ref="U23:AM23"/>
    <mergeCell ref="U14:V14"/>
    <mergeCell ref="W14:AM14"/>
    <mergeCell ref="U15:V15"/>
    <mergeCell ref="W15:AM15"/>
    <mergeCell ref="U16:AM16"/>
    <mergeCell ref="U17:AM17"/>
    <mergeCell ref="U18:AM18"/>
    <mergeCell ref="U19:AM19"/>
    <mergeCell ref="U20:AM20"/>
    <mergeCell ref="U21:AM21"/>
    <mergeCell ref="U22:AM22"/>
    <mergeCell ref="U24:V24"/>
    <mergeCell ref="U25:V25"/>
    <mergeCell ref="W25:AM25"/>
    <mergeCell ref="U26:V26"/>
    <mergeCell ref="X24:AG24"/>
    <mergeCell ref="AI24:AM24"/>
    <mergeCell ref="U30:AM30"/>
    <mergeCell ref="U27:V27"/>
    <mergeCell ref="W27:AM27"/>
    <mergeCell ref="U28:AA28"/>
    <mergeCell ref="AB28:AM28"/>
    <mergeCell ref="U29:AA29"/>
    <mergeCell ref="AB29:AM29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7"/>
  <sheetViews>
    <sheetView tabSelected="1" topLeftCell="A7" zoomScale="60" zoomScaleNormal="60" workbookViewId="0">
      <selection activeCell="U41" sqref="U41:AM44"/>
    </sheetView>
  </sheetViews>
  <sheetFormatPr defaultRowHeight="13.2" x14ac:dyDescent="0.25"/>
  <cols>
    <col min="1" max="1" width="14.44140625" customWidth="1"/>
    <col min="2" max="2" width="20.5546875" customWidth="1"/>
    <col min="3" max="18" width="3.77734375" customWidth="1"/>
    <col min="19" max="19" width="7.33203125" customWidth="1"/>
    <col min="20" max="20" width="10.6640625" customWidth="1"/>
    <col min="21" max="21" width="14.44140625" customWidth="1"/>
    <col min="22" max="22" width="20.5546875" customWidth="1"/>
    <col min="23" max="38" width="3.77734375" customWidth="1"/>
    <col min="39" max="39" width="7.33203125" customWidth="1"/>
    <col min="40" max="40" width="8.88671875" customWidth="1"/>
  </cols>
  <sheetData>
    <row r="1" spans="1:39" ht="27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243"/>
      <c r="M1" s="243"/>
      <c r="N1" s="243"/>
      <c r="O1" s="243"/>
      <c r="P1" s="243"/>
      <c r="Q1" s="243"/>
      <c r="R1" s="243"/>
      <c r="S1" s="243"/>
      <c r="T1" s="33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243"/>
      <c r="AG1" s="243"/>
      <c r="AH1" s="243"/>
      <c r="AI1" s="243"/>
      <c r="AJ1" s="243"/>
      <c r="AK1" s="243"/>
      <c r="AL1" s="243"/>
      <c r="AM1" s="243"/>
    </row>
    <row r="2" spans="1:39" s="2" customFormat="1" ht="17.399999999999999" customHeight="1" x14ac:dyDescent="0.2">
      <c r="A2" s="244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34"/>
      <c r="U2" s="244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</row>
    <row r="3" spans="1:39" s="2" customFormat="1" ht="21.6" customHeight="1" x14ac:dyDescent="0.2">
      <c r="A3" s="246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35"/>
      <c r="U3" s="246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</row>
    <row r="4" spans="1:39" ht="16.2" customHeight="1" x14ac:dyDescent="0.3">
      <c r="A4" s="248"/>
      <c r="B4" s="249"/>
      <c r="C4" s="249"/>
      <c r="D4" s="249"/>
      <c r="E4" s="250"/>
      <c r="F4" s="249"/>
      <c r="G4" s="249"/>
      <c r="H4" s="249"/>
      <c r="I4" s="249"/>
      <c r="J4" s="251"/>
      <c r="K4" s="18"/>
      <c r="L4" s="18"/>
      <c r="M4" s="18"/>
      <c r="N4" s="18"/>
      <c r="O4" s="18"/>
      <c r="P4" s="18"/>
      <c r="Q4" s="18"/>
      <c r="R4" s="18"/>
      <c r="S4" s="17"/>
      <c r="T4" s="36"/>
      <c r="U4" s="248"/>
      <c r="V4" s="249"/>
      <c r="W4" s="249"/>
      <c r="X4" s="249"/>
      <c r="Y4" s="250"/>
      <c r="Z4" s="249"/>
      <c r="AA4" s="249"/>
      <c r="AB4" s="249"/>
      <c r="AC4" s="249"/>
      <c r="AD4" s="251"/>
      <c r="AE4" s="18"/>
      <c r="AF4" s="18"/>
      <c r="AG4" s="18"/>
      <c r="AH4" s="18"/>
      <c r="AI4" s="18"/>
      <c r="AJ4" s="18"/>
      <c r="AK4" s="18"/>
      <c r="AL4" s="18"/>
      <c r="AM4" s="17"/>
    </row>
    <row r="5" spans="1:39" ht="16.2" customHeight="1" x14ac:dyDescent="0.3">
      <c r="A5" s="56"/>
      <c r="B5" s="57"/>
      <c r="C5" s="57"/>
      <c r="D5" s="57"/>
      <c r="E5" s="58"/>
      <c r="F5" s="57"/>
      <c r="G5" s="57"/>
      <c r="H5" s="57"/>
      <c r="I5" s="57"/>
      <c r="J5" s="58"/>
      <c r="K5" s="105"/>
      <c r="L5" s="105"/>
      <c r="M5" s="105"/>
      <c r="N5" s="105"/>
      <c r="O5" s="105"/>
      <c r="P5" s="105"/>
      <c r="Q5" s="105"/>
      <c r="R5" s="105"/>
      <c r="S5" s="17"/>
      <c r="T5" s="36"/>
      <c r="U5" s="56"/>
      <c r="V5" s="57"/>
      <c r="W5" s="57"/>
      <c r="X5" s="57"/>
      <c r="Y5" s="58"/>
      <c r="Z5" s="57"/>
      <c r="AA5" s="57"/>
      <c r="AB5" s="57"/>
      <c r="AC5" s="57"/>
      <c r="AD5" s="58"/>
      <c r="AE5" s="105"/>
      <c r="AF5" s="105"/>
      <c r="AG5" s="105"/>
      <c r="AH5" s="105"/>
      <c r="AI5" s="105"/>
      <c r="AJ5" s="105"/>
      <c r="AK5" s="105"/>
      <c r="AL5" s="105"/>
      <c r="AM5" s="17"/>
    </row>
    <row r="6" spans="1:39" ht="16.2" customHeight="1" x14ac:dyDescent="0.3">
      <c r="A6" s="56"/>
      <c r="B6" s="57"/>
      <c r="C6" s="57"/>
      <c r="D6" s="57"/>
      <c r="E6" s="58"/>
      <c r="F6" s="57"/>
      <c r="G6" s="57"/>
      <c r="H6" s="57"/>
      <c r="I6" s="57"/>
      <c r="J6" s="58"/>
      <c r="K6" s="105"/>
      <c r="L6" s="105"/>
      <c r="M6" s="105"/>
      <c r="N6" s="105"/>
      <c r="O6" s="105"/>
      <c r="P6" s="105"/>
      <c r="Q6" s="105"/>
      <c r="R6" s="105"/>
      <c r="S6" s="17"/>
      <c r="T6" s="36"/>
      <c r="U6" s="56"/>
      <c r="V6" s="57"/>
      <c r="W6" s="57"/>
      <c r="X6" s="57"/>
      <c r="Y6" s="58"/>
      <c r="Z6" s="57"/>
      <c r="AA6" s="57"/>
      <c r="AB6" s="57"/>
      <c r="AC6" s="57"/>
      <c r="AD6" s="58"/>
      <c r="AE6" s="105"/>
      <c r="AF6" s="105"/>
      <c r="AG6" s="105"/>
      <c r="AH6" s="105"/>
      <c r="AI6" s="105"/>
      <c r="AJ6" s="105"/>
      <c r="AK6" s="105"/>
      <c r="AL6" s="105"/>
      <c r="AM6" s="17"/>
    </row>
    <row r="7" spans="1:39" ht="35.4" customHeight="1" x14ac:dyDescent="0.25">
      <c r="A7" s="252" t="s">
        <v>70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37"/>
      <c r="U7" s="252" t="s">
        <v>71</v>
      </c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</row>
    <row r="8" spans="1:39" s="3" customFormat="1" ht="22.2" customHeight="1" x14ac:dyDescent="0.3">
      <c r="A8" s="107" t="s">
        <v>1</v>
      </c>
      <c r="B8" s="236" t="str">
        <f>Главная!B4</f>
        <v>_</v>
      </c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39"/>
      <c r="U8" s="19" t="str">
        <f t="shared" ref="U8:V10" si="0">A8</f>
        <v>Фамилия</v>
      </c>
      <c r="V8" s="236" t="str">
        <f t="shared" si="0"/>
        <v>_</v>
      </c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</row>
    <row r="9" spans="1:39" s="3" customFormat="1" ht="22.8" customHeight="1" x14ac:dyDescent="0.3">
      <c r="A9" s="107" t="s">
        <v>3</v>
      </c>
      <c r="B9" s="236" t="str">
        <f>Главная!B5</f>
        <v>_</v>
      </c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39"/>
      <c r="U9" s="19" t="str">
        <f t="shared" si="0"/>
        <v>Имя</v>
      </c>
      <c r="V9" s="236" t="str">
        <f t="shared" si="0"/>
        <v>_</v>
      </c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</row>
    <row r="10" spans="1:39" s="3" customFormat="1" ht="22.8" customHeight="1" x14ac:dyDescent="0.3">
      <c r="A10" s="107" t="s">
        <v>4</v>
      </c>
      <c r="B10" s="236" t="str">
        <f>Главная!B6</f>
        <v>_</v>
      </c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39"/>
      <c r="U10" s="19" t="str">
        <f t="shared" si="0"/>
        <v>Отчество</v>
      </c>
      <c r="V10" s="236" t="str">
        <f t="shared" si="0"/>
        <v>_</v>
      </c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</row>
    <row r="11" spans="1:39" s="3" customFormat="1" ht="22.8" customHeight="1" x14ac:dyDescent="0.3">
      <c r="A11" s="286" t="s">
        <v>5</v>
      </c>
      <c r="B11" s="286"/>
      <c r="C11" s="287">
        <f>Главная!$B$7</f>
        <v>16021</v>
      </c>
      <c r="D11" s="288"/>
      <c r="E11" s="288"/>
      <c r="F11" s="288"/>
      <c r="G11" s="288"/>
      <c r="H11" s="288"/>
      <c r="I11" s="288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39"/>
      <c r="U11" s="122">
        <f ca="1">IF(YEAR(TODAY())-YEAR(C11)-1,YEAR(TODAY())-YEAR(C11))</f>
        <v>71</v>
      </c>
      <c r="V11" s="289" t="s">
        <v>166</v>
      </c>
      <c r="W11" s="271"/>
      <c r="X11" s="271"/>
      <c r="Y11" s="271"/>
      <c r="Z11" s="271"/>
      <c r="AA11" s="2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</row>
    <row r="12" spans="1:39" s="3" customFormat="1" ht="22.8" customHeight="1" x14ac:dyDescent="0.3">
      <c r="A12" s="19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39"/>
      <c r="U12" s="294" t="s">
        <v>103</v>
      </c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</row>
    <row r="13" spans="1:39" s="3" customFormat="1" ht="22.8" customHeight="1" x14ac:dyDescent="0.3">
      <c r="A13" s="19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39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</row>
    <row r="14" spans="1:39" s="3" customFormat="1" ht="20.399999999999999" customHeight="1" x14ac:dyDescent="0.3">
      <c r="A14" s="93" t="s">
        <v>72</v>
      </c>
      <c r="B14" s="108">
        <f>Главная!B41</f>
        <v>1.65</v>
      </c>
      <c r="C14" s="317" t="s">
        <v>73</v>
      </c>
      <c r="D14" s="293"/>
      <c r="E14" s="318">
        <f>Главная!B42</f>
        <v>85</v>
      </c>
      <c r="F14" s="316"/>
      <c r="G14" s="316"/>
      <c r="H14" s="317" t="s">
        <v>74</v>
      </c>
      <c r="I14" s="271"/>
      <c r="J14" s="271"/>
      <c r="K14" s="271"/>
      <c r="L14" s="271"/>
      <c r="M14" s="271"/>
      <c r="N14" s="271"/>
      <c r="O14" s="271"/>
      <c r="P14" s="319">
        <f>SUM(E14/SUMSQ(B14))</f>
        <v>31.221303948576679</v>
      </c>
      <c r="Q14" s="319"/>
      <c r="R14" s="319"/>
      <c r="S14" s="91" t="s">
        <v>75</v>
      </c>
      <c r="T14" s="40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</row>
    <row r="15" spans="1:39" s="3" customFormat="1" ht="30.6" customHeight="1" x14ac:dyDescent="0.4">
      <c r="A15" s="320" t="s">
        <v>76</v>
      </c>
      <c r="B15" s="277"/>
      <c r="C15" s="300">
        <f>Главная!J42</f>
        <v>140</v>
      </c>
      <c r="D15" s="301"/>
      <c r="E15" s="94" t="s">
        <v>68</v>
      </c>
      <c r="F15" s="302">
        <f>Главная!L42</f>
        <v>70</v>
      </c>
      <c r="G15" s="303"/>
      <c r="H15" s="304" t="s">
        <v>69</v>
      </c>
      <c r="I15" s="305"/>
      <c r="J15" s="305"/>
      <c r="K15" s="305"/>
      <c r="L15" s="309" t="s">
        <v>77</v>
      </c>
      <c r="M15" s="310"/>
      <c r="N15" s="310"/>
      <c r="O15" s="310"/>
      <c r="P15" s="310"/>
      <c r="Q15" s="310"/>
      <c r="R15" s="310"/>
      <c r="S15" s="310"/>
      <c r="T15" s="20"/>
      <c r="U15" s="415" t="s">
        <v>111</v>
      </c>
      <c r="V15" s="416"/>
      <c r="W15" s="416"/>
      <c r="X15" s="416"/>
      <c r="Y15" s="416"/>
      <c r="Z15" s="417"/>
      <c r="AA15" s="430" t="s">
        <v>109</v>
      </c>
      <c r="AB15" s="431"/>
      <c r="AC15" s="431"/>
      <c r="AD15" s="431"/>
      <c r="AE15" s="431"/>
      <c r="AF15" s="431"/>
      <c r="AG15" s="431"/>
      <c r="AH15" s="431"/>
      <c r="AI15" s="431"/>
      <c r="AJ15" s="431"/>
      <c r="AK15" s="431"/>
      <c r="AL15" s="431"/>
      <c r="AM15" s="431"/>
    </row>
    <row r="16" spans="1:39" s="3" customFormat="1" ht="19.2" customHeight="1" x14ac:dyDescent="0.3">
      <c r="A16" s="95" t="s">
        <v>78</v>
      </c>
      <c r="B16" s="311" t="s">
        <v>79</v>
      </c>
      <c r="C16" s="312"/>
      <c r="D16" s="313">
        <f>Главная!B72</f>
        <v>5</v>
      </c>
      <c r="E16" s="314"/>
      <c r="F16" s="96"/>
      <c r="G16" s="315" t="s">
        <v>81</v>
      </c>
      <c r="H16" s="312"/>
      <c r="I16" s="312"/>
      <c r="J16" s="311" t="s">
        <v>82</v>
      </c>
      <c r="K16" s="312"/>
      <c r="L16" s="271"/>
      <c r="M16" s="271"/>
      <c r="N16" s="271"/>
      <c r="O16" s="271"/>
      <c r="P16" s="271"/>
      <c r="Q16" s="313">
        <f>Главная!B70</f>
        <v>8.4</v>
      </c>
      <c r="R16" s="316"/>
      <c r="S16" s="90"/>
      <c r="T16" s="20"/>
      <c r="U16" s="418" t="str">
        <f>J28</f>
        <v>Изменения сосудистой стенки</v>
      </c>
      <c r="V16" s="419"/>
      <c r="W16" s="419"/>
      <c r="X16" s="419"/>
      <c r="Y16" s="419"/>
      <c r="Z16" s="420"/>
      <c r="AA16" s="432" t="s">
        <v>104</v>
      </c>
      <c r="AB16" s="433"/>
      <c r="AC16" s="433"/>
      <c r="AD16" s="433"/>
      <c r="AE16" s="433"/>
      <c r="AF16" s="433"/>
      <c r="AG16" s="433"/>
      <c r="AH16" s="433"/>
      <c r="AI16" s="433"/>
      <c r="AJ16" s="433"/>
      <c r="AK16" s="433"/>
      <c r="AL16" s="433"/>
      <c r="AM16" s="124" t="str">
        <f>IF(Главная!J65,"+","-")</f>
        <v>-</v>
      </c>
    </row>
    <row r="17" spans="1:39" s="3" customFormat="1" ht="20.399999999999999" customHeight="1" x14ac:dyDescent="0.25">
      <c r="A17" s="95"/>
      <c r="B17" s="40"/>
      <c r="C17" s="99"/>
      <c r="D17" s="96"/>
      <c r="E17" s="100"/>
      <c r="F17" s="96"/>
      <c r="G17" s="98"/>
      <c r="H17" s="99"/>
      <c r="I17" s="99"/>
      <c r="J17" s="40"/>
      <c r="K17" s="99"/>
      <c r="L17" s="69"/>
      <c r="M17" s="69"/>
      <c r="N17" s="69"/>
      <c r="O17" s="69"/>
      <c r="P17" s="69"/>
      <c r="Q17" s="97"/>
      <c r="R17" s="68"/>
      <c r="S17" s="90"/>
      <c r="T17" s="20"/>
      <c r="U17" s="419"/>
      <c r="V17" s="419"/>
      <c r="W17" s="419"/>
      <c r="X17" s="419"/>
      <c r="Y17" s="419"/>
      <c r="Z17" s="420"/>
      <c r="AA17" s="432" t="s">
        <v>105</v>
      </c>
      <c r="AB17" s="433"/>
      <c r="AC17" s="433"/>
      <c r="AD17" s="433"/>
      <c r="AE17" s="433"/>
      <c r="AF17" s="433"/>
      <c r="AG17" s="433"/>
      <c r="AH17" s="433"/>
      <c r="AI17" s="433"/>
      <c r="AJ17" s="433"/>
      <c r="AK17" s="433"/>
      <c r="AL17" s="433"/>
      <c r="AM17" s="124" t="s">
        <v>165</v>
      </c>
    </row>
    <row r="18" spans="1:39" s="3" customFormat="1" ht="20.399999999999999" customHeight="1" x14ac:dyDescent="0.3">
      <c r="A18" s="296" t="s">
        <v>83</v>
      </c>
      <c r="B18" s="271"/>
      <c r="C18" s="297" t="s">
        <v>53</v>
      </c>
      <c r="D18" s="293"/>
      <c r="E18" s="298">
        <f>Главная!C44</f>
        <v>1.93</v>
      </c>
      <c r="F18" s="299"/>
      <c r="G18" s="297" t="s">
        <v>54</v>
      </c>
      <c r="H18" s="293"/>
      <c r="I18" s="298">
        <f>Главная!E44</f>
        <v>1.93</v>
      </c>
      <c r="J18" s="299"/>
      <c r="K18" s="297" t="s">
        <v>55</v>
      </c>
      <c r="L18" s="293"/>
      <c r="M18" s="298">
        <f>Главная!G44</f>
        <v>2.2999999999999998</v>
      </c>
      <c r="N18" s="321"/>
      <c r="O18" s="322" t="s">
        <v>84</v>
      </c>
      <c r="P18" s="323"/>
      <c r="Q18" s="323"/>
      <c r="R18" s="323"/>
      <c r="S18" s="109">
        <f>Главная!J44</f>
        <v>100</v>
      </c>
      <c r="T18" s="40"/>
      <c r="U18" s="421" t="s">
        <v>112</v>
      </c>
      <c r="V18" s="274"/>
      <c r="W18" s="274"/>
      <c r="X18" s="274"/>
      <c r="Y18" s="274"/>
      <c r="Z18" s="422"/>
      <c r="AA18" s="434" t="s">
        <v>106</v>
      </c>
      <c r="AB18" s="435"/>
      <c r="AC18" s="435"/>
      <c r="AD18" s="435"/>
      <c r="AE18" s="435"/>
      <c r="AF18" s="435"/>
      <c r="AG18" s="435"/>
      <c r="AH18" s="435"/>
      <c r="AI18" s="435"/>
      <c r="AJ18" s="435"/>
      <c r="AK18" s="435"/>
      <c r="AL18" s="435"/>
      <c r="AM18" s="124" t="str">
        <f>IF(C15&gt;139,"+",IF(C15&lt;139,"-"))</f>
        <v>+</v>
      </c>
    </row>
    <row r="19" spans="1:39" s="3" customFormat="1" ht="19.8" customHeight="1" x14ac:dyDescent="0.25">
      <c r="A19" s="324" t="str">
        <f>Главная!B45</f>
        <v>Легкая рестрикция</v>
      </c>
      <c r="B19" s="325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41"/>
      <c r="U19" s="423" t="s">
        <v>115</v>
      </c>
      <c r="V19" s="424"/>
      <c r="W19" s="424"/>
      <c r="X19" s="424"/>
      <c r="Y19" s="424"/>
      <c r="Z19" s="371"/>
      <c r="AA19" s="432" t="s">
        <v>107</v>
      </c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124" t="str">
        <f>IF(D16&gt;4.9,"+",IF(D16&lt;=4.9,"-"))</f>
        <v>+</v>
      </c>
    </row>
    <row r="20" spans="1:39" s="3" customFormat="1" ht="20.399999999999999" customHeight="1" x14ac:dyDescent="0.25">
      <c r="A20" s="306" t="s">
        <v>102</v>
      </c>
      <c r="B20" s="307"/>
      <c r="C20" s="308"/>
      <c r="D20" s="308"/>
      <c r="E20" s="308"/>
      <c r="F20" s="308"/>
      <c r="G20" s="165"/>
      <c r="H20" s="165"/>
      <c r="I20" s="165"/>
      <c r="J20" s="327" t="s">
        <v>85</v>
      </c>
      <c r="K20" s="328"/>
      <c r="L20" s="328"/>
      <c r="M20" s="328"/>
      <c r="N20" s="328"/>
      <c r="O20" s="328"/>
      <c r="P20" s="328"/>
      <c r="Q20" s="328"/>
      <c r="R20" s="328"/>
      <c r="S20" s="328"/>
      <c r="T20" s="42"/>
      <c r="U20" s="424"/>
      <c r="V20" s="424"/>
      <c r="W20" s="424"/>
      <c r="X20" s="424"/>
      <c r="Y20" s="424"/>
      <c r="Z20" s="371"/>
      <c r="AA20" s="432" t="s">
        <v>110</v>
      </c>
      <c r="AB20" s="433"/>
      <c r="AC20" s="433"/>
      <c r="AD20" s="433"/>
      <c r="AE20" s="433"/>
      <c r="AF20" s="433"/>
      <c r="AG20" s="433"/>
      <c r="AH20" s="433"/>
      <c r="AI20" s="433"/>
      <c r="AJ20" s="433"/>
      <c r="AK20" s="433"/>
      <c r="AL20" s="433"/>
      <c r="AM20" s="124" t="str">
        <f>IF(Q16&gt;=6.5,"+",IF(Q16&lt;6.5,"-"))</f>
        <v>+</v>
      </c>
    </row>
    <row r="21" spans="1:39" s="3" customFormat="1" ht="18" customHeight="1" x14ac:dyDescent="0.25">
      <c r="A21" s="349" t="s">
        <v>59</v>
      </c>
      <c r="B21" s="273"/>
      <c r="C21" s="273"/>
      <c r="D21" s="273"/>
      <c r="E21" s="273"/>
      <c r="F21" s="273"/>
      <c r="G21" s="273"/>
      <c r="H21" s="273"/>
      <c r="I21" s="273"/>
      <c r="J21" s="379" t="s">
        <v>60</v>
      </c>
      <c r="K21" s="364"/>
      <c r="L21" s="364"/>
      <c r="M21" s="365" t="str">
        <f>Главная!C48</f>
        <v>16%-14%</v>
      </c>
      <c r="N21" s="366"/>
      <c r="O21" s="367"/>
      <c r="P21" s="363" t="s">
        <v>86</v>
      </c>
      <c r="Q21" s="364"/>
      <c r="R21" s="364"/>
      <c r="S21" s="116">
        <f>Главная!H48</f>
        <v>103</v>
      </c>
      <c r="T21" s="47"/>
      <c r="U21" s="425" t="s">
        <v>105</v>
      </c>
      <c r="V21" s="426"/>
      <c r="W21" s="426"/>
      <c r="X21" s="426"/>
      <c r="Y21" s="426"/>
      <c r="Z21" s="427"/>
      <c r="AA21" s="432" t="s">
        <v>108</v>
      </c>
      <c r="AB21" s="433"/>
      <c r="AC21" s="433"/>
      <c r="AD21" s="433"/>
      <c r="AE21" s="433"/>
      <c r="AF21" s="433"/>
      <c r="AG21" s="433"/>
      <c r="AH21" s="433"/>
      <c r="AI21" s="433"/>
      <c r="AJ21" s="433"/>
      <c r="AK21" s="433"/>
      <c r="AL21" s="433"/>
      <c r="AM21" s="124" t="str">
        <f>IF(P14&gt;26,"+",IF(P14&lt;=26,"-"))</f>
        <v>+</v>
      </c>
    </row>
    <row r="22" spans="1:39" s="3" customFormat="1" ht="16.2" customHeight="1" x14ac:dyDescent="0.25">
      <c r="A22" s="350"/>
      <c r="B22" s="351"/>
      <c r="C22" s="351"/>
      <c r="D22" s="351"/>
      <c r="E22" s="351"/>
      <c r="F22" s="351"/>
      <c r="G22" s="351"/>
      <c r="H22" s="351"/>
      <c r="I22" s="351"/>
      <c r="J22" s="342" t="str">
        <f>Главная!B50</f>
        <v>Изменение процесса деполяризации желудочков</v>
      </c>
      <c r="K22" s="343"/>
      <c r="L22" s="343"/>
      <c r="M22" s="343"/>
      <c r="N22" s="343"/>
      <c r="O22" s="343"/>
      <c r="P22" s="343"/>
      <c r="Q22" s="343"/>
      <c r="R22" s="343"/>
      <c r="S22" s="344"/>
      <c r="T22" s="43"/>
      <c r="U22" s="428" t="str">
        <f>J22</f>
        <v>Изменение процесса деполяризации желудочков</v>
      </c>
      <c r="V22" s="429"/>
      <c r="W22" s="429"/>
      <c r="X22" s="429"/>
      <c r="Y22" s="429"/>
      <c r="Z22" s="429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</row>
    <row r="23" spans="1:39" s="3" customFormat="1" ht="19.8" customHeight="1" x14ac:dyDescent="0.25">
      <c r="A23" s="352"/>
      <c r="B23" s="270"/>
      <c r="C23" s="270"/>
      <c r="D23" s="270"/>
      <c r="E23" s="270"/>
      <c r="F23" s="270"/>
      <c r="G23" s="270"/>
      <c r="H23" s="270"/>
      <c r="I23" s="270"/>
      <c r="J23" s="345"/>
      <c r="K23" s="343"/>
      <c r="L23" s="343"/>
      <c r="M23" s="343"/>
      <c r="N23" s="343"/>
      <c r="O23" s="343"/>
      <c r="P23" s="343"/>
      <c r="Q23" s="343"/>
      <c r="R23" s="343"/>
      <c r="S23" s="344"/>
      <c r="T23" s="43"/>
      <c r="U23" s="429"/>
      <c r="V23" s="429"/>
      <c r="W23" s="429"/>
      <c r="X23" s="429"/>
      <c r="Y23" s="429"/>
      <c r="Z23" s="429"/>
      <c r="AA23" s="409" t="s">
        <v>116</v>
      </c>
      <c r="AB23" s="410"/>
      <c r="AC23" s="410"/>
      <c r="AD23" s="410"/>
      <c r="AE23" s="410"/>
      <c r="AF23" s="411"/>
      <c r="AG23" s="412"/>
      <c r="AH23" s="411"/>
      <c r="AI23" s="409" t="s">
        <v>117</v>
      </c>
      <c r="AJ23" s="410"/>
      <c r="AK23" s="410"/>
      <c r="AL23" s="410"/>
      <c r="AM23" s="111"/>
    </row>
    <row r="24" spans="1:39" s="3" customFormat="1" ht="19.2" customHeight="1" x14ac:dyDescent="0.3">
      <c r="A24" s="352"/>
      <c r="B24" s="270"/>
      <c r="C24" s="270"/>
      <c r="D24" s="270"/>
      <c r="E24" s="270"/>
      <c r="F24" s="270"/>
      <c r="G24" s="270"/>
      <c r="H24" s="270"/>
      <c r="I24" s="270"/>
      <c r="J24" s="346"/>
      <c r="K24" s="347"/>
      <c r="L24" s="347"/>
      <c r="M24" s="347"/>
      <c r="N24" s="347"/>
      <c r="O24" s="347"/>
      <c r="P24" s="347"/>
      <c r="Q24" s="347"/>
      <c r="R24" s="347"/>
      <c r="S24" s="348"/>
      <c r="T24" s="46"/>
      <c r="U24" s="438" t="s">
        <v>118</v>
      </c>
      <c r="V24" s="439"/>
      <c r="W24" s="285" t="str">
        <f>IF(Главная!J9=2,"E 07.9",IF(Главная!J9=1,"М 54.2"))</f>
        <v>E 07.9</v>
      </c>
      <c r="X24" s="285"/>
      <c r="Y24" s="285"/>
      <c r="Z24" s="283" t="str">
        <f ca="1">IF(U11&lt;=55,"M 42.1",IF(U11&gt;55,"I 67.9"))</f>
        <v>I 67.9</v>
      </c>
      <c r="AA24" s="290"/>
      <c r="AB24" s="290"/>
      <c r="AC24" s="283" t="str">
        <f>IF(E18&lt;=2,"J 42.9",OR(AM16="+","J 42.9"))</f>
        <v>J 42.9</v>
      </c>
      <c r="AD24" s="284"/>
      <c r="AE24" s="284"/>
      <c r="AF24" s="292"/>
      <c r="AG24" s="293"/>
      <c r="AH24" s="293"/>
      <c r="AI24" s="292"/>
      <c r="AJ24" s="293"/>
      <c r="AK24" s="293"/>
      <c r="AL24" s="123"/>
      <c r="AM24" s="123"/>
    </row>
    <row r="25" spans="1:39" s="3" customFormat="1" ht="22.8" customHeight="1" x14ac:dyDescent="0.3">
      <c r="A25" s="353" t="s">
        <v>87</v>
      </c>
      <c r="B25" s="338"/>
      <c r="C25" s="338"/>
      <c r="D25" s="338"/>
      <c r="E25" s="338"/>
      <c r="F25" s="338"/>
      <c r="G25" s="338"/>
      <c r="H25" s="338"/>
      <c r="I25" s="341"/>
      <c r="J25" s="357" t="str">
        <f>Главная!B53</f>
        <v>средний</v>
      </c>
      <c r="K25" s="358"/>
      <c r="L25" s="358"/>
      <c r="M25" s="358"/>
      <c r="N25" s="358"/>
      <c r="O25" s="358"/>
      <c r="P25" s="358"/>
      <c r="Q25" s="358"/>
      <c r="R25" s="358"/>
      <c r="S25" s="359"/>
      <c r="T25" s="26"/>
      <c r="U25" s="426"/>
      <c r="V25" s="439"/>
      <c r="W25" s="283" t="str">
        <f>IF(AM21="+","E 66.9",IF(AM21="-","K 29.9"))</f>
        <v>E 66.9</v>
      </c>
      <c r="X25" s="284"/>
      <c r="Y25" s="284"/>
      <c r="Z25" s="283" t="str">
        <f>IF(AM19="+","E 78.9",IF(AM21="-","K 81.9"))</f>
        <v>E 78.9</v>
      </c>
      <c r="AA25" s="284"/>
      <c r="AB25" s="284"/>
      <c r="AC25" s="285" t="str">
        <f>IF(AM18="+","I 11.9",IF(AM21="-","G 90.8"))</f>
        <v>I 11.9</v>
      </c>
      <c r="AD25" s="285"/>
      <c r="AE25" s="285"/>
      <c r="AF25" s="283" t="str">
        <f ca="1">LOOKUP(U11,{45,60,66,69},{"N 11.9","N 30.9","K 31.4","М 17.0"})</f>
        <v>М 17.0</v>
      </c>
      <c r="AG25" s="291"/>
      <c r="AH25" s="291"/>
      <c r="AI25" s="283" t="str">
        <f>IF(S21&gt;90,"I 20.9",IF(S21&lt;60,"I 25.9", IF(S21&gt;=60," ", IF(S21&lt;=90," "))))</f>
        <v>I 20.9</v>
      </c>
      <c r="AJ25" s="284"/>
      <c r="AK25" s="284"/>
      <c r="AL25" s="283" t="str">
        <f>IF(AM20="+","R 73.9",IF(AM20="-"," "))</f>
        <v>R 73.9</v>
      </c>
      <c r="AM25" s="284"/>
    </row>
    <row r="26" spans="1:39" s="3" customFormat="1" ht="21.6" customHeight="1" x14ac:dyDescent="0.3">
      <c r="A26" s="354"/>
      <c r="B26" s="355"/>
      <c r="C26" s="355"/>
      <c r="D26" s="355"/>
      <c r="E26" s="355"/>
      <c r="F26" s="355"/>
      <c r="G26" s="355"/>
      <c r="H26" s="355"/>
      <c r="I26" s="356"/>
      <c r="J26" s="360"/>
      <c r="K26" s="361"/>
      <c r="L26" s="361"/>
      <c r="M26" s="361"/>
      <c r="N26" s="361"/>
      <c r="O26" s="361"/>
      <c r="P26" s="361"/>
      <c r="Q26" s="361"/>
      <c r="R26" s="361"/>
      <c r="S26" s="362"/>
      <c r="T26" s="28"/>
      <c r="U26" s="413" t="s">
        <v>119</v>
      </c>
      <c r="V26" s="414"/>
      <c r="W26" s="453" t="s">
        <v>162</v>
      </c>
      <c r="X26" s="419"/>
      <c r="Y26" s="419"/>
      <c r="Z26" s="419"/>
      <c r="AA26" s="419"/>
      <c r="AB26" s="419"/>
      <c r="AC26" s="419"/>
      <c r="AD26" s="41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1:39" s="3" customFormat="1" ht="19.2" customHeight="1" x14ac:dyDescent="0.25">
      <c r="A27" s="368" t="s">
        <v>63</v>
      </c>
      <c r="B27" s="338"/>
      <c r="C27" s="338"/>
      <c r="D27" s="338"/>
      <c r="E27" s="338"/>
      <c r="F27" s="338"/>
      <c r="G27" s="338"/>
      <c r="H27" s="338"/>
      <c r="I27" s="341"/>
      <c r="J27" s="337" t="s">
        <v>113</v>
      </c>
      <c r="K27" s="338"/>
      <c r="L27" s="338"/>
      <c r="M27" s="339">
        <v>0.89</v>
      </c>
      <c r="N27" s="340"/>
      <c r="O27" s="338"/>
      <c r="P27" s="338"/>
      <c r="Q27" s="338"/>
      <c r="R27" s="338"/>
      <c r="S27" s="341"/>
      <c r="T27" s="27"/>
      <c r="U27" s="454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  <c r="AH27" s="455"/>
      <c r="AI27" s="455"/>
      <c r="AJ27" s="455"/>
      <c r="AK27" s="455"/>
      <c r="AL27" s="455"/>
      <c r="AM27" s="455"/>
    </row>
    <row r="28" spans="1:39" s="3" customFormat="1" ht="24" customHeight="1" x14ac:dyDescent="0.25">
      <c r="A28" s="369"/>
      <c r="B28" s="370"/>
      <c r="C28" s="370"/>
      <c r="D28" s="370"/>
      <c r="E28" s="370"/>
      <c r="F28" s="370"/>
      <c r="G28" s="370"/>
      <c r="H28" s="370"/>
      <c r="I28" s="371"/>
      <c r="J28" s="342" t="str">
        <f>Главная!B57</f>
        <v>Изменения сосудистой стенки</v>
      </c>
      <c r="K28" s="372"/>
      <c r="L28" s="372"/>
      <c r="M28" s="372"/>
      <c r="N28" s="372"/>
      <c r="O28" s="372"/>
      <c r="P28" s="372"/>
      <c r="Q28" s="372"/>
      <c r="R28" s="372"/>
      <c r="S28" s="373"/>
      <c r="T28" s="59"/>
      <c r="U28" s="455"/>
      <c r="V28" s="455"/>
      <c r="W28" s="455"/>
      <c r="X28" s="455"/>
      <c r="Y28" s="455"/>
      <c r="Z28" s="455"/>
      <c r="AA28" s="455"/>
      <c r="AB28" s="455"/>
      <c r="AC28" s="455"/>
      <c r="AD28" s="455"/>
      <c r="AE28" s="455"/>
      <c r="AF28" s="455"/>
      <c r="AG28" s="455"/>
      <c r="AH28" s="455"/>
      <c r="AI28" s="455"/>
      <c r="AJ28" s="455"/>
      <c r="AK28" s="455"/>
      <c r="AL28" s="455"/>
      <c r="AM28" s="455"/>
    </row>
    <row r="29" spans="1:39" s="3" customFormat="1" ht="24" customHeight="1" x14ac:dyDescent="0.25">
      <c r="A29" s="354"/>
      <c r="B29" s="355"/>
      <c r="C29" s="355"/>
      <c r="D29" s="355"/>
      <c r="E29" s="355"/>
      <c r="F29" s="355"/>
      <c r="G29" s="355"/>
      <c r="H29" s="355"/>
      <c r="I29" s="356"/>
      <c r="J29" s="374"/>
      <c r="K29" s="375"/>
      <c r="L29" s="375"/>
      <c r="M29" s="375"/>
      <c r="N29" s="375"/>
      <c r="O29" s="375"/>
      <c r="P29" s="375"/>
      <c r="Q29" s="375"/>
      <c r="R29" s="375"/>
      <c r="S29" s="376"/>
      <c r="T29" s="59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455"/>
      <c r="AF29" s="455"/>
      <c r="AG29" s="455"/>
      <c r="AH29" s="455"/>
      <c r="AI29" s="455"/>
      <c r="AJ29" s="455"/>
      <c r="AK29" s="455"/>
      <c r="AL29" s="455"/>
      <c r="AM29" s="455"/>
    </row>
    <row r="30" spans="1:39" s="3" customFormat="1" ht="19.2" customHeight="1" x14ac:dyDescent="0.3">
      <c r="A30" s="329" t="s">
        <v>65</v>
      </c>
      <c r="B30" s="330"/>
      <c r="C30" s="330"/>
      <c r="D30" s="330"/>
      <c r="E30" s="330"/>
      <c r="F30" s="330"/>
      <c r="G30" s="330"/>
      <c r="H30" s="330"/>
      <c r="I30" s="331"/>
      <c r="J30" s="377" t="s">
        <v>161</v>
      </c>
      <c r="K30" s="378"/>
      <c r="L30" s="378"/>
      <c r="M30" s="281">
        <f>Главная!D65</f>
        <v>0</v>
      </c>
      <c r="N30" s="282"/>
      <c r="O30" s="282"/>
      <c r="P30" s="113"/>
      <c r="Q30" s="113"/>
      <c r="R30" s="113"/>
      <c r="S30" s="114"/>
      <c r="T30" s="44"/>
      <c r="U30" s="60"/>
      <c r="V30" s="117"/>
      <c r="W30" s="453" t="s">
        <v>122</v>
      </c>
      <c r="X30" s="276"/>
      <c r="Y30" s="276"/>
      <c r="Z30" s="276"/>
      <c r="AA30" s="276"/>
      <c r="AB30" s="276"/>
      <c r="AC30" s="276"/>
      <c r="AD30" s="276"/>
      <c r="AE30" s="67"/>
      <c r="AF30" s="67"/>
      <c r="AG30" s="67"/>
      <c r="AH30" s="67"/>
      <c r="AI30" s="67"/>
      <c r="AJ30" s="67"/>
      <c r="AK30" s="67"/>
      <c r="AL30" s="67"/>
      <c r="AM30" s="67"/>
    </row>
    <row r="31" spans="1:39" s="3" customFormat="1" ht="13.8" customHeight="1" x14ac:dyDescent="0.25">
      <c r="A31" s="332"/>
      <c r="B31" s="333"/>
      <c r="C31" s="333"/>
      <c r="D31" s="333"/>
      <c r="E31" s="333"/>
      <c r="F31" s="333"/>
      <c r="G31" s="333"/>
      <c r="H31" s="333"/>
      <c r="I31" s="334"/>
      <c r="J31" s="385" t="s">
        <v>160</v>
      </c>
      <c r="K31" s="386"/>
      <c r="L31" s="386"/>
      <c r="M31" s="280">
        <f>Главная!J65</f>
        <v>0</v>
      </c>
      <c r="N31" s="170"/>
      <c r="O31" s="170"/>
      <c r="P31" s="119"/>
      <c r="Q31" s="119"/>
      <c r="R31" s="119"/>
      <c r="S31" s="120"/>
      <c r="T31" s="45"/>
      <c r="U31" s="456"/>
      <c r="V31" s="457"/>
      <c r="W31" s="457"/>
      <c r="X31" s="457"/>
      <c r="Y31" s="457"/>
      <c r="Z31" s="457"/>
      <c r="AA31" s="457"/>
      <c r="AB31" s="457"/>
      <c r="AC31" s="457"/>
      <c r="AD31" s="457"/>
      <c r="AE31" s="457"/>
      <c r="AF31" s="457"/>
      <c r="AG31" s="457"/>
      <c r="AH31" s="457"/>
      <c r="AI31" s="457"/>
      <c r="AJ31" s="457"/>
      <c r="AK31" s="457"/>
      <c r="AL31" s="457"/>
      <c r="AM31" s="457"/>
    </row>
    <row r="32" spans="1:39" s="3" customFormat="1" ht="19.2" customHeight="1" x14ac:dyDescent="0.25">
      <c r="A32" s="335" t="s">
        <v>66</v>
      </c>
      <c r="B32" s="272"/>
      <c r="C32" s="272"/>
      <c r="D32" s="272"/>
      <c r="E32" s="272"/>
      <c r="F32" s="272"/>
      <c r="G32" s="272"/>
      <c r="H32" s="272"/>
      <c r="I32" s="336"/>
      <c r="J32" s="380" t="s">
        <v>96</v>
      </c>
      <c r="K32" s="381"/>
      <c r="L32" s="381"/>
      <c r="M32" s="382">
        <f>Главная!C68</f>
        <v>0.01</v>
      </c>
      <c r="N32" s="383"/>
      <c r="O32" s="103"/>
      <c r="P32" s="383" t="str">
        <f>Главная!E68</f>
        <v>_</v>
      </c>
      <c r="Q32" s="383"/>
      <c r="R32" s="383"/>
      <c r="S32" s="384"/>
      <c r="T32" s="23"/>
      <c r="U32" s="457"/>
      <c r="V32" s="457"/>
      <c r="W32" s="457"/>
      <c r="X32" s="457"/>
      <c r="Y32" s="457"/>
      <c r="Z32" s="457"/>
      <c r="AA32" s="457"/>
      <c r="AB32" s="457"/>
      <c r="AC32" s="457"/>
      <c r="AD32" s="457"/>
      <c r="AE32" s="457"/>
      <c r="AF32" s="457"/>
      <c r="AG32" s="457"/>
      <c r="AH32" s="457"/>
      <c r="AI32" s="457"/>
      <c r="AJ32" s="457"/>
      <c r="AK32" s="457"/>
      <c r="AL32" s="457"/>
      <c r="AM32" s="457"/>
    </row>
    <row r="33" spans="1:39" s="3" customFormat="1" ht="17.399999999999999" customHeight="1" x14ac:dyDescent="0.3">
      <c r="A33" s="402" t="s">
        <v>88</v>
      </c>
      <c r="B33" s="403"/>
      <c r="C33" s="403"/>
      <c r="D33" s="403"/>
      <c r="E33" s="403"/>
      <c r="F33" s="403"/>
      <c r="G33" s="403"/>
      <c r="H33" s="403"/>
      <c r="I33" s="404"/>
      <c r="J33" s="389" t="s">
        <v>114</v>
      </c>
      <c r="K33" s="278"/>
      <c r="L33" s="278"/>
      <c r="M33" s="278"/>
      <c r="N33" s="278"/>
      <c r="O33" s="278"/>
      <c r="P33" s="278"/>
      <c r="Q33" s="278"/>
      <c r="R33" s="278"/>
      <c r="S33" s="279"/>
      <c r="T33" s="45"/>
      <c r="U33" s="449"/>
      <c r="V33" s="450"/>
      <c r="W33" s="453" t="s">
        <v>163</v>
      </c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58"/>
      <c r="AM33" s="458"/>
    </row>
    <row r="34" spans="1:39" s="3" customFormat="1" ht="16.8" customHeight="1" x14ac:dyDescent="0.25">
      <c r="A34" s="405"/>
      <c r="B34" s="406"/>
      <c r="C34" s="406"/>
      <c r="D34" s="406"/>
      <c r="E34" s="406"/>
      <c r="F34" s="406"/>
      <c r="G34" s="406"/>
      <c r="H34" s="406"/>
      <c r="I34" s="407"/>
      <c r="J34" s="390"/>
      <c r="K34" s="391"/>
      <c r="L34" s="391"/>
      <c r="M34" s="391"/>
      <c r="N34" s="391"/>
      <c r="O34" s="391"/>
      <c r="P34" s="391"/>
      <c r="Q34" s="391"/>
      <c r="R34" s="391"/>
      <c r="S34" s="392"/>
      <c r="T34" s="63"/>
      <c r="U34" s="451"/>
      <c r="V34" s="452"/>
      <c r="W34" s="452"/>
      <c r="X34" s="452"/>
      <c r="Y34" s="452"/>
      <c r="Z34" s="452"/>
      <c r="AA34" s="452"/>
      <c r="AB34" s="452"/>
      <c r="AC34" s="452"/>
      <c r="AD34" s="452"/>
      <c r="AE34" s="452"/>
      <c r="AF34" s="452"/>
      <c r="AG34" s="452"/>
      <c r="AH34" s="452"/>
      <c r="AI34" s="452"/>
      <c r="AJ34" s="452"/>
      <c r="AK34" s="452"/>
      <c r="AL34" s="452"/>
      <c r="AM34" s="452"/>
    </row>
    <row r="35" spans="1:39" s="3" customFormat="1" ht="19.2" customHeight="1" x14ac:dyDescent="0.25">
      <c r="A35" s="393" t="s">
        <v>89</v>
      </c>
      <c r="B35" s="275"/>
      <c r="C35" s="275"/>
      <c r="D35" s="275"/>
      <c r="E35" s="275"/>
      <c r="F35" s="275"/>
      <c r="G35" s="275"/>
      <c r="H35" s="275"/>
      <c r="I35" s="394"/>
      <c r="J35" s="398" t="s">
        <v>101</v>
      </c>
      <c r="K35" s="275"/>
      <c r="L35" s="275"/>
      <c r="M35" s="275"/>
      <c r="N35" s="275"/>
      <c r="O35" s="275"/>
      <c r="P35" s="275"/>
      <c r="Q35" s="275"/>
      <c r="R35" s="275"/>
      <c r="S35" s="394"/>
      <c r="T35" s="61"/>
      <c r="U35" s="452"/>
      <c r="V35" s="452"/>
      <c r="W35" s="452"/>
      <c r="X35" s="452"/>
      <c r="Y35" s="452"/>
      <c r="Z35" s="452"/>
      <c r="AA35" s="452"/>
      <c r="AB35" s="452"/>
      <c r="AC35" s="452"/>
      <c r="AD35" s="452"/>
      <c r="AE35" s="452"/>
      <c r="AF35" s="452"/>
      <c r="AG35" s="452"/>
      <c r="AH35" s="452"/>
      <c r="AI35" s="452"/>
      <c r="AJ35" s="452"/>
      <c r="AK35" s="452"/>
      <c r="AL35" s="452"/>
      <c r="AM35" s="452"/>
    </row>
    <row r="36" spans="1:39" s="3" customFormat="1" ht="16.8" customHeight="1" x14ac:dyDescent="0.3">
      <c r="A36" s="395"/>
      <c r="B36" s="396"/>
      <c r="C36" s="396"/>
      <c r="D36" s="396"/>
      <c r="E36" s="396"/>
      <c r="F36" s="396"/>
      <c r="G36" s="396"/>
      <c r="H36" s="396"/>
      <c r="I36" s="397"/>
      <c r="J36" s="395"/>
      <c r="K36" s="396"/>
      <c r="L36" s="396"/>
      <c r="M36" s="396"/>
      <c r="N36" s="396"/>
      <c r="O36" s="396"/>
      <c r="P36" s="396"/>
      <c r="Q36" s="396"/>
      <c r="R36" s="396"/>
      <c r="S36" s="397"/>
      <c r="T36" s="65"/>
      <c r="U36" s="64"/>
      <c r="V36" s="440" t="s">
        <v>164</v>
      </c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  <c r="AL36" s="441"/>
      <c r="AM36" s="441"/>
    </row>
    <row r="37" spans="1:39" s="3" customFormat="1" ht="17.399999999999999" customHeight="1" x14ac:dyDescent="0.25">
      <c r="A37" s="399" t="s">
        <v>90</v>
      </c>
      <c r="B37" s="400"/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0"/>
      <c r="P37" s="400"/>
      <c r="Q37" s="400"/>
      <c r="R37" s="400"/>
      <c r="S37" s="400"/>
      <c r="T37" s="62"/>
      <c r="U37" s="442"/>
      <c r="V37" s="443"/>
      <c r="W37" s="443"/>
      <c r="X37" s="443"/>
      <c r="Y37" s="443"/>
      <c r="Z37" s="443"/>
      <c r="AA37" s="443"/>
      <c r="AB37" s="443"/>
      <c r="AC37" s="443"/>
      <c r="AD37" s="443"/>
      <c r="AE37" s="443"/>
      <c r="AF37" s="443"/>
      <c r="AG37" s="443"/>
      <c r="AH37" s="443"/>
      <c r="AI37" s="443"/>
      <c r="AJ37" s="443"/>
      <c r="AK37" s="443"/>
      <c r="AL37" s="443"/>
      <c r="AM37" s="443"/>
    </row>
    <row r="38" spans="1:39" x14ac:dyDescent="0.25">
      <c r="A38" s="400"/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62"/>
      <c r="U38" s="443"/>
      <c r="V38" s="443"/>
      <c r="W38" s="443"/>
      <c r="X38" s="443"/>
      <c r="Y38" s="443"/>
      <c r="Z38" s="443"/>
      <c r="AA38" s="443"/>
      <c r="AB38" s="443"/>
      <c r="AC38" s="443"/>
      <c r="AD38" s="443"/>
      <c r="AE38" s="443"/>
      <c r="AF38" s="443"/>
      <c r="AG38" s="443"/>
      <c r="AH38" s="443"/>
      <c r="AI38" s="443"/>
      <c r="AJ38" s="443"/>
      <c r="AK38" s="443"/>
      <c r="AL38" s="443"/>
      <c r="AM38" s="443"/>
    </row>
    <row r="39" spans="1:39" ht="15.6" x14ac:dyDescent="0.3">
      <c r="A39" s="269"/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62"/>
      <c r="U39" s="118" t="s">
        <v>124</v>
      </c>
      <c r="V39" s="444"/>
      <c r="W39" s="445"/>
      <c r="X39" s="445"/>
      <c r="Y39" s="445"/>
      <c r="Z39" s="445"/>
      <c r="AA39" s="445"/>
      <c r="AB39" s="445"/>
      <c r="AC39" s="445"/>
      <c r="AD39" s="445"/>
      <c r="AE39" s="445"/>
      <c r="AF39" s="445"/>
      <c r="AG39" s="445"/>
      <c r="AH39" s="445"/>
      <c r="AI39" s="445"/>
      <c r="AJ39" s="445"/>
      <c r="AK39" s="445"/>
      <c r="AL39" s="445"/>
      <c r="AM39" s="445"/>
    </row>
    <row r="40" spans="1:39" ht="15.6" x14ac:dyDescent="0.3">
      <c r="A40" s="269"/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U40" s="66"/>
      <c r="V40" s="440" t="s">
        <v>129</v>
      </c>
      <c r="W40" s="446"/>
      <c r="X40" s="446"/>
      <c r="Y40" s="446"/>
      <c r="Z40" s="446"/>
      <c r="AA40" s="446"/>
      <c r="AB40" s="446"/>
      <c r="AC40" s="446"/>
      <c r="AD40" s="446"/>
      <c r="AE40" s="446"/>
      <c r="AF40" s="446"/>
      <c r="AG40" s="446"/>
      <c r="AH40" s="446"/>
      <c r="AI40" s="446"/>
      <c r="AJ40" s="446"/>
      <c r="AK40" s="446"/>
      <c r="AL40" s="446"/>
      <c r="AM40" s="446"/>
    </row>
    <row r="41" spans="1:39" x14ac:dyDescent="0.25">
      <c r="A41" s="269"/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U41" s="447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8"/>
      <c r="AJ41" s="448"/>
      <c r="AK41" s="448"/>
      <c r="AL41" s="448"/>
      <c r="AM41" s="448"/>
    </row>
    <row r="42" spans="1:39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U42" s="448"/>
      <c r="V42" s="448"/>
      <c r="W42" s="448"/>
      <c r="X42" s="448"/>
      <c r="Y42" s="448"/>
      <c r="Z42" s="448"/>
      <c r="AA42" s="448"/>
      <c r="AB42" s="448"/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8"/>
    </row>
    <row r="43" spans="1:39" x14ac:dyDescent="0.25">
      <c r="A43" s="101"/>
      <c r="B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U43" s="448"/>
      <c r="V43" s="448"/>
      <c r="W43" s="448"/>
      <c r="X43" s="448"/>
      <c r="Y43" s="448"/>
      <c r="Z43" s="448"/>
      <c r="AA43" s="448"/>
      <c r="AB43" s="448"/>
      <c r="AC43" s="448"/>
      <c r="AD43" s="448"/>
      <c r="AE43" s="448"/>
      <c r="AF43" s="448"/>
      <c r="AG43" s="448"/>
      <c r="AH43" s="448"/>
      <c r="AI43" s="448"/>
      <c r="AJ43" s="448"/>
      <c r="AK43" s="448"/>
      <c r="AL43" s="448"/>
      <c r="AM43" s="448"/>
    </row>
    <row r="44" spans="1:39" x14ac:dyDescent="0.25">
      <c r="A44" s="401" t="s">
        <v>41</v>
      </c>
      <c r="B44" s="401"/>
      <c r="C44" s="401" t="s">
        <v>43</v>
      </c>
      <c r="D44" s="401"/>
      <c r="E44" s="401"/>
      <c r="F44" s="401"/>
      <c r="G44" s="401"/>
      <c r="H44" s="401"/>
      <c r="I44" s="401"/>
      <c r="J44" s="401"/>
      <c r="K44" s="401"/>
      <c r="L44" s="401"/>
      <c r="M44" s="401"/>
      <c r="N44" s="401"/>
      <c r="O44" s="401"/>
      <c r="P44" s="401"/>
      <c r="Q44" s="401"/>
      <c r="R44" s="401"/>
      <c r="S44" s="401"/>
      <c r="U44" s="448"/>
      <c r="V44" s="448"/>
      <c r="W44" s="448"/>
      <c r="X44" s="448"/>
      <c r="Y44" s="448"/>
      <c r="Z44" s="448"/>
      <c r="AA44" s="448"/>
      <c r="AB44" s="448"/>
      <c r="AC44" s="448"/>
      <c r="AD44" s="448"/>
      <c r="AE44" s="448"/>
      <c r="AF44" s="448"/>
      <c r="AG44" s="448"/>
      <c r="AH44" s="448"/>
      <c r="AI44" s="448"/>
      <c r="AJ44" s="448"/>
      <c r="AK44" s="448"/>
      <c r="AL44" s="448"/>
      <c r="AM44" s="448"/>
    </row>
    <row r="45" spans="1:39" ht="15" x14ac:dyDescent="0.25">
      <c r="A45" s="408" t="s">
        <v>44</v>
      </c>
      <c r="B45" s="305"/>
      <c r="C45" s="387">
        <f ca="1">Главная!B2</f>
        <v>41815</v>
      </c>
      <c r="D45" s="388"/>
      <c r="E45" s="388"/>
      <c r="F45" s="388"/>
      <c r="G45" s="388"/>
      <c r="H45" s="388"/>
      <c r="U45" s="436" t="s">
        <v>44</v>
      </c>
      <c r="V45" s="254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</row>
    <row r="46" spans="1:39" ht="17.399999999999999" x14ac:dyDescent="0.3">
      <c r="A46" s="74"/>
      <c r="B46" s="92"/>
      <c r="V46" t="str">
        <f>Главная!B28</f>
        <v>________</v>
      </c>
      <c r="AA46" s="437" t="s">
        <v>50</v>
      </c>
      <c r="AB46" s="437"/>
      <c r="AC46" s="437"/>
      <c r="AD46" s="437"/>
      <c r="AE46" s="101"/>
      <c r="AF46" s="101"/>
      <c r="AG46" s="101"/>
      <c r="AH46" s="101"/>
      <c r="AI46" s="101"/>
      <c r="AJ46" s="101"/>
      <c r="AK46" s="101"/>
      <c r="AL46" s="101"/>
      <c r="AM46" s="101"/>
    </row>
    <row r="47" spans="1:39" x14ac:dyDescent="0.25">
      <c r="A47" s="69"/>
      <c r="B47" s="69"/>
    </row>
  </sheetData>
  <mergeCells count="118">
    <mergeCell ref="U45:V45"/>
    <mergeCell ref="AA46:AD46"/>
    <mergeCell ref="U24:V25"/>
    <mergeCell ref="V36:AM36"/>
    <mergeCell ref="U37:AM38"/>
    <mergeCell ref="V39:AM39"/>
    <mergeCell ref="V40:AM40"/>
    <mergeCell ref="U41:AM44"/>
    <mergeCell ref="U33:V33"/>
    <mergeCell ref="U34:AM35"/>
    <mergeCell ref="W26:AD26"/>
    <mergeCell ref="U27:AM29"/>
    <mergeCell ref="W30:AD30"/>
    <mergeCell ref="U31:AM32"/>
    <mergeCell ref="W33:AM33"/>
    <mergeCell ref="AF24:AH24"/>
    <mergeCell ref="AA23:AF23"/>
    <mergeCell ref="AI23:AL23"/>
    <mergeCell ref="AG23:AH23"/>
    <mergeCell ref="U26:V26"/>
    <mergeCell ref="U15:Z15"/>
    <mergeCell ref="U16:Z17"/>
    <mergeCell ref="U18:Z18"/>
    <mergeCell ref="U19:Z20"/>
    <mergeCell ref="U21:Z21"/>
    <mergeCell ref="U22:Z23"/>
    <mergeCell ref="AA15:AM15"/>
    <mergeCell ref="AA16:AL16"/>
    <mergeCell ref="AA17:AL17"/>
    <mergeCell ref="AA18:AL18"/>
    <mergeCell ref="AA19:AL19"/>
    <mergeCell ref="AA20:AL20"/>
    <mergeCell ref="AA21:AL21"/>
    <mergeCell ref="C45:H45"/>
    <mergeCell ref="J33:S34"/>
    <mergeCell ref="A35:I36"/>
    <mergeCell ref="J35:S36"/>
    <mergeCell ref="A37:S41"/>
    <mergeCell ref="A44:B44"/>
    <mergeCell ref="C44:S44"/>
    <mergeCell ref="A33:I34"/>
    <mergeCell ref="A45:B45"/>
    <mergeCell ref="A30:I31"/>
    <mergeCell ref="A32:I32"/>
    <mergeCell ref="J27:L27"/>
    <mergeCell ref="M27:N27"/>
    <mergeCell ref="O27:S27"/>
    <mergeCell ref="J22:S24"/>
    <mergeCell ref="A21:I24"/>
    <mergeCell ref="A25:I26"/>
    <mergeCell ref="J25:S26"/>
    <mergeCell ref="P21:R21"/>
    <mergeCell ref="M21:O21"/>
    <mergeCell ref="A27:I29"/>
    <mergeCell ref="J28:S29"/>
    <mergeCell ref="J30:L30"/>
    <mergeCell ref="J21:L21"/>
    <mergeCell ref="J32:L32"/>
    <mergeCell ref="M32:N32"/>
    <mergeCell ref="P32:S32"/>
    <mergeCell ref="J31:L31"/>
    <mergeCell ref="A20:I20"/>
    <mergeCell ref="L15:S15"/>
    <mergeCell ref="B16:C16"/>
    <mergeCell ref="D16:E16"/>
    <mergeCell ref="G16:I16"/>
    <mergeCell ref="J16:P16"/>
    <mergeCell ref="Q16:R16"/>
    <mergeCell ref="C14:D14"/>
    <mergeCell ref="E14:G14"/>
    <mergeCell ref="H14:O14"/>
    <mergeCell ref="P14:R14"/>
    <mergeCell ref="A15:B15"/>
    <mergeCell ref="K18:L18"/>
    <mergeCell ref="M18:N18"/>
    <mergeCell ref="O18:R18"/>
    <mergeCell ref="A19:S19"/>
    <mergeCell ref="J20:S20"/>
    <mergeCell ref="V9:AM9"/>
    <mergeCell ref="B10:S10"/>
    <mergeCell ref="V10:AM10"/>
    <mergeCell ref="A4:J4"/>
    <mergeCell ref="U4:AD4"/>
    <mergeCell ref="A7:S7"/>
    <mergeCell ref="U7:AM7"/>
    <mergeCell ref="U12:AM14"/>
    <mergeCell ref="A18:B18"/>
    <mergeCell ref="C18:D18"/>
    <mergeCell ref="E18:F18"/>
    <mergeCell ref="G18:H18"/>
    <mergeCell ref="I18:J18"/>
    <mergeCell ref="C15:D15"/>
    <mergeCell ref="F15:G15"/>
    <mergeCell ref="H15:K15"/>
    <mergeCell ref="L1:S1"/>
    <mergeCell ref="AF1:AM1"/>
    <mergeCell ref="A2:S2"/>
    <mergeCell ref="U2:AM2"/>
    <mergeCell ref="A3:S3"/>
    <mergeCell ref="U3:AM3"/>
    <mergeCell ref="M31:O31"/>
    <mergeCell ref="M30:O30"/>
    <mergeCell ref="W25:Y25"/>
    <mergeCell ref="Z25:AB25"/>
    <mergeCell ref="AC25:AE25"/>
    <mergeCell ref="AC24:AE24"/>
    <mergeCell ref="AI25:AK25"/>
    <mergeCell ref="AL25:AM25"/>
    <mergeCell ref="A11:B11"/>
    <mergeCell ref="C11:I11"/>
    <mergeCell ref="V11:AA11"/>
    <mergeCell ref="Z24:AB24"/>
    <mergeCell ref="AF25:AH25"/>
    <mergeCell ref="W24:Y24"/>
    <mergeCell ref="AI24:AK24"/>
    <mergeCell ref="B8:S8"/>
    <mergeCell ref="V8:AM8"/>
    <mergeCell ref="B9:S9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15" sqref="C15"/>
    </sheetView>
  </sheetViews>
  <sheetFormatPr defaultRowHeight="11.4" x14ac:dyDescent="0.2"/>
  <cols>
    <col min="1" max="16384" width="8.88671875" style="2"/>
  </cols>
  <sheetData>
    <row r="1" spans="1:9" ht="12" x14ac:dyDescent="0.25">
      <c r="A1" s="112" t="s">
        <v>120</v>
      </c>
    </row>
    <row r="2" spans="1:9" s="125" customFormat="1" x14ac:dyDescent="0.2">
      <c r="A2" s="125" t="s">
        <v>121</v>
      </c>
      <c r="B2" s="126" t="s">
        <v>131</v>
      </c>
      <c r="C2" s="125" t="s">
        <v>136</v>
      </c>
      <c r="D2" s="125" t="s">
        <v>142</v>
      </c>
      <c r="E2" s="126" t="s">
        <v>144</v>
      </c>
      <c r="F2" s="126" t="s">
        <v>147</v>
      </c>
      <c r="G2" s="125" t="s">
        <v>150</v>
      </c>
      <c r="H2" s="125" t="s">
        <v>151</v>
      </c>
      <c r="I2" s="126" t="s">
        <v>158</v>
      </c>
    </row>
    <row r="3" spans="1:9" ht="12" x14ac:dyDescent="0.25">
      <c r="A3" s="112" t="s">
        <v>122</v>
      </c>
    </row>
    <row r="4" spans="1:9" s="127" customFormat="1" x14ac:dyDescent="0.2">
      <c r="A4" s="127" t="s">
        <v>123</v>
      </c>
      <c r="B4" s="127" t="s">
        <v>145</v>
      </c>
      <c r="C4" s="127" t="s">
        <v>152</v>
      </c>
      <c r="D4" s="127" t="s">
        <v>153</v>
      </c>
    </row>
    <row r="5" spans="1:9" ht="12" x14ac:dyDescent="0.25">
      <c r="A5" s="112" t="s">
        <v>124</v>
      </c>
    </row>
    <row r="6" spans="1:9" s="128" customFormat="1" x14ac:dyDescent="0.2">
      <c r="A6" s="128" t="s">
        <v>132</v>
      </c>
      <c r="B6" s="128" t="s">
        <v>137</v>
      </c>
      <c r="C6" s="128" t="s">
        <v>154</v>
      </c>
    </row>
    <row r="7" spans="1:9" ht="12" x14ac:dyDescent="0.25">
      <c r="A7" s="112" t="s">
        <v>125</v>
      </c>
    </row>
    <row r="8" spans="1:9" s="129" customFormat="1" x14ac:dyDescent="0.2">
      <c r="A8" s="129" t="s">
        <v>126</v>
      </c>
      <c r="B8" s="130" t="s">
        <v>133</v>
      </c>
      <c r="C8" s="130" t="s">
        <v>140</v>
      </c>
      <c r="D8" s="130" t="s">
        <v>148</v>
      </c>
      <c r="E8" s="130" t="s">
        <v>155</v>
      </c>
      <c r="F8" s="130" t="s">
        <v>156</v>
      </c>
    </row>
    <row r="9" spans="1:9" ht="12" x14ac:dyDescent="0.25">
      <c r="A9" s="112" t="s">
        <v>127</v>
      </c>
      <c r="B9" s="70"/>
    </row>
    <row r="10" spans="1:9" s="133" customFormat="1" ht="12.6" customHeight="1" x14ac:dyDescent="0.2">
      <c r="A10" s="131" t="s">
        <v>128</v>
      </c>
      <c r="B10" s="132" t="s">
        <v>134</v>
      </c>
      <c r="C10" s="132" t="s">
        <v>138</v>
      </c>
      <c r="D10" s="132" t="s">
        <v>139</v>
      </c>
      <c r="E10" s="132" t="s">
        <v>141</v>
      </c>
      <c r="F10" s="132" t="s">
        <v>143</v>
      </c>
    </row>
    <row r="11" spans="1:9" ht="12" x14ac:dyDescent="0.25">
      <c r="A11" s="112" t="s">
        <v>129</v>
      </c>
    </row>
    <row r="12" spans="1:9" s="134" customFormat="1" x14ac:dyDescent="0.2">
      <c r="A12" s="134" t="s">
        <v>130</v>
      </c>
      <c r="B12" s="135" t="s">
        <v>135</v>
      </c>
      <c r="C12" s="135" t="s">
        <v>146</v>
      </c>
      <c r="D12" s="135" t="s">
        <v>149</v>
      </c>
      <c r="E12" s="135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Главная</vt:lpstr>
      <vt:lpstr>Согласие</vt:lpstr>
      <vt:lpstr>Результаты</vt:lpstr>
      <vt:lpstr>Вспомогательные</vt:lpstr>
    </vt:vector>
  </TitlesOfParts>
  <Company>Investintech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Н</dc:creator>
  <cp:lastModifiedBy>Павел Н</cp:lastModifiedBy>
  <cp:lastPrinted>2014-06-25T14:53:30Z</cp:lastPrinted>
  <dcterms:created xsi:type="dcterms:W3CDTF">2014-01-29T02:52:51Z</dcterms:created>
  <dcterms:modified xsi:type="dcterms:W3CDTF">2014-06-25T17:12:27Z</dcterms:modified>
</cp:coreProperties>
</file>