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675" windowWidth="16155" windowHeight="11640" tabRatio="590" activeTab="1"/>
  </bookViews>
  <sheets>
    <sheet name="Перечень" sheetId="1" r:id="rId1"/>
    <sheet name="Как надо" sheetId="2" r:id="rId2"/>
  </sheets>
  <externalReferences>
    <externalReference r:id="rId5"/>
  </externalReferences>
  <definedNames>
    <definedName name="_xlnm._FilterDatabase" localSheetId="0" hidden="1">'Перечень'!$A$5:$AH$38</definedName>
    <definedName name="_xlnm.Print_Titles" localSheetId="0">'Перечень'!$2:$5</definedName>
    <definedName name="_xlnm.Print_Area" localSheetId="1">'Как надо'!$A$1:$J$61</definedName>
    <definedName name="_xlnm.Print_Area" localSheetId="0">'Перечень'!$A$2:$R$38</definedName>
    <definedName name="Предприятие">'[1]1'!$H$4</definedName>
  </definedNames>
  <calcPr fullCalcOnLoad="1"/>
</workbook>
</file>

<file path=xl/sharedStrings.xml><?xml version="1.0" encoding="utf-8"?>
<sst xmlns="http://schemas.openxmlformats.org/spreadsheetml/2006/main" count="406" uniqueCount="143">
  <si>
    <t>S, мм</t>
  </si>
  <si>
    <t>Параметры трубы</t>
  </si>
  <si>
    <t>Наименование трубопровода</t>
  </si>
  <si>
    <t>D, мм</t>
  </si>
  <si>
    <t>Техническое диагностирование</t>
  </si>
  <si>
    <t>Наименование участка трубопровода</t>
  </si>
  <si>
    <t>Действующий</t>
  </si>
  <si>
    <t>Резерв/Консервация</t>
  </si>
  <si>
    <t>Выведен из эксплуатации</t>
  </si>
  <si>
    <t>Ревизия</t>
  </si>
  <si>
    <t>Состояние</t>
  </si>
  <si>
    <t>№ п/п</t>
  </si>
  <si>
    <t>в демонтаж</t>
  </si>
  <si>
    <t>Ст.20</t>
  </si>
  <si>
    <t>Рраб, Мпа</t>
  </si>
  <si>
    <t>Месторож-дение</t>
  </si>
  <si>
    <t>Назначение</t>
  </si>
  <si>
    <t>Высоконапорный водовод</t>
  </si>
  <si>
    <t>Нефтесборные сети</t>
  </si>
  <si>
    <t>Год ввода в экс.</t>
  </si>
  <si>
    <r>
      <t>Темпе- ратура, С</t>
    </r>
    <r>
      <rPr>
        <b/>
        <vertAlign val="superscript"/>
        <sz val="12"/>
        <rFont val="Times New Roman"/>
        <family val="1"/>
      </rPr>
      <t>0</t>
    </r>
  </si>
  <si>
    <t>Кате- гория</t>
  </si>
  <si>
    <t>Дата пред-го осв-ния</t>
  </si>
  <si>
    <t>Дата след-го осв-ния</t>
  </si>
  <si>
    <t>Контрольный осмотр</t>
  </si>
  <si>
    <t>Гидравлические испытания</t>
  </si>
  <si>
    <t>Рег. №</t>
  </si>
  <si>
    <t>конс.</t>
  </si>
  <si>
    <t>УТВЕРЖДАЮ</t>
  </si>
  <si>
    <t xml:space="preserve">А К Т </t>
  </si>
  <si>
    <t>ревизии и отработки трубопровода</t>
  </si>
  <si>
    <t>Результаты ревизии приведены ниже:</t>
  </si>
  <si>
    <t>Рабочие параметры</t>
  </si>
  <si>
    <t>ВВД</t>
  </si>
  <si>
    <t>НС</t>
  </si>
  <si>
    <t>Назначение (короткое)</t>
  </si>
  <si>
    <t>Способ прокладки</t>
  </si>
  <si>
    <t>Подземно</t>
  </si>
  <si>
    <t>Глубина заложения трубопровода, м</t>
  </si>
  <si>
    <t>Периодичность ревизии</t>
  </si>
  <si>
    <t>1 раз в 2 года</t>
  </si>
  <si>
    <t>1 раз в 4 года</t>
  </si>
  <si>
    <t>Дата проведения ЭПБ
(в формате дд.мм.гггг)</t>
  </si>
  <si>
    <t>Срок эксплуатации продлен до
(в формате мм.гггг)</t>
  </si>
  <si>
    <t>L, км (простого участка</t>
  </si>
  <si>
    <t>L всего трубопровода, м</t>
  </si>
  <si>
    <t>L всего трубопровода, км</t>
  </si>
  <si>
    <t>"____"_____________2013 г.</t>
  </si>
  <si>
    <t>Диаметр</t>
  </si>
  <si>
    <t>Наименование и назначение трубопровода (рег. №). Подробное описание выявленных дефектов и место их расположениея</t>
  </si>
  <si>
    <t>Длина, (км)</t>
  </si>
  <si>
    <t>Среда</t>
  </si>
  <si>
    <t>Давлене, (Мпа)</t>
  </si>
  <si>
    <t>Температ, (град С)</t>
  </si>
  <si>
    <t>Категория трубопровода</t>
  </si>
  <si>
    <t>Исполнитель</t>
  </si>
  <si>
    <t>Сроки устранения</t>
  </si>
  <si>
    <t>1. Проведен тщательный наружный осмотр трубопровода.</t>
  </si>
  <si>
    <t>4. Проведен внешний осмотр сварных швов.</t>
  </si>
  <si>
    <t>5. Проверено состояние резьбовых соединений.</t>
  </si>
  <si>
    <t>6. Проверено состояние и правильность работы опор.</t>
  </si>
  <si>
    <t>Дефектов не обнаружено, трубопровод годен к эксплуатации.</t>
  </si>
  <si>
    <t xml:space="preserve">2. Проведена ревизия запорной арматуры, проверено состояние фланцевых соединений, </t>
  </si>
  <si>
    <t xml:space="preserve">    прокладок, крепежа.</t>
  </si>
  <si>
    <t xml:space="preserve">3. Промерена толщина стенки трубопровода в нескольких местах методом ультразвуковой </t>
  </si>
  <si>
    <t xml:space="preserve">    толщинометрии.</t>
  </si>
  <si>
    <t>с</t>
  </si>
  <si>
    <t>Произведена ревизия трубопроводов и запорной арматуры.</t>
  </si>
  <si>
    <t>Во  время ревизии были проведены следующие работы:</t>
  </si>
  <si>
    <t>Вода</t>
  </si>
  <si>
    <t>Нефть, газ, вода</t>
  </si>
  <si>
    <t>Рег. №:</t>
  </si>
  <si>
    <t>месторождение</t>
  </si>
  <si>
    <t>г.</t>
  </si>
  <si>
    <r>
      <rPr>
        <sz val="10"/>
        <rFont val="Times New Roman"/>
        <family val="1"/>
      </rPr>
      <t>г.</t>
    </r>
    <r>
      <rPr>
        <b/>
        <sz val="12"/>
        <rFont val="Times New Roman"/>
        <family val="1"/>
      </rPr>
      <t xml:space="preserve">   по</t>
    </r>
  </si>
  <si>
    <t>09ГСФ</t>
  </si>
  <si>
    <t>20А</t>
  </si>
  <si>
    <t>Матер. трубы (ст)</t>
  </si>
  <si>
    <t>Подразделение</t>
  </si>
  <si>
    <t xml:space="preserve">Принадлежность к объекту </t>
  </si>
  <si>
    <t>Тестовое</t>
  </si>
  <si>
    <t>Исполнитель 3:</t>
  </si>
  <si>
    <t>Исполнитель 2:</t>
  </si>
  <si>
    <t>Исполнитель 1:</t>
  </si>
  <si>
    <t>Иванов И.И.</t>
  </si>
  <si>
    <t>Петров П.П.</t>
  </si>
  <si>
    <t>Сидоров А.А.</t>
  </si>
  <si>
    <t>Водовод 1</t>
  </si>
  <si>
    <t>Водовод 2</t>
  </si>
  <si>
    <t>Водовод 3</t>
  </si>
  <si>
    <t>Водовод 4</t>
  </si>
  <si>
    <t>Водовод 5</t>
  </si>
  <si>
    <t>Водовод 6</t>
  </si>
  <si>
    <t>Водовод 7</t>
  </si>
  <si>
    <t>Водовод 8</t>
  </si>
  <si>
    <t>Водовод 9</t>
  </si>
  <si>
    <t>Водовод 10</t>
  </si>
  <si>
    <t>Водовод 11</t>
  </si>
  <si>
    <t>Водовод 12</t>
  </si>
  <si>
    <t>Водовод 13</t>
  </si>
  <si>
    <t>Водовод 14</t>
  </si>
  <si>
    <t>Водовод 15</t>
  </si>
  <si>
    <t>Водовод 16</t>
  </si>
  <si>
    <t>Водовод 17</t>
  </si>
  <si>
    <t>Водовод 18</t>
  </si>
  <si>
    <t>Водовод 19</t>
  </si>
  <si>
    <t>Нефтесбор 1</t>
  </si>
  <si>
    <t>Нефтесбор 2</t>
  </si>
  <si>
    <t>Нефтесбор 3</t>
  </si>
  <si>
    <t>Нефтесбор 4</t>
  </si>
  <si>
    <t>Нефтесбор 5</t>
  </si>
  <si>
    <t>Нефтесбор 6</t>
  </si>
  <si>
    <t>Нефтесбор 7</t>
  </si>
  <si>
    <t>Нефтесбор 8</t>
  </si>
  <si>
    <t>Нефтесбор 9</t>
  </si>
  <si>
    <t>Нефтесбор 10</t>
  </si>
  <si>
    <t>Нефтесбор 11</t>
  </si>
  <si>
    <t>Нефтесбор 12</t>
  </si>
  <si>
    <t>Нефтесбор 13</t>
  </si>
  <si>
    <t>Нефтесбор 14</t>
  </si>
  <si>
    <t>Участок 1</t>
  </si>
  <si>
    <t>Участок 2</t>
  </si>
  <si>
    <t>Участок 3</t>
  </si>
  <si>
    <t>Участок 4</t>
  </si>
  <si>
    <t>Участок 5</t>
  </si>
  <si>
    <t>Участок 6</t>
  </si>
  <si>
    <t>Участок 7</t>
  </si>
  <si>
    <t>Участок 8</t>
  </si>
  <si>
    <t>Участок 9</t>
  </si>
  <si>
    <t>Участок 10</t>
  </si>
  <si>
    <t>Участок 11</t>
  </si>
  <si>
    <t>Участок 12</t>
  </si>
  <si>
    <t>Участок 13</t>
  </si>
  <si>
    <t>Участок 14</t>
  </si>
  <si>
    <t>Участок 15</t>
  </si>
  <si>
    <t>Участок 16</t>
  </si>
  <si>
    <t>Участок 17</t>
  </si>
  <si>
    <t>Участок 18</t>
  </si>
  <si>
    <t>Участок 19</t>
  </si>
  <si>
    <t>Главный механик ООО "Рога и Копыта+"</t>
  </si>
  <si>
    <t>_____________А.Я. Козлов</t>
  </si>
  <si>
    <t>По участку в период</t>
  </si>
  <si>
    <t>http://www.excelworld.ru/forum/2-11786-1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</si>
</sst>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 yy"/>
    <numFmt numFmtId="173" formatCode="d/m/yy"/>
    <numFmt numFmtId="174" formatCode="0.000"/>
    <numFmt numFmtId="175" formatCode="dd/mm/yy"/>
    <numFmt numFmtId="176" formatCode="mmm/yyyy"/>
    <numFmt numFmtId="177" formatCode="[$-FC19]d\ mmmm\ yyyy\ &quot;г.&quot;"/>
    <numFmt numFmtId="178" formatCode="dd/mm/yy;@"/>
    <numFmt numFmtId="179" formatCode="[$-419]mmmm\ yyyy;@"/>
    <numFmt numFmtId="180" formatCode="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0.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mm/yy"/>
    <numFmt numFmtId="197" formatCode="mmm/\ yyyy"/>
    <numFmt numFmtId="198" formatCode="#,##0.000"/>
    <numFmt numFmtId="199" formatCode="[$-F800]dddd\,\ mmmm\ dd\,\ yyyy"/>
    <numFmt numFmtId="200" formatCode="000000"/>
    <numFmt numFmtId="201" formatCode="00000\-0000"/>
    <numFmt numFmtId="202" formatCode="_-* #,##0\ _р_._-;\-* #,##0\ _р_._-;_-* &quot;-&quot;\ _р_._-;_-@_-"/>
    <numFmt numFmtId="203" formatCode="_-* #,##0.00_р_-;\-* #,##0.00_р_-;_-* &quot;-&quot;??_р_-;_-@_-"/>
    <numFmt numFmtId="204" formatCode="_-* #,##0.00\ _р_._-;\-* #,##0.00\ _р_._-;_-* &quot;-&quot;??\ _р_._-;_-@_-"/>
  </numFmts>
  <fonts count="41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color indexed="5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Arial Cyr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202" fontId="17" fillId="0" borderId="0" applyFont="0" applyFill="0" applyBorder="0" applyAlignment="0" applyProtection="0"/>
    <xf numFmtId="203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7" fillId="0" borderId="0">
      <alignment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8" fillId="0" borderId="0">
      <alignment/>
      <protection/>
    </xf>
    <xf numFmtId="0" fontId="37" fillId="0" borderId="0" applyNumberFormat="0" applyFill="0" applyBorder="0" applyAlignment="0" applyProtection="0"/>
    <xf numFmtId="202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86" fontId="1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6" fillId="0" borderId="0" xfId="64" applyFont="1" applyFill="1" applyBorder="1" applyAlignment="1">
      <alignment/>
      <protection/>
    </xf>
    <xf numFmtId="0" fontId="16" fillId="0" borderId="0" xfId="64" applyFont="1" applyFill="1" applyBorder="1" applyAlignment="1">
      <alignment horizontal="center"/>
      <protection/>
    </xf>
    <xf numFmtId="0" fontId="16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174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quotePrefix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86" fontId="1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186" fontId="1" fillId="24" borderId="10" xfId="0" applyNumberFormat="1" applyFont="1" applyFill="1" applyBorder="1" applyAlignment="1">
      <alignment horizontal="center" vertical="center" wrapText="1"/>
    </xf>
    <xf numFmtId="186" fontId="1" fillId="10" borderId="10" xfId="0" applyNumberFormat="1" applyFont="1" applyFill="1" applyBorder="1" applyAlignment="1">
      <alignment horizontal="center" vertical="center" wrapText="1"/>
    </xf>
    <xf numFmtId="0" fontId="2" fillId="0" borderId="0" xfId="58" applyFont="1">
      <alignment/>
      <protection/>
    </xf>
    <xf numFmtId="0" fontId="9" fillId="0" borderId="0" xfId="58" applyFont="1">
      <alignment/>
      <protection/>
    </xf>
    <xf numFmtId="0" fontId="2" fillId="0" borderId="0" xfId="58" applyFont="1" applyBorder="1">
      <alignment/>
      <protection/>
    </xf>
    <xf numFmtId="0" fontId="1" fillId="0" borderId="0" xfId="58" applyFont="1">
      <alignment/>
      <protection/>
    </xf>
    <xf numFmtId="0" fontId="2" fillId="0" borderId="12" xfId="58" applyFont="1" applyBorder="1">
      <alignment/>
      <protection/>
    </xf>
    <xf numFmtId="0" fontId="2" fillId="0" borderId="13" xfId="58" applyFont="1" applyBorder="1">
      <alignment/>
      <protection/>
    </xf>
    <xf numFmtId="0" fontId="2" fillId="0" borderId="14" xfId="58" applyFont="1" applyBorder="1">
      <alignment/>
      <protection/>
    </xf>
    <xf numFmtId="0" fontId="2" fillId="0" borderId="15" xfId="58" applyFont="1" applyBorder="1">
      <alignment/>
      <protection/>
    </xf>
    <xf numFmtId="0" fontId="2" fillId="0" borderId="16" xfId="58" applyFont="1" applyBorder="1">
      <alignment/>
      <protection/>
    </xf>
    <xf numFmtId="0" fontId="2" fillId="0" borderId="17" xfId="58" applyFont="1" applyBorder="1">
      <alignment/>
      <protection/>
    </xf>
    <xf numFmtId="0" fontId="2" fillId="0" borderId="18" xfId="58" applyFont="1" applyBorder="1">
      <alignment/>
      <protection/>
    </xf>
    <xf numFmtId="0" fontId="2" fillId="0" borderId="19" xfId="58" applyFont="1" applyBorder="1">
      <alignment/>
      <protection/>
    </xf>
    <xf numFmtId="0" fontId="4" fillId="0" borderId="0" xfId="58">
      <alignment/>
      <protection/>
    </xf>
    <xf numFmtId="0" fontId="3" fillId="0" borderId="1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vertical="center"/>
    </xf>
    <xf numFmtId="14" fontId="16" fillId="0" borderId="0" xfId="64" applyNumberFormat="1" applyFont="1" applyFill="1" applyBorder="1" applyAlignment="1">
      <alignment/>
      <protection/>
    </xf>
    <xf numFmtId="14" fontId="16" fillId="0" borderId="0" xfId="64" applyNumberFormat="1" applyFont="1" applyFill="1" applyBorder="1" applyAlignment="1">
      <alignment horizontal="center"/>
      <protection/>
    </xf>
    <xf numFmtId="14" fontId="2" fillId="0" borderId="0" xfId="0" applyNumberFormat="1" applyFont="1" applyFill="1" applyAlignment="1">
      <alignment vertical="center"/>
    </xf>
    <xf numFmtId="14" fontId="16" fillId="0" borderId="0" xfId="0" applyNumberFormat="1" applyFont="1" applyFill="1" applyAlignment="1">
      <alignment horizontal="center" vertical="center"/>
    </xf>
    <xf numFmtId="14" fontId="1" fillId="0" borderId="0" xfId="0" applyNumberFormat="1" applyFont="1" applyFill="1" applyAlignment="1">
      <alignment vertical="center"/>
    </xf>
    <xf numFmtId="0" fontId="1" fillId="0" borderId="0" xfId="63" applyFont="1" applyFill="1" applyBorder="1" applyAlignment="1">
      <alignment horizontal="center" vertical="center"/>
      <protection/>
    </xf>
    <xf numFmtId="14" fontId="2" fillId="0" borderId="0" xfId="58" applyNumberFormat="1" applyFont="1" applyAlignment="1">
      <alignment horizontal="center"/>
      <protection/>
    </xf>
    <xf numFmtId="0" fontId="5" fillId="0" borderId="0" xfId="58" applyFont="1">
      <alignment/>
      <protection/>
    </xf>
    <xf numFmtId="0" fontId="19" fillId="0" borderId="0" xfId="58" applyFont="1" applyAlignment="1">
      <alignment horizontal="center"/>
      <protection/>
    </xf>
    <xf numFmtId="0" fontId="2" fillId="0" borderId="20" xfId="58" applyFont="1" applyBorder="1">
      <alignment/>
      <protection/>
    </xf>
    <xf numFmtId="0" fontId="2" fillId="0" borderId="21" xfId="58" applyFont="1" applyBorder="1">
      <alignment/>
      <protection/>
    </xf>
    <xf numFmtId="0" fontId="2" fillId="0" borderId="22" xfId="58" applyFont="1" applyBorder="1">
      <alignment/>
      <protection/>
    </xf>
    <xf numFmtId="0" fontId="15" fillId="0" borderId="0" xfId="58" applyFont="1">
      <alignment/>
      <protection/>
    </xf>
    <xf numFmtId="0" fontId="2" fillId="0" borderId="23" xfId="58" applyFont="1" applyBorder="1">
      <alignment/>
      <protection/>
    </xf>
    <xf numFmtId="0" fontId="2" fillId="0" borderId="24" xfId="58" applyFont="1" applyBorder="1">
      <alignment/>
      <protection/>
    </xf>
    <xf numFmtId="0" fontId="2" fillId="0" borderId="25" xfId="58" applyFont="1" applyBorder="1">
      <alignment/>
      <protection/>
    </xf>
    <xf numFmtId="0" fontId="2" fillId="0" borderId="26" xfId="58" applyFont="1" applyBorder="1">
      <alignment/>
      <protection/>
    </xf>
    <xf numFmtId="0" fontId="2" fillId="0" borderId="27" xfId="58" applyFont="1" applyBorder="1">
      <alignment/>
      <protection/>
    </xf>
    <xf numFmtId="0" fontId="2" fillId="0" borderId="28" xfId="58" applyFont="1" applyBorder="1">
      <alignment/>
      <protection/>
    </xf>
    <xf numFmtId="0" fontId="2" fillId="0" borderId="16" xfId="58" applyFont="1" applyBorder="1" applyAlignment="1">
      <alignment wrapText="1"/>
      <protection/>
    </xf>
    <xf numFmtId="0" fontId="2" fillId="0" borderId="16" xfId="58" applyFont="1" applyBorder="1" applyAlignment="1">
      <alignment horizontal="center" wrapText="1"/>
      <protection/>
    </xf>
    <xf numFmtId="0" fontId="2" fillId="0" borderId="24" xfId="58" applyFont="1" applyBorder="1" applyAlignment="1">
      <alignment horizontal="center" wrapText="1"/>
      <protection/>
    </xf>
    <xf numFmtId="0" fontId="2" fillId="0" borderId="0" xfId="58" applyFont="1" applyBorder="1" applyAlignment="1">
      <alignment wrapText="1"/>
      <protection/>
    </xf>
    <xf numFmtId="0" fontId="2" fillId="0" borderId="21" xfId="58" applyFont="1" applyBorder="1" applyAlignment="1">
      <alignment wrapText="1"/>
      <protection/>
    </xf>
    <xf numFmtId="0" fontId="2" fillId="0" borderId="0" xfId="58" applyFont="1" applyBorder="1" applyAlignment="1">
      <alignment horizontal="center" wrapText="1"/>
      <protection/>
    </xf>
    <xf numFmtId="0" fontId="1" fillId="0" borderId="16" xfId="0" applyFont="1" applyFill="1" applyBorder="1" applyAlignment="1">
      <alignment horizontal="center" vertical="center" wrapText="1"/>
    </xf>
    <xf numFmtId="0" fontId="2" fillId="0" borderId="24" xfId="58" applyFont="1" applyBorder="1" applyAlignment="1">
      <alignment wrapText="1"/>
      <protection/>
    </xf>
    <xf numFmtId="0" fontId="2" fillId="0" borderId="18" xfId="58" applyFont="1" applyBorder="1" applyAlignment="1">
      <alignment wrapText="1"/>
      <protection/>
    </xf>
    <xf numFmtId="0" fontId="9" fillId="0" borderId="16" xfId="58" applyFont="1" applyBorder="1" applyAlignment="1">
      <alignment wrapText="1"/>
      <protection/>
    </xf>
    <xf numFmtId="0" fontId="21" fillId="0" borderId="0" xfId="58" applyFont="1">
      <alignment/>
      <protection/>
    </xf>
    <xf numFmtId="0" fontId="15" fillId="0" borderId="0" xfId="58" applyFont="1" applyBorder="1">
      <alignment/>
      <protection/>
    </xf>
    <xf numFmtId="14" fontId="5" fillId="0" borderId="0" xfId="58" applyNumberFormat="1" applyFont="1" applyAlignment="1">
      <alignment horizontal="center"/>
      <protection/>
    </xf>
    <xf numFmtId="14" fontId="5" fillId="0" borderId="0" xfId="58" applyNumberFormat="1" applyFont="1" applyAlignment="1">
      <alignment shrinkToFit="1"/>
      <protection/>
    </xf>
    <xf numFmtId="0" fontId="9" fillId="0" borderId="29" xfId="58" applyFont="1" applyBorder="1" applyAlignment="1">
      <alignment horizontal="center" vertical="center" wrapText="1"/>
      <protection/>
    </xf>
    <xf numFmtId="0" fontId="9" fillId="0" borderId="13" xfId="58" applyFont="1" applyBorder="1" applyAlignment="1">
      <alignment horizontal="left"/>
      <protection/>
    </xf>
    <xf numFmtId="0" fontId="15" fillId="0" borderId="0" xfId="58" applyFont="1" applyAlignment="1">
      <alignment horizontal="right"/>
      <protection/>
    </xf>
    <xf numFmtId="2" fontId="1" fillId="0" borderId="0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2" fillId="0" borderId="0" xfId="0" applyNumberFormat="1" applyFont="1" applyFill="1" applyAlignment="1">
      <alignment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/>
    </xf>
    <xf numFmtId="14" fontId="13" fillId="0" borderId="35" xfId="60" applyNumberFormat="1" applyFont="1" applyFill="1" applyBorder="1" applyAlignment="1">
      <alignment horizontal="center" vertical="center" wrapText="1"/>
      <protection/>
    </xf>
    <xf numFmtId="14" fontId="13" fillId="0" borderId="36" xfId="60" applyNumberFormat="1" applyFont="1" applyFill="1" applyBorder="1" applyAlignment="1">
      <alignment horizontal="center" vertical="center" wrapText="1"/>
      <protection/>
    </xf>
    <xf numFmtId="14" fontId="13" fillId="0" borderId="35" xfId="62" applyNumberFormat="1" applyFont="1" applyFill="1" applyBorder="1" applyAlignment="1">
      <alignment horizontal="center" vertical="center" wrapText="1"/>
      <protection/>
    </xf>
    <xf numFmtId="14" fontId="13" fillId="0" borderId="36" xfId="62" applyNumberFormat="1" applyFont="1" applyFill="1" applyBorder="1" applyAlignment="1">
      <alignment horizontal="center" vertical="center" wrapText="1"/>
      <protection/>
    </xf>
    <xf numFmtId="0" fontId="5" fillId="0" borderId="3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2" fontId="5" fillId="0" borderId="30" xfId="0" applyNumberFormat="1" applyFont="1" applyFill="1" applyBorder="1" applyAlignment="1">
      <alignment horizontal="center" vertical="center"/>
    </xf>
    <xf numFmtId="2" fontId="5" fillId="0" borderId="31" xfId="0" applyNumberFormat="1" applyFont="1" applyFill="1" applyBorder="1" applyAlignment="1">
      <alignment horizontal="center" vertical="center"/>
    </xf>
    <xf numFmtId="2" fontId="5" fillId="0" borderId="32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72" fontId="1" fillId="0" borderId="33" xfId="0" applyNumberFormat="1" applyFont="1" applyFill="1" applyBorder="1" applyAlignment="1">
      <alignment horizontal="center" vertical="center"/>
    </xf>
    <xf numFmtId="0" fontId="9" fillId="0" borderId="13" xfId="58" applyFont="1" applyBorder="1" applyAlignment="1">
      <alignment horizontal="center" vertical="center" wrapText="1"/>
      <protection/>
    </xf>
    <xf numFmtId="0" fontId="20" fillId="0" borderId="16" xfId="58" applyFont="1" applyBorder="1" applyAlignment="1">
      <alignment horizontal="center" vertical="center" wrapText="1"/>
      <protection/>
    </xf>
    <xf numFmtId="0" fontId="9" fillId="0" borderId="40" xfId="58" applyFont="1" applyBorder="1" applyAlignment="1">
      <alignment horizontal="center" vertical="center" wrapText="1"/>
      <protection/>
    </xf>
    <xf numFmtId="0" fontId="20" fillId="0" borderId="41" xfId="58" applyFont="1" applyBorder="1" applyAlignment="1">
      <alignment horizontal="center" vertical="center"/>
      <protection/>
    </xf>
    <xf numFmtId="0" fontId="9" fillId="0" borderId="42" xfId="58" applyFont="1" applyBorder="1" applyAlignment="1">
      <alignment horizontal="center" vertical="center" wrapText="1"/>
      <protection/>
    </xf>
    <xf numFmtId="0" fontId="20" fillId="0" borderId="43" xfId="58" applyFont="1" applyBorder="1" applyAlignment="1">
      <alignment horizontal="center" vertical="center"/>
      <protection/>
    </xf>
    <xf numFmtId="0" fontId="9" fillId="0" borderId="13" xfId="58" applyFont="1" applyBorder="1" applyAlignment="1">
      <alignment horizontal="center" vertical="center" textRotation="90"/>
      <protection/>
    </xf>
    <xf numFmtId="0" fontId="12" fillId="0" borderId="16" xfId="0" applyFont="1" applyBorder="1" applyAlignment="1">
      <alignment horizontal="center" vertical="center" textRotation="90"/>
    </xf>
    <xf numFmtId="0" fontId="12" fillId="0" borderId="18" xfId="0" applyFont="1" applyBorder="1" applyAlignment="1">
      <alignment horizontal="center" vertical="center" textRotation="90"/>
    </xf>
    <xf numFmtId="0" fontId="9" fillId="0" borderId="44" xfId="58" applyFont="1" applyBorder="1" applyAlignment="1">
      <alignment horizontal="center" vertical="center" wrapText="1"/>
      <protection/>
    </xf>
    <xf numFmtId="0" fontId="20" fillId="0" borderId="45" xfId="58" applyFont="1" applyBorder="1" applyAlignment="1">
      <alignment horizontal="center" vertical="center"/>
      <protection/>
    </xf>
    <xf numFmtId="0" fontId="9" fillId="0" borderId="46" xfId="58" applyFont="1" applyBorder="1" applyAlignment="1">
      <alignment horizontal="center" vertical="center" wrapText="1"/>
      <protection/>
    </xf>
    <xf numFmtId="0" fontId="20" fillId="0" borderId="47" xfId="58" applyFont="1" applyBorder="1" applyAlignment="1">
      <alignment horizontal="center" vertical="center"/>
      <protection/>
    </xf>
    <xf numFmtId="0" fontId="1" fillId="4" borderId="0" xfId="0" applyFont="1" applyFill="1" applyBorder="1" applyAlignment="1">
      <alignment vertical="center"/>
    </xf>
    <xf numFmtId="0" fontId="6" fillId="4" borderId="16" xfId="0" applyNumberFormat="1" applyFont="1" applyFill="1" applyBorder="1" applyAlignment="1">
      <alignment horizontal="left" vertical="center" wrapText="1"/>
    </xf>
    <xf numFmtId="186" fontId="1" fillId="0" borderId="2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9" fillId="4" borderId="27" xfId="58" applyFont="1" applyFill="1" applyBorder="1" applyAlignment="1">
      <alignment horizontal="center" vertical="center"/>
      <protection/>
    </xf>
    <xf numFmtId="2" fontId="2" fillId="4" borderId="10" xfId="0" applyNumberFormat="1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/>
    </xf>
    <xf numFmtId="0" fontId="7" fillId="0" borderId="0" xfId="47" applyAlignment="1">
      <alignment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" xfId="33"/>
    <cellStyle name="Comma_laroux" xfId="34"/>
    <cellStyle name="Currency [0]" xfId="35"/>
    <cellStyle name="Currency_laroux" xfId="36"/>
    <cellStyle name="Normal_Attachement No.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3" xfId="60"/>
    <cellStyle name="Обычный 3 2" xfId="61"/>
    <cellStyle name="Обычный 4" xfId="62"/>
    <cellStyle name="Обычный 5" xfId="63"/>
    <cellStyle name="Обычный_Копия План-график ревизий 2005 нефтепровод1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laroux" xfId="73"/>
    <cellStyle name="Тысячи_laroux" xfId="74"/>
    <cellStyle name="Comma" xfId="75"/>
    <cellStyle name="Comma [0]" xfId="76"/>
    <cellStyle name="Хороший" xfId="77"/>
  </cellStyles>
  <dxfs count="1">
    <dxf>
      <font>
        <color rgb="FFCCFFCC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51</xdr:row>
      <xdr:rowOff>247650</xdr:rowOff>
    </xdr:from>
    <xdr:to>
      <xdr:col>7</xdr:col>
      <xdr:colOff>28575</xdr:colOff>
      <xdr:row>51</xdr:row>
      <xdr:rowOff>247650</xdr:rowOff>
    </xdr:to>
    <xdr:sp>
      <xdr:nvSpPr>
        <xdr:cNvPr id="1" name="Line 4"/>
        <xdr:cNvSpPr>
          <a:spLocks/>
        </xdr:cNvSpPr>
      </xdr:nvSpPr>
      <xdr:spPr>
        <a:xfrm>
          <a:off x="2552700" y="17935575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2152650</xdr:colOff>
      <xdr:row>53</xdr:row>
      <xdr:rowOff>228600</xdr:rowOff>
    </xdr:from>
    <xdr:to>
      <xdr:col>7</xdr:col>
      <xdr:colOff>38100</xdr:colOff>
      <xdr:row>53</xdr:row>
      <xdr:rowOff>228600</xdr:rowOff>
    </xdr:to>
    <xdr:sp>
      <xdr:nvSpPr>
        <xdr:cNvPr id="2" name="Line 5"/>
        <xdr:cNvSpPr>
          <a:spLocks/>
        </xdr:cNvSpPr>
      </xdr:nvSpPr>
      <xdr:spPr>
        <a:xfrm flipV="1">
          <a:off x="2400300" y="18392775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866775</xdr:colOff>
      <xdr:row>55</xdr:row>
      <xdr:rowOff>228600</xdr:rowOff>
    </xdr:from>
    <xdr:to>
      <xdr:col>7</xdr:col>
      <xdr:colOff>28575</xdr:colOff>
      <xdr:row>55</xdr:row>
      <xdr:rowOff>228600</xdr:rowOff>
    </xdr:to>
    <xdr:sp>
      <xdr:nvSpPr>
        <xdr:cNvPr id="3" name="Line 6"/>
        <xdr:cNvSpPr>
          <a:spLocks/>
        </xdr:cNvSpPr>
      </xdr:nvSpPr>
      <xdr:spPr>
        <a:xfrm flipV="1">
          <a:off x="1114425" y="188690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V-NNP-FS02\Proizvodstvo_BPO_TG$\Documents%20and%20Settings\SANemzev\&#1052;&#1086;&#1080;%20&#1076;&#1086;&#1082;&#1091;&#1084;&#1077;&#1085;&#1090;&#1099;\&#1053;&#1077;&#1084;&#1094;&#1077;&#1074;\&#1092;&#1072;&#1081;&#1083;&#1099;%20&#1080;&#1079;%20&#1059;&#1053;&#1055;%203\&#1055;&#1072;&#1089;&#1087;&#1086;&#1088;&#1090;%20&#1090;&#1088;&#1091;&#1073;&#1086;&#1087;&#1088;&#1086;&#1074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ирк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</sheetNames>
    <sheetDataSet>
      <sheetData sheetId="1">
        <row r="4">
          <cell r="H4" t="str">
            <v>Укрупненный нефтепромысел-3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world.ru/forum/2-11786-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1"/>
    <pageSetUpPr fitToPage="1"/>
  </sheetPr>
  <dimension ref="A1:AH116"/>
  <sheetViews>
    <sheetView zoomScaleSheetLayoutView="50" zoomScalePageLayoutView="0" workbookViewId="0" topLeftCell="G4">
      <selection activeCell="M16" sqref="M16"/>
    </sheetView>
  </sheetViews>
  <sheetFormatPr defaultColWidth="9.140625" defaultRowHeight="12.75"/>
  <cols>
    <col min="1" max="1" width="8.28125" style="5" customWidth="1"/>
    <col min="2" max="2" width="8.8515625" style="5" customWidth="1"/>
    <col min="3" max="3" width="15.7109375" style="5" customWidth="1"/>
    <col min="4" max="4" width="8.8515625" style="5" customWidth="1"/>
    <col min="5" max="5" width="28.7109375" style="90" customWidth="1"/>
    <col min="6" max="6" width="29.57421875" style="4" customWidth="1"/>
    <col min="7" max="7" width="8.140625" style="4" customWidth="1"/>
    <col min="8" max="8" width="14.7109375" style="5" customWidth="1"/>
    <col min="9" max="9" width="11.8515625" style="5" customWidth="1"/>
    <col min="10" max="10" width="8.8515625" style="5" customWidth="1"/>
    <col min="11" max="11" width="7.28125" style="28" customWidth="1"/>
    <col min="12" max="14" width="11.28125" style="5" customWidth="1"/>
    <col min="15" max="15" width="10.28125" style="1" customWidth="1"/>
    <col min="16" max="16" width="10.57421875" style="2" customWidth="1"/>
    <col min="17" max="20" width="9.7109375" style="1" customWidth="1"/>
    <col min="21" max="23" width="9.28125" style="1" customWidth="1"/>
    <col min="24" max="24" width="10.7109375" style="2" customWidth="1"/>
    <col min="25" max="28" width="10.7109375" style="1" customWidth="1"/>
    <col min="29" max="29" width="10.7109375" style="4" customWidth="1"/>
    <col min="30" max="30" width="10.7109375" style="52" customWidth="1"/>
    <col min="31" max="31" width="10.7109375" style="2" customWidth="1"/>
    <col min="32" max="32" width="25.00390625" style="10" customWidth="1"/>
    <col min="33" max="16384" width="9.140625" style="5" customWidth="1"/>
  </cols>
  <sheetData>
    <row r="1" spans="5:32" s="3" customFormat="1" ht="22.5" customHeight="1" thickBot="1">
      <c r="E1" s="86"/>
      <c r="K1" s="27"/>
      <c r="AD1" s="49"/>
      <c r="AF1" s="15"/>
    </row>
    <row r="2" spans="1:32" s="4" customFormat="1" ht="30" customHeight="1" thickBot="1">
      <c r="A2" s="113" t="s">
        <v>11</v>
      </c>
      <c r="B2" s="91" t="s">
        <v>78</v>
      </c>
      <c r="C2" s="91" t="s">
        <v>15</v>
      </c>
      <c r="D2" s="91" t="s">
        <v>79</v>
      </c>
      <c r="E2" s="116" t="s">
        <v>2</v>
      </c>
      <c r="F2" s="91" t="s">
        <v>5</v>
      </c>
      <c r="G2" s="91" t="s">
        <v>35</v>
      </c>
      <c r="H2" s="91" t="s">
        <v>16</v>
      </c>
      <c r="I2" s="91" t="s">
        <v>26</v>
      </c>
      <c r="J2" s="109" t="s">
        <v>1</v>
      </c>
      <c r="K2" s="110"/>
      <c r="L2" s="111"/>
      <c r="M2" s="91" t="s">
        <v>44</v>
      </c>
      <c r="N2" s="91" t="s">
        <v>46</v>
      </c>
      <c r="O2" s="91" t="s">
        <v>77</v>
      </c>
      <c r="P2" s="91" t="s">
        <v>19</v>
      </c>
      <c r="Q2" s="91" t="s">
        <v>14</v>
      </c>
      <c r="R2" s="91" t="s">
        <v>20</v>
      </c>
      <c r="S2" s="91" t="s">
        <v>36</v>
      </c>
      <c r="T2" s="91" t="s">
        <v>38</v>
      </c>
      <c r="U2" s="91" t="s">
        <v>21</v>
      </c>
      <c r="V2" s="91" t="s">
        <v>39</v>
      </c>
      <c r="W2" s="91" t="s">
        <v>51</v>
      </c>
      <c r="X2" s="91" t="s">
        <v>22</v>
      </c>
      <c r="Y2" s="103" t="s">
        <v>23</v>
      </c>
      <c r="Z2" s="103" t="s">
        <v>22</v>
      </c>
      <c r="AA2" s="103" t="s">
        <v>23</v>
      </c>
      <c r="AB2" s="103" t="s">
        <v>22</v>
      </c>
      <c r="AC2" s="103" t="s">
        <v>23</v>
      </c>
      <c r="AD2" s="105" t="s">
        <v>42</v>
      </c>
      <c r="AE2" s="107" t="s">
        <v>43</v>
      </c>
      <c r="AF2" s="96" t="s">
        <v>10</v>
      </c>
    </row>
    <row r="3" spans="1:32" s="4" customFormat="1" ht="30" customHeight="1" thickBot="1">
      <c r="A3" s="114"/>
      <c r="B3" s="92"/>
      <c r="C3" s="92"/>
      <c r="D3" s="92"/>
      <c r="E3" s="117"/>
      <c r="F3" s="119"/>
      <c r="G3" s="92"/>
      <c r="H3" s="92"/>
      <c r="I3" s="92"/>
      <c r="J3" s="101" t="s">
        <v>3</v>
      </c>
      <c r="K3" s="101" t="s">
        <v>0</v>
      </c>
      <c r="L3" s="91" t="s">
        <v>45</v>
      </c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112"/>
      <c r="Y3" s="104"/>
      <c r="Z3" s="104"/>
      <c r="AA3" s="104"/>
      <c r="AB3" s="104"/>
      <c r="AC3" s="104"/>
      <c r="AD3" s="106"/>
      <c r="AE3" s="108"/>
      <c r="AF3" s="97"/>
    </row>
    <row r="4" spans="1:32" s="4" customFormat="1" ht="30" customHeight="1" thickBot="1">
      <c r="A4" s="115"/>
      <c r="B4" s="93"/>
      <c r="C4" s="93"/>
      <c r="D4" s="93"/>
      <c r="E4" s="118"/>
      <c r="F4" s="120"/>
      <c r="G4" s="93"/>
      <c r="H4" s="93"/>
      <c r="I4" s="93"/>
      <c r="J4" s="102"/>
      <c r="K4" s="102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121" t="s">
        <v>24</v>
      </c>
      <c r="Y4" s="100"/>
      <c r="Z4" s="99" t="s">
        <v>9</v>
      </c>
      <c r="AA4" s="100"/>
      <c r="AB4" s="94" t="s">
        <v>25</v>
      </c>
      <c r="AC4" s="95"/>
      <c r="AD4" s="94" t="s">
        <v>4</v>
      </c>
      <c r="AE4" s="95"/>
      <c r="AF4" s="98"/>
    </row>
    <row r="5" spans="1:32" s="21" customFormat="1" ht="14.25" customHeight="1" thickBot="1">
      <c r="A5" s="20">
        <v>1</v>
      </c>
      <c r="B5" s="20">
        <v>2</v>
      </c>
      <c r="C5" s="20">
        <v>3</v>
      </c>
      <c r="D5" s="20">
        <v>4</v>
      </c>
      <c r="E5" s="87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0">
        <v>12</v>
      </c>
      <c r="M5" s="20">
        <v>13</v>
      </c>
      <c r="N5" s="20">
        <v>14</v>
      </c>
      <c r="O5" s="20">
        <v>15</v>
      </c>
      <c r="P5" s="20">
        <v>16</v>
      </c>
      <c r="Q5" s="20">
        <v>17</v>
      </c>
      <c r="R5" s="20">
        <v>18</v>
      </c>
      <c r="S5" s="20">
        <v>19</v>
      </c>
      <c r="T5" s="20">
        <v>20</v>
      </c>
      <c r="U5" s="20">
        <v>21</v>
      </c>
      <c r="V5" s="20">
        <v>22</v>
      </c>
      <c r="W5" s="20">
        <v>23</v>
      </c>
      <c r="X5" s="20">
        <v>24</v>
      </c>
      <c r="Y5" s="20">
        <v>25</v>
      </c>
      <c r="Z5" s="20">
        <v>26</v>
      </c>
      <c r="AA5" s="20">
        <v>27</v>
      </c>
      <c r="AB5" s="20">
        <v>28</v>
      </c>
      <c r="AC5" s="20">
        <v>29</v>
      </c>
      <c r="AD5" s="20">
        <v>30</v>
      </c>
      <c r="AE5" s="20">
        <v>31</v>
      </c>
      <c r="AF5" s="20">
        <v>32</v>
      </c>
    </row>
    <row r="6" spans="1:33" s="3" customFormat="1" ht="35.25" customHeight="1">
      <c r="A6" s="16">
        <v>1</v>
      </c>
      <c r="B6" s="48">
        <v>3</v>
      </c>
      <c r="C6" s="8" t="s">
        <v>80</v>
      </c>
      <c r="D6" s="8">
        <v>1</v>
      </c>
      <c r="E6" s="88" t="s">
        <v>87</v>
      </c>
      <c r="F6" s="9" t="s">
        <v>120</v>
      </c>
      <c r="G6" s="7" t="s">
        <v>33</v>
      </c>
      <c r="H6" s="8" t="s">
        <v>17</v>
      </c>
      <c r="I6" s="11">
        <v>2.367</v>
      </c>
      <c r="J6" s="16">
        <v>114</v>
      </c>
      <c r="K6" s="16">
        <v>10</v>
      </c>
      <c r="L6" s="16">
        <v>286</v>
      </c>
      <c r="M6" s="16">
        <v>0.286</v>
      </c>
      <c r="N6" s="16">
        <v>0.286</v>
      </c>
      <c r="O6" s="8">
        <v>20</v>
      </c>
      <c r="P6" s="16">
        <v>1998</v>
      </c>
      <c r="Q6" s="31">
        <v>16</v>
      </c>
      <c r="R6" s="16">
        <v>30</v>
      </c>
      <c r="S6" s="16" t="s">
        <v>37</v>
      </c>
      <c r="T6" s="16">
        <v>1.8</v>
      </c>
      <c r="U6" s="16">
        <v>2</v>
      </c>
      <c r="V6" s="8" t="s">
        <v>40</v>
      </c>
      <c r="W6" s="8" t="s">
        <v>69</v>
      </c>
      <c r="X6" s="29">
        <v>41183</v>
      </c>
      <c r="Y6" s="29">
        <v>41548</v>
      </c>
      <c r="Z6" s="29">
        <v>41183</v>
      </c>
      <c r="AA6" s="29">
        <v>41913</v>
      </c>
      <c r="AB6" s="29">
        <v>40301</v>
      </c>
      <c r="AC6" s="29">
        <v>41762</v>
      </c>
      <c r="AD6" s="32">
        <v>40774</v>
      </c>
      <c r="AE6" s="30">
        <v>42003</v>
      </c>
      <c r="AF6" s="16" t="s">
        <v>6</v>
      </c>
      <c r="AG6" s="135">
        <f>IF($I6='Как надо'!$B$46,COUNTIF($I$6:$I6,'Как надо'!$B$46),"")</f>
      </c>
    </row>
    <row r="7" spans="1:33" ht="34.5" customHeight="1">
      <c r="A7" s="16">
        <v>2</v>
      </c>
      <c r="B7" s="48">
        <v>3</v>
      </c>
      <c r="C7" s="8" t="s">
        <v>80</v>
      </c>
      <c r="D7" s="8">
        <v>1</v>
      </c>
      <c r="E7" s="89" t="s">
        <v>88</v>
      </c>
      <c r="F7" s="22" t="s">
        <v>121</v>
      </c>
      <c r="G7" s="7" t="s">
        <v>33</v>
      </c>
      <c r="H7" s="8" t="s">
        <v>17</v>
      </c>
      <c r="I7" s="11">
        <v>2.368</v>
      </c>
      <c r="J7" s="16">
        <v>114</v>
      </c>
      <c r="K7" s="16">
        <v>10</v>
      </c>
      <c r="L7" s="16">
        <v>360</v>
      </c>
      <c r="M7" s="16">
        <v>0.36</v>
      </c>
      <c r="N7" s="16">
        <v>0.36</v>
      </c>
      <c r="O7" s="8">
        <v>20</v>
      </c>
      <c r="P7" s="16">
        <v>2002</v>
      </c>
      <c r="Q7" s="31">
        <v>12</v>
      </c>
      <c r="R7" s="16">
        <v>30</v>
      </c>
      <c r="S7" s="16" t="s">
        <v>37</v>
      </c>
      <c r="T7" s="16">
        <v>1.8</v>
      </c>
      <c r="U7" s="16">
        <v>2</v>
      </c>
      <c r="V7" s="8" t="s">
        <v>40</v>
      </c>
      <c r="W7" s="8" t="s">
        <v>69</v>
      </c>
      <c r="X7" s="29">
        <v>41426</v>
      </c>
      <c r="Y7" s="29">
        <v>41791</v>
      </c>
      <c r="Z7" s="29">
        <v>41426</v>
      </c>
      <c r="AA7" s="29">
        <v>42156</v>
      </c>
      <c r="AB7" s="29">
        <v>40331</v>
      </c>
      <c r="AC7" s="29">
        <v>41792</v>
      </c>
      <c r="AD7" s="32">
        <v>41338</v>
      </c>
      <c r="AE7" s="30">
        <v>42063</v>
      </c>
      <c r="AF7" s="16" t="s">
        <v>6</v>
      </c>
      <c r="AG7" s="135">
        <f>IF($I7='Как надо'!$B$46,COUNTIF($I$6:$I7,'Как надо'!$B$46),"")</f>
      </c>
    </row>
    <row r="8" spans="1:33" ht="30" customHeight="1">
      <c r="A8" s="16">
        <v>3</v>
      </c>
      <c r="B8" s="48">
        <v>3</v>
      </c>
      <c r="C8" s="8" t="s">
        <v>80</v>
      </c>
      <c r="D8" s="8">
        <v>1</v>
      </c>
      <c r="E8" s="88" t="s">
        <v>89</v>
      </c>
      <c r="F8" s="9" t="s">
        <v>122</v>
      </c>
      <c r="G8" s="7" t="s">
        <v>33</v>
      </c>
      <c r="H8" s="8" t="s">
        <v>17</v>
      </c>
      <c r="I8" s="23">
        <v>2.37</v>
      </c>
      <c r="J8" s="16">
        <v>114</v>
      </c>
      <c r="K8" s="16">
        <v>9</v>
      </c>
      <c r="L8" s="16">
        <v>1200</v>
      </c>
      <c r="M8" s="16">
        <v>1.2</v>
      </c>
      <c r="N8" s="16">
        <v>1.2</v>
      </c>
      <c r="O8" s="8" t="s">
        <v>76</v>
      </c>
      <c r="P8" s="16">
        <v>2001</v>
      </c>
      <c r="Q8" s="31">
        <v>19</v>
      </c>
      <c r="R8" s="16">
        <v>30</v>
      </c>
      <c r="S8" s="16" t="s">
        <v>37</v>
      </c>
      <c r="T8" s="16">
        <v>1.8</v>
      </c>
      <c r="U8" s="16">
        <v>2</v>
      </c>
      <c r="V8" s="8" t="s">
        <v>40</v>
      </c>
      <c r="W8" s="8" t="s">
        <v>69</v>
      </c>
      <c r="X8" s="29">
        <v>41395</v>
      </c>
      <c r="Y8" s="29">
        <v>41760</v>
      </c>
      <c r="Z8" s="29">
        <v>41395</v>
      </c>
      <c r="AA8" s="29">
        <v>42125</v>
      </c>
      <c r="AB8" s="29">
        <v>41395</v>
      </c>
      <c r="AC8" s="29">
        <v>42856</v>
      </c>
      <c r="AD8" s="32">
        <v>40774</v>
      </c>
      <c r="AE8" s="30">
        <v>42003</v>
      </c>
      <c r="AF8" s="16" t="s">
        <v>6</v>
      </c>
      <c r="AG8" s="135">
        <f>IF($I8='Как надо'!$B$46,COUNTIF($I$6:$I8,'Как надо'!$B$46),"")</f>
      </c>
    </row>
    <row r="9" spans="1:33" ht="30" customHeight="1">
      <c r="A9" s="16">
        <v>4</v>
      </c>
      <c r="B9" s="48">
        <v>3</v>
      </c>
      <c r="C9" s="8" t="s">
        <v>80</v>
      </c>
      <c r="D9" s="8">
        <v>1</v>
      </c>
      <c r="E9" s="89" t="s">
        <v>90</v>
      </c>
      <c r="F9" s="22" t="s">
        <v>123</v>
      </c>
      <c r="G9" s="7" t="s">
        <v>33</v>
      </c>
      <c r="H9" s="8" t="s">
        <v>17</v>
      </c>
      <c r="I9" s="11">
        <v>2.371</v>
      </c>
      <c r="J9" s="16">
        <v>114</v>
      </c>
      <c r="K9" s="16">
        <v>9</v>
      </c>
      <c r="L9" s="16">
        <v>453</v>
      </c>
      <c r="M9" s="16">
        <v>0.453</v>
      </c>
      <c r="N9" s="16">
        <v>0.453</v>
      </c>
      <c r="O9" s="8" t="s">
        <v>76</v>
      </c>
      <c r="P9" s="16">
        <v>2001</v>
      </c>
      <c r="Q9" s="31">
        <v>19</v>
      </c>
      <c r="R9" s="16">
        <v>30</v>
      </c>
      <c r="S9" s="16" t="s">
        <v>37</v>
      </c>
      <c r="T9" s="16">
        <v>1.8</v>
      </c>
      <c r="U9" s="16">
        <v>2</v>
      </c>
      <c r="V9" s="8" t="s">
        <v>40</v>
      </c>
      <c r="W9" s="8" t="s">
        <v>69</v>
      </c>
      <c r="X9" s="29">
        <v>41184</v>
      </c>
      <c r="Y9" s="29">
        <v>41549</v>
      </c>
      <c r="Z9" s="29">
        <v>40915</v>
      </c>
      <c r="AA9" s="29" t="s">
        <v>27</v>
      </c>
      <c r="AB9" s="29">
        <v>40088</v>
      </c>
      <c r="AC9" s="29" t="s">
        <v>27</v>
      </c>
      <c r="AD9" s="32">
        <v>40774</v>
      </c>
      <c r="AE9" s="30" t="s">
        <v>12</v>
      </c>
      <c r="AF9" s="16" t="s">
        <v>8</v>
      </c>
      <c r="AG9" s="135">
        <f>IF($I9='Как надо'!$B$46,COUNTIF($I$6:$I9,'Как надо'!$B$46),"")</f>
      </c>
    </row>
    <row r="10" spans="1:33" ht="30" customHeight="1">
      <c r="A10" s="16">
        <v>5</v>
      </c>
      <c r="B10" s="48">
        <v>3</v>
      </c>
      <c r="C10" s="8" t="s">
        <v>80</v>
      </c>
      <c r="D10" s="8">
        <v>1</v>
      </c>
      <c r="E10" s="88" t="s">
        <v>91</v>
      </c>
      <c r="F10" s="9" t="s">
        <v>124</v>
      </c>
      <c r="G10" s="7" t="s">
        <v>33</v>
      </c>
      <c r="H10" s="8" t="s">
        <v>17</v>
      </c>
      <c r="I10" s="24">
        <v>2.384</v>
      </c>
      <c r="J10" s="16">
        <v>114</v>
      </c>
      <c r="K10" s="16">
        <v>10</v>
      </c>
      <c r="L10" s="16">
        <v>1350</v>
      </c>
      <c r="M10" s="16">
        <v>1.35</v>
      </c>
      <c r="N10" s="16">
        <v>1.35</v>
      </c>
      <c r="O10" s="8">
        <v>20</v>
      </c>
      <c r="P10" s="16">
        <v>1999</v>
      </c>
      <c r="Q10" s="31">
        <v>16</v>
      </c>
      <c r="R10" s="16">
        <v>30</v>
      </c>
      <c r="S10" s="16" t="s">
        <v>37</v>
      </c>
      <c r="T10" s="16">
        <v>1.8</v>
      </c>
      <c r="U10" s="16">
        <v>2</v>
      </c>
      <c r="V10" s="8" t="s">
        <v>40</v>
      </c>
      <c r="W10" s="8" t="s">
        <v>69</v>
      </c>
      <c r="X10" s="29">
        <v>41365</v>
      </c>
      <c r="Y10" s="29">
        <v>41730</v>
      </c>
      <c r="Z10" s="29">
        <v>41000</v>
      </c>
      <c r="AA10" s="29">
        <v>41730</v>
      </c>
      <c r="AB10" s="29" t="s">
        <v>27</v>
      </c>
      <c r="AC10" s="29" t="s">
        <v>27</v>
      </c>
      <c r="AD10" s="32">
        <v>40774</v>
      </c>
      <c r="AE10" s="30">
        <v>42003</v>
      </c>
      <c r="AF10" s="16" t="s">
        <v>7</v>
      </c>
      <c r="AG10" s="135">
        <f>IF($I10='Как надо'!$B$46,COUNTIF($I$6:$I10,'Как надо'!$B$46),"")</f>
      </c>
    </row>
    <row r="11" spans="1:33" ht="30" customHeight="1">
      <c r="A11" s="16">
        <v>6</v>
      </c>
      <c r="B11" s="48">
        <v>3</v>
      </c>
      <c r="C11" s="8" t="s">
        <v>80</v>
      </c>
      <c r="D11" s="8">
        <v>1</v>
      </c>
      <c r="E11" s="88" t="s">
        <v>92</v>
      </c>
      <c r="F11" s="22" t="s">
        <v>125</v>
      </c>
      <c r="G11" s="7" t="s">
        <v>33</v>
      </c>
      <c r="H11" s="8" t="s">
        <v>17</v>
      </c>
      <c r="I11" s="11">
        <v>2.387</v>
      </c>
      <c r="J11" s="16">
        <v>114</v>
      </c>
      <c r="K11" s="16">
        <v>10</v>
      </c>
      <c r="L11" s="16">
        <v>450</v>
      </c>
      <c r="M11" s="16">
        <v>0.45</v>
      </c>
      <c r="N11" s="16">
        <v>0.45</v>
      </c>
      <c r="O11" s="8">
        <v>20</v>
      </c>
      <c r="P11" s="16">
        <v>1998</v>
      </c>
      <c r="Q11" s="31">
        <v>12</v>
      </c>
      <c r="R11" s="16">
        <v>30</v>
      </c>
      <c r="S11" s="16" t="s">
        <v>37</v>
      </c>
      <c r="T11" s="16">
        <v>1.8</v>
      </c>
      <c r="U11" s="16">
        <v>2</v>
      </c>
      <c r="V11" s="8" t="s">
        <v>40</v>
      </c>
      <c r="W11" s="8" t="s">
        <v>69</v>
      </c>
      <c r="X11" s="29">
        <v>41427</v>
      </c>
      <c r="Y11" s="29">
        <v>41792</v>
      </c>
      <c r="Z11" s="29">
        <v>41062</v>
      </c>
      <c r="AA11" s="29">
        <v>41792</v>
      </c>
      <c r="AB11" s="29">
        <v>40303</v>
      </c>
      <c r="AC11" s="29">
        <v>41764</v>
      </c>
      <c r="AD11" s="32">
        <v>40774</v>
      </c>
      <c r="AE11" s="30">
        <v>42003</v>
      </c>
      <c r="AF11" s="16" t="s">
        <v>6</v>
      </c>
      <c r="AG11" s="135">
        <f>IF($I11='Как надо'!$B$46,COUNTIF($I$6:$I11,'Как надо'!$B$46),"")</f>
      </c>
    </row>
    <row r="12" spans="1:33" ht="30" customHeight="1">
      <c r="A12" s="16">
        <v>7</v>
      </c>
      <c r="B12" s="48">
        <v>3</v>
      </c>
      <c r="C12" s="8" t="s">
        <v>80</v>
      </c>
      <c r="D12" s="8">
        <v>1</v>
      </c>
      <c r="E12" s="89" t="s">
        <v>93</v>
      </c>
      <c r="F12" s="9" t="s">
        <v>126</v>
      </c>
      <c r="G12" s="7" t="s">
        <v>33</v>
      </c>
      <c r="H12" s="8" t="s">
        <v>17</v>
      </c>
      <c r="I12" s="11">
        <v>2.388</v>
      </c>
      <c r="J12" s="16">
        <v>114</v>
      </c>
      <c r="K12" s="16">
        <v>10</v>
      </c>
      <c r="L12" s="16">
        <v>150</v>
      </c>
      <c r="M12" s="16">
        <v>0.15</v>
      </c>
      <c r="N12" s="16">
        <v>0.15</v>
      </c>
      <c r="O12" s="8">
        <v>20</v>
      </c>
      <c r="P12" s="16">
        <v>1998</v>
      </c>
      <c r="Q12" s="31">
        <v>12</v>
      </c>
      <c r="R12" s="16">
        <v>30</v>
      </c>
      <c r="S12" s="16" t="s">
        <v>37</v>
      </c>
      <c r="T12" s="16">
        <v>1.8</v>
      </c>
      <c r="U12" s="16">
        <v>2</v>
      </c>
      <c r="V12" s="8" t="s">
        <v>40</v>
      </c>
      <c r="W12" s="8" t="s">
        <v>69</v>
      </c>
      <c r="X12" s="29">
        <v>41427</v>
      </c>
      <c r="Y12" s="29">
        <v>41792</v>
      </c>
      <c r="Z12" s="29">
        <v>41062</v>
      </c>
      <c r="AA12" s="29">
        <v>41792</v>
      </c>
      <c r="AB12" s="29">
        <v>40307</v>
      </c>
      <c r="AC12" s="29">
        <v>41768</v>
      </c>
      <c r="AD12" s="32">
        <v>40774</v>
      </c>
      <c r="AE12" s="30">
        <v>42003</v>
      </c>
      <c r="AF12" s="16" t="s">
        <v>6</v>
      </c>
      <c r="AG12" s="135">
        <f>IF($I12='Как надо'!$B$46,COUNTIF($I$6:$I12,'Как надо'!$B$46),"")</f>
      </c>
    </row>
    <row r="13" spans="1:33" ht="30" customHeight="1">
      <c r="A13" s="16">
        <v>8</v>
      </c>
      <c r="B13" s="48">
        <v>3</v>
      </c>
      <c r="C13" s="8" t="s">
        <v>80</v>
      </c>
      <c r="D13" s="8">
        <v>1</v>
      </c>
      <c r="E13" s="88" t="s">
        <v>94</v>
      </c>
      <c r="F13" s="22" t="s">
        <v>127</v>
      </c>
      <c r="G13" s="7" t="s">
        <v>33</v>
      </c>
      <c r="H13" s="8" t="s">
        <v>17</v>
      </c>
      <c r="I13" s="23">
        <v>2.39</v>
      </c>
      <c r="J13" s="16">
        <v>114</v>
      </c>
      <c r="K13" s="16">
        <v>10</v>
      </c>
      <c r="L13" s="16">
        <v>1200</v>
      </c>
      <c r="M13" s="16">
        <v>1.2</v>
      </c>
      <c r="N13" s="16">
        <v>1.2</v>
      </c>
      <c r="O13" s="8">
        <v>20</v>
      </c>
      <c r="P13" s="16">
        <v>1997</v>
      </c>
      <c r="Q13" s="31">
        <v>16</v>
      </c>
      <c r="R13" s="16">
        <v>30</v>
      </c>
      <c r="S13" s="16" t="s">
        <v>37</v>
      </c>
      <c r="T13" s="16">
        <v>1.8</v>
      </c>
      <c r="U13" s="16">
        <v>2</v>
      </c>
      <c r="V13" s="8" t="s">
        <v>40</v>
      </c>
      <c r="W13" s="8" t="s">
        <v>69</v>
      </c>
      <c r="X13" s="29">
        <v>41428</v>
      </c>
      <c r="Y13" s="29">
        <v>41793</v>
      </c>
      <c r="Z13" s="29">
        <v>40471</v>
      </c>
      <c r="AA13" s="29" t="s">
        <v>27</v>
      </c>
      <c r="AB13" s="29" t="s">
        <v>27</v>
      </c>
      <c r="AC13" s="29" t="s">
        <v>27</v>
      </c>
      <c r="AD13" s="32">
        <v>40391</v>
      </c>
      <c r="AE13" s="30" t="s">
        <v>12</v>
      </c>
      <c r="AF13" s="16" t="s">
        <v>8</v>
      </c>
      <c r="AG13" s="135">
        <f>IF($I13='Как надо'!$B$46,COUNTIF($I$6:$I13,'Как надо'!$B$46),"")</f>
      </c>
    </row>
    <row r="14" spans="1:33" ht="30" customHeight="1">
      <c r="A14" s="16">
        <v>9</v>
      </c>
      <c r="B14" s="48">
        <v>3</v>
      </c>
      <c r="C14" s="8" t="s">
        <v>80</v>
      </c>
      <c r="D14" s="8">
        <v>1</v>
      </c>
      <c r="E14" s="89" t="s">
        <v>95</v>
      </c>
      <c r="F14" s="9" t="s">
        <v>128</v>
      </c>
      <c r="G14" s="7" t="s">
        <v>33</v>
      </c>
      <c r="H14" s="8" t="s">
        <v>17</v>
      </c>
      <c r="I14" s="11">
        <v>2.393</v>
      </c>
      <c r="J14" s="16">
        <v>114</v>
      </c>
      <c r="K14" s="16">
        <v>10</v>
      </c>
      <c r="L14" s="16">
        <v>1140</v>
      </c>
      <c r="M14" s="16">
        <v>1.14</v>
      </c>
      <c r="N14" s="16">
        <v>1.14</v>
      </c>
      <c r="O14" s="8">
        <v>20</v>
      </c>
      <c r="P14" s="16">
        <v>1993</v>
      </c>
      <c r="Q14" s="31">
        <v>16</v>
      </c>
      <c r="R14" s="16">
        <v>30</v>
      </c>
      <c r="S14" s="16" t="s">
        <v>37</v>
      </c>
      <c r="T14" s="16">
        <v>1.8</v>
      </c>
      <c r="U14" s="16">
        <v>2</v>
      </c>
      <c r="V14" s="8" t="s">
        <v>40</v>
      </c>
      <c r="W14" s="8" t="s">
        <v>69</v>
      </c>
      <c r="X14" s="29">
        <v>41456</v>
      </c>
      <c r="Y14" s="29">
        <v>41821</v>
      </c>
      <c r="Z14" s="29">
        <v>41456</v>
      </c>
      <c r="AA14" s="29">
        <v>42186</v>
      </c>
      <c r="AB14" s="29">
        <v>41284</v>
      </c>
      <c r="AC14" s="29">
        <v>42745</v>
      </c>
      <c r="AD14" s="32">
        <v>41290</v>
      </c>
      <c r="AE14" s="30">
        <v>42003</v>
      </c>
      <c r="AF14" s="16" t="s">
        <v>6</v>
      </c>
      <c r="AG14" s="135">
        <f>IF($I14='Как надо'!$B$46,COUNTIF($I$6:$I14,'Как надо'!$B$46),"")</f>
      </c>
    </row>
    <row r="15" spans="1:33" ht="30" customHeight="1">
      <c r="A15" s="16">
        <v>10</v>
      </c>
      <c r="B15" s="48">
        <v>3</v>
      </c>
      <c r="C15" s="8" t="s">
        <v>80</v>
      </c>
      <c r="D15" s="8">
        <v>1</v>
      </c>
      <c r="E15" s="88" t="s">
        <v>96</v>
      </c>
      <c r="F15" s="22" t="s">
        <v>129</v>
      </c>
      <c r="G15" s="7" t="s">
        <v>33</v>
      </c>
      <c r="H15" s="8" t="s">
        <v>17</v>
      </c>
      <c r="I15" s="12">
        <v>2.394</v>
      </c>
      <c r="J15" s="16">
        <v>168</v>
      </c>
      <c r="K15" s="16">
        <v>12</v>
      </c>
      <c r="L15" s="16">
        <v>1180</v>
      </c>
      <c r="M15" s="16">
        <v>1.18</v>
      </c>
      <c r="N15" s="16">
        <v>1.18</v>
      </c>
      <c r="O15" s="8">
        <v>20</v>
      </c>
      <c r="P15" s="16">
        <v>1998</v>
      </c>
      <c r="Q15" s="31">
        <v>16</v>
      </c>
      <c r="R15" s="16">
        <v>30</v>
      </c>
      <c r="S15" s="16" t="s">
        <v>37</v>
      </c>
      <c r="T15" s="16">
        <v>1.8</v>
      </c>
      <c r="U15" s="16">
        <v>2</v>
      </c>
      <c r="V15" s="8" t="s">
        <v>40</v>
      </c>
      <c r="W15" s="8" t="s">
        <v>69</v>
      </c>
      <c r="X15" s="29">
        <v>41214</v>
      </c>
      <c r="Y15" s="29">
        <v>41579</v>
      </c>
      <c r="Z15" s="29">
        <v>41203</v>
      </c>
      <c r="AA15" s="29">
        <v>41579</v>
      </c>
      <c r="AB15" s="29">
        <v>40183</v>
      </c>
      <c r="AC15" s="29">
        <v>41644</v>
      </c>
      <c r="AD15" s="32">
        <v>40774</v>
      </c>
      <c r="AE15" s="30">
        <v>42003</v>
      </c>
      <c r="AF15" s="16" t="s">
        <v>6</v>
      </c>
      <c r="AG15" s="135">
        <f>IF($I15='Как надо'!$B$46,COUNTIF($I$6:$I15,'Как надо'!$B$46),"")</f>
      </c>
    </row>
    <row r="16" spans="1:33" ht="30" customHeight="1">
      <c r="A16" s="16">
        <v>11</v>
      </c>
      <c r="B16" s="48">
        <v>3</v>
      </c>
      <c r="C16" s="8" t="s">
        <v>80</v>
      </c>
      <c r="D16" s="8">
        <v>1</v>
      </c>
      <c r="E16" s="88" t="s">
        <v>97</v>
      </c>
      <c r="F16" s="9" t="s">
        <v>130</v>
      </c>
      <c r="G16" s="7" t="s">
        <v>33</v>
      </c>
      <c r="H16" s="8" t="s">
        <v>17</v>
      </c>
      <c r="I16" s="11">
        <v>2.395</v>
      </c>
      <c r="J16" s="16">
        <v>168</v>
      </c>
      <c r="K16" s="16">
        <v>14</v>
      </c>
      <c r="L16" s="16">
        <v>3736</v>
      </c>
      <c r="M16" s="16">
        <v>0.5</v>
      </c>
      <c r="N16" s="16">
        <v>3.736</v>
      </c>
      <c r="O16" s="8">
        <v>20</v>
      </c>
      <c r="P16" s="16">
        <v>1993</v>
      </c>
      <c r="Q16" s="31">
        <v>16</v>
      </c>
      <c r="R16" s="16">
        <v>30</v>
      </c>
      <c r="S16" s="16" t="s">
        <v>37</v>
      </c>
      <c r="T16" s="16">
        <v>1.8</v>
      </c>
      <c r="U16" s="16">
        <v>2</v>
      </c>
      <c r="V16" s="8" t="s">
        <v>40</v>
      </c>
      <c r="W16" s="8" t="s">
        <v>69</v>
      </c>
      <c r="X16" s="29">
        <v>41457</v>
      </c>
      <c r="Y16" s="29">
        <v>41822</v>
      </c>
      <c r="Z16" s="29">
        <v>41457</v>
      </c>
      <c r="AA16" s="29">
        <v>42187</v>
      </c>
      <c r="AB16" s="29">
        <v>41337</v>
      </c>
      <c r="AC16" s="29">
        <v>42798</v>
      </c>
      <c r="AD16" s="32">
        <v>41122</v>
      </c>
      <c r="AE16" s="30">
        <v>42003</v>
      </c>
      <c r="AF16" s="16" t="s">
        <v>6</v>
      </c>
      <c r="AG16" s="135">
        <f>IF($I16='Как надо'!$B$46,COUNTIF($I$6:$I16,'Как надо'!$B$46),"")</f>
        <v>1</v>
      </c>
    </row>
    <row r="17" spans="1:33" ht="30" customHeight="1">
      <c r="A17" s="16">
        <v>12</v>
      </c>
      <c r="B17" s="48">
        <v>3</v>
      </c>
      <c r="C17" s="8" t="s">
        <v>80</v>
      </c>
      <c r="D17" s="8">
        <v>1</v>
      </c>
      <c r="E17" s="89" t="s">
        <v>98</v>
      </c>
      <c r="F17" s="22" t="s">
        <v>131</v>
      </c>
      <c r="G17" s="7" t="s">
        <v>33</v>
      </c>
      <c r="H17" s="8" t="s">
        <v>17</v>
      </c>
      <c r="I17" s="11">
        <v>2.395</v>
      </c>
      <c r="J17" s="16">
        <v>168</v>
      </c>
      <c r="K17" s="16">
        <v>14</v>
      </c>
      <c r="L17" s="16"/>
      <c r="M17" s="16">
        <v>1.1</v>
      </c>
      <c r="N17" s="16">
        <v>3.736</v>
      </c>
      <c r="O17" s="8">
        <v>20</v>
      </c>
      <c r="P17" s="16">
        <v>1993</v>
      </c>
      <c r="Q17" s="31">
        <v>16</v>
      </c>
      <c r="R17" s="16">
        <v>30</v>
      </c>
      <c r="S17" s="16" t="s">
        <v>37</v>
      </c>
      <c r="T17" s="16">
        <v>1.8</v>
      </c>
      <c r="U17" s="16">
        <v>2</v>
      </c>
      <c r="V17" s="8" t="s">
        <v>40</v>
      </c>
      <c r="W17" s="8" t="s">
        <v>69</v>
      </c>
      <c r="X17" s="29">
        <v>41457</v>
      </c>
      <c r="Y17" s="29">
        <v>41822</v>
      </c>
      <c r="Z17" s="29">
        <v>41457</v>
      </c>
      <c r="AA17" s="29">
        <v>42187</v>
      </c>
      <c r="AB17" s="29">
        <v>41337</v>
      </c>
      <c r="AC17" s="29">
        <v>42798</v>
      </c>
      <c r="AD17" s="32">
        <v>41122</v>
      </c>
      <c r="AE17" s="30">
        <v>42003</v>
      </c>
      <c r="AF17" s="16" t="s">
        <v>6</v>
      </c>
      <c r="AG17" s="135">
        <f>IF($I17='Как надо'!$B$46,COUNTIF($I$6:$I17,'Как надо'!$B$46),"")</f>
        <v>2</v>
      </c>
    </row>
    <row r="18" spans="1:33" ht="30" customHeight="1">
      <c r="A18" s="16">
        <v>13</v>
      </c>
      <c r="B18" s="48">
        <v>3</v>
      </c>
      <c r="C18" s="8" t="s">
        <v>80</v>
      </c>
      <c r="D18" s="8">
        <v>1</v>
      </c>
      <c r="E18" s="88" t="s">
        <v>99</v>
      </c>
      <c r="F18" s="9" t="s">
        <v>132</v>
      </c>
      <c r="G18" s="7" t="s">
        <v>33</v>
      </c>
      <c r="H18" s="8" t="s">
        <v>17</v>
      </c>
      <c r="I18" s="11">
        <v>2.395</v>
      </c>
      <c r="J18" s="16">
        <v>168</v>
      </c>
      <c r="K18" s="16">
        <v>14</v>
      </c>
      <c r="L18" s="16"/>
      <c r="M18" s="16">
        <v>0.65</v>
      </c>
      <c r="N18" s="16">
        <v>3.736</v>
      </c>
      <c r="O18" s="8">
        <v>20</v>
      </c>
      <c r="P18" s="16">
        <v>1993</v>
      </c>
      <c r="Q18" s="31">
        <v>16</v>
      </c>
      <c r="R18" s="16">
        <v>30</v>
      </c>
      <c r="S18" s="16" t="s">
        <v>37</v>
      </c>
      <c r="T18" s="16">
        <v>1.8</v>
      </c>
      <c r="U18" s="16">
        <v>2</v>
      </c>
      <c r="V18" s="8" t="s">
        <v>40</v>
      </c>
      <c r="W18" s="8" t="s">
        <v>69</v>
      </c>
      <c r="X18" s="29">
        <v>41457</v>
      </c>
      <c r="Y18" s="29">
        <v>41822</v>
      </c>
      <c r="Z18" s="29">
        <v>41457</v>
      </c>
      <c r="AA18" s="29">
        <v>42187</v>
      </c>
      <c r="AB18" s="29">
        <v>41337</v>
      </c>
      <c r="AC18" s="29">
        <v>42798</v>
      </c>
      <c r="AD18" s="32">
        <v>41122</v>
      </c>
      <c r="AE18" s="30">
        <v>42003</v>
      </c>
      <c r="AF18" s="16" t="s">
        <v>6</v>
      </c>
      <c r="AG18" s="135">
        <f>IF($I18='Как надо'!$B$46,COUNTIF($I$6:$I18,'Как надо'!$B$46),"")</f>
        <v>3</v>
      </c>
    </row>
    <row r="19" spans="1:33" ht="30" customHeight="1">
      <c r="A19" s="16">
        <v>14</v>
      </c>
      <c r="B19" s="48">
        <v>3</v>
      </c>
      <c r="C19" s="8" t="s">
        <v>80</v>
      </c>
      <c r="D19" s="8">
        <v>1</v>
      </c>
      <c r="E19" s="89" t="s">
        <v>100</v>
      </c>
      <c r="F19" s="22" t="s">
        <v>133</v>
      </c>
      <c r="G19" s="7" t="s">
        <v>33</v>
      </c>
      <c r="H19" s="8" t="s">
        <v>17</v>
      </c>
      <c r="I19" s="11">
        <v>2.395</v>
      </c>
      <c r="J19" s="16">
        <v>168</v>
      </c>
      <c r="K19" s="16">
        <v>14</v>
      </c>
      <c r="L19" s="16"/>
      <c r="M19" s="16">
        <v>0.586</v>
      </c>
      <c r="N19" s="16">
        <v>3.736</v>
      </c>
      <c r="O19" s="8">
        <v>20</v>
      </c>
      <c r="P19" s="16">
        <v>1993</v>
      </c>
      <c r="Q19" s="31">
        <v>16</v>
      </c>
      <c r="R19" s="16">
        <v>30</v>
      </c>
      <c r="S19" s="16" t="s">
        <v>37</v>
      </c>
      <c r="T19" s="16">
        <v>1.8</v>
      </c>
      <c r="U19" s="16">
        <v>2</v>
      </c>
      <c r="V19" s="8" t="s">
        <v>40</v>
      </c>
      <c r="W19" s="8" t="s">
        <v>69</v>
      </c>
      <c r="X19" s="29">
        <v>41457</v>
      </c>
      <c r="Y19" s="29">
        <v>41822</v>
      </c>
      <c r="Z19" s="29">
        <v>41457</v>
      </c>
      <c r="AA19" s="29">
        <v>42187</v>
      </c>
      <c r="AB19" s="29">
        <v>41337</v>
      </c>
      <c r="AC19" s="29">
        <v>42798</v>
      </c>
      <c r="AD19" s="32">
        <v>41122</v>
      </c>
      <c r="AE19" s="30">
        <v>42003</v>
      </c>
      <c r="AF19" s="16" t="s">
        <v>6</v>
      </c>
      <c r="AG19" s="135">
        <f>IF($I19='Как надо'!$B$46,COUNTIF($I$6:$I19,'Как надо'!$B$46),"")</f>
        <v>4</v>
      </c>
    </row>
    <row r="20" spans="1:33" ht="30" customHeight="1">
      <c r="A20" s="16">
        <v>15</v>
      </c>
      <c r="B20" s="48">
        <v>3</v>
      </c>
      <c r="C20" s="8" t="s">
        <v>80</v>
      </c>
      <c r="D20" s="8">
        <v>1</v>
      </c>
      <c r="E20" s="88" t="s">
        <v>101</v>
      </c>
      <c r="F20" s="9" t="s">
        <v>134</v>
      </c>
      <c r="G20" s="7" t="s">
        <v>33</v>
      </c>
      <c r="H20" s="8" t="s">
        <v>17</v>
      </c>
      <c r="I20" s="11">
        <v>2.395</v>
      </c>
      <c r="J20" s="16">
        <v>168</v>
      </c>
      <c r="K20" s="16">
        <v>14</v>
      </c>
      <c r="L20" s="16"/>
      <c r="M20" s="16">
        <v>0.4</v>
      </c>
      <c r="N20" s="16">
        <v>3.736</v>
      </c>
      <c r="O20" s="8">
        <v>20</v>
      </c>
      <c r="P20" s="16">
        <v>1993</v>
      </c>
      <c r="Q20" s="31">
        <v>16</v>
      </c>
      <c r="R20" s="16">
        <v>30</v>
      </c>
      <c r="S20" s="16" t="s">
        <v>37</v>
      </c>
      <c r="T20" s="16">
        <v>1.8</v>
      </c>
      <c r="U20" s="16">
        <v>2</v>
      </c>
      <c r="V20" s="8" t="s">
        <v>40</v>
      </c>
      <c r="W20" s="8" t="s">
        <v>69</v>
      </c>
      <c r="X20" s="29">
        <v>41457</v>
      </c>
      <c r="Y20" s="29">
        <v>41822</v>
      </c>
      <c r="Z20" s="29">
        <v>41457</v>
      </c>
      <c r="AA20" s="29">
        <v>42187</v>
      </c>
      <c r="AB20" s="29">
        <v>41337</v>
      </c>
      <c r="AC20" s="29">
        <v>42798</v>
      </c>
      <c r="AD20" s="32">
        <v>41122</v>
      </c>
      <c r="AE20" s="30">
        <v>42003</v>
      </c>
      <c r="AF20" s="16" t="s">
        <v>6</v>
      </c>
      <c r="AG20" s="135">
        <f>IF($I20='Как надо'!$B$46,COUNTIF($I$6:$I20,'Как надо'!$B$46),"")</f>
        <v>5</v>
      </c>
    </row>
    <row r="21" spans="1:33" ht="30" customHeight="1">
      <c r="A21" s="16">
        <v>16</v>
      </c>
      <c r="B21" s="48">
        <v>3</v>
      </c>
      <c r="C21" s="8" t="s">
        <v>80</v>
      </c>
      <c r="D21" s="8">
        <v>1</v>
      </c>
      <c r="E21" s="88" t="s">
        <v>102</v>
      </c>
      <c r="F21" s="22" t="s">
        <v>135</v>
      </c>
      <c r="G21" s="7" t="s">
        <v>33</v>
      </c>
      <c r="H21" s="8" t="s">
        <v>17</v>
      </c>
      <c r="I21" s="11">
        <v>2.395</v>
      </c>
      <c r="J21" s="16">
        <v>168</v>
      </c>
      <c r="K21" s="16">
        <v>14</v>
      </c>
      <c r="L21" s="16"/>
      <c r="M21" s="16">
        <v>0.5</v>
      </c>
      <c r="N21" s="16">
        <v>3.736</v>
      </c>
      <c r="O21" s="8">
        <v>20</v>
      </c>
      <c r="P21" s="16">
        <v>1993</v>
      </c>
      <c r="Q21" s="31">
        <v>16</v>
      </c>
      <c r="R21" s="16">
        <v>30</v>
      </c>
      <c r="S21" s="16" t="s">
        <v>37</v>
      </c>
      <c r="T21" s="16">
        <v>1.8</v>
      </c>
      <c r="U21" s="16">
        <v>2</v>
      </c>
      <c r="V21" s="8" t="s">
        <v>40</v>
      </c>
      <c r="W21" s="8" t="s">
        <v>69</v>
      </c>
      <c r="X21" s="29">
        <v>41457</v>
      </c>
      <c r="Y21" s="29">
        <v>41822</v>
      </c>
      <c r="Z21" s="29">
        <v>41457</v>
      </c>
      <c r="AA21" s="29">
        <v>42187</v>
      </c>
      <c r="AB21" s="29">
        <v>41337</v>
      </c>
      <c r="AC21" s="29">
        <v>42798</v>
      </c>
      <c r="AD21" s="32">
        <v>41122</v>
      </c>
      <c r="AE21" s="30">
        <v>42003</v>
      </c>
      <c r="AF21" s="16" t="s">
        <v>6</v>
      </c>
      <c r="AG21" s="135">
        <f>IF($I21='Как надо'!$B$46,COUNTIF($I$6:$I21,'Как надо'!$B$46),"")</f>
        <v>6</v>
      </c>
    </row>
    <row r="22" spans="1:33" ht="30" customHeight="1">
      <c r="A22" s="16">
        <v>17</v>
      </c>
      <c r="B22" s="48">
        <v>3</v>
      </c>
      <c r="C22" s="8" t="s">
        <v>80</v>
      </c>
      <c r="D22" s="8">
        <v>1</v>
      </c>
      <c r="E22" s="89" t="s">
        <v>103</v>
      </c>
      <c r="F22" s="9" t="s">
        <v>136</v>
      </c>
      <c r="G22" s="7" t="s">
        <v>33</v>
      </c>
      <c r="H22" s="8" t="s">
        <v>17</v>
      </c>
      <c r="I22" s="11">
        <v>2.396</v>
      </c>
      <c r="J22" s="16">
        <v>114</v>
      </c>
      <c r="K22" s="16">
        <v>10</v>
      </c>
      <c r="L22" s="16">
        <v>655</v>
      </c>
      <c r="M22" s="16">
        <v>0.655</v>
      </c>
      <c r="N22" s="16">
        <v>0.655</v>
      </c>
      <c r="O22" s="8">
        <v>20</v>
      </c>
      <c r="P22" s="26">
        <v>1999</v>
      </c>
      <c r="Q22" s="31">
        <v>16</v>
      </c>
      <c r="R22" s="16">
        <v>30</v>
      </c>
      <c r="S22" s="16" t="s">
        <v>37</v>
      </c>
      <c r="T22" s="16">
        <v>1.8</v>
      </c>
      <c r="U22" s="16">
        <v>2</v>
      </c>
      <c r="V22" s="8" t="s">
        <v>40</v>
      </c>
      <c r="W22" s="8" t="s">
        <v>69</v>
      </c>
      <c r="X22" s="29">
        <v>41185</v>
      </c>
      <c r="Y22" s="29">
        <v>41550</v>
      </c>
      <c r="Z22" s="29">
        <v>40919</v>
      </c>
      <c r="AA22" s="29">
        <v>41550</v>
      </c>
      <c r="AB22" s="29">
        <v>41365</v>
      </c>
      <c r="AC22" s="29">
        <v>42826</v>
      </c>
      <c r="AD22" s="32">
        <v>41290</v>
      </c>
      <c r="AE22" s="30">
        <v>42003</v>
      </c>
      <c r="AF22" s="16" t="s">
        <v>6</v>
      </c>
      <c r="AG22" s="135">
        <f>IF($I22='Как надо'!$B$46,COUNTIF($I$6:$I22,'Как надо'!$B$46),"")</f>
      </c>
    </row>
    <row r="23" spans="1:33" ht="30.75" customHeight="1">
      <c r="A23" s="16">
        <v>18</v>
      </c>
      <c r="B23" s="48">
        <v>3</v>
      </c>
      <c r="C23" s="8" t="s">
        <v>80</v>
      </c>
      <c r="D23" s="8">
        <v>1</v>
      </c>
      <c r="E23" s="88" t="s">
        <v>104</v>
      </c>
      <c r="F23" s="22" t="s">
        <v>137</v>
      </c>
      <c r="G23" s="7" t="s">
        <v>33</v>
      </c>
      <c r="H23" s="8" t="s">
        <v>17</v>
      </c>
      <c r="I23" s="23">
        <v>2.4</v>
      </c>
      <c r="J23" s="16">
        <v>168</v>
      </c>
      <c r="K23" s="16">
        <v>14</v>
      </c>
      <c r="L23" s="16">
        <v>2668</v>
      </c>
      <c r="M23" s="16">
        <v>0.5</v>
      </c>
      <c r="N23" s="16">
        <v>2.668</v>
      </c>
      <c r="O23" s="8">
        <v>20</v>
      </c>
      <c r="P23" s="16">
        <v>1999</v>
      </c>
      <c r="Q23" s="31">
        <v>19</v>
      </c>
      <c r="R23" s="16">
        <v>30</v>
      </c>
      <c r="S23" s="16" t="s">
        <v>37</v>
      </c>
      <c r="T23" s="16">
        <v>2</v>
      </c>
      <c r="U23" s="16">
        <v>2</v>
      </c>
      <c r="V23" s="8" t="s">
        <v>40</v>
      </c>
      <c r="W23" s="8" t="s">
        <v>69</v>
      </c>
      <c r="X23" s="29">
        <v>41429</v>
      </c>
      <c r="Y23" s="29">
        <v>41794</v>
      </c>
      <c r="Z23" s="29">
        <v>41429</v>
      </c>
      <c r="AA23" s="29">
        <v>42159</v>
      </c>
      <c r="AB23" s="29">
        <v>40664</v>
      </c>
      <c r="AC23" s="29">
        <v>42125</v>
      </c>
      <c r="AD23" s="32">
        <v>40774</v>
      </c>
      <c r="AE23" s="30">
        <v>42003</v>
      </c>
      <c r="AF23" s="16" t="s">
        <v>6</v>
      </c>
      <c r="AG23" s="135">
        <f>IF($I23='Как надо'!$B$46,COUNTIF($I$6:$I23,'Как надо'!$B$46),"")</f>
      </c>
    </row>
    <row r="24" spans="1:33" ht="30.75" customHeight="1">
      <c r="A24" s="16">
        <v>19</v>
      </c>
      <c r="B24" s="48">
        <v>3</v>
      </c>
      <c r="C24" s="8" t="s">
        <v>80</v>
      </c>
      <c r="D24" s="8">
        <v>1</v>
      </c>
      <c r="E24" s="89" t="s">
        <v>105</v>
      </c>
      <c r="F24" s="9" t="s">
        <v>138</v>
      </c>
      <c r="G24" s="7" t="s">
        <v>33</v>
      </c>
      <c r="H24" s="8" t="s">
        <v>17</v>
      </c>
      <c r="I24" s="23">
        <v>2.4</v>
      </c>
      <c r="J24" s="16">
        <v>168</v>
      </c>
      <c r="K24" s="16">
        <v>14</v>
      </c>
      <c r="L24" s="16"/>
      <c r="M24" s="16">
        <v>2.168</v>
      </c>
      <c r="N24" s="16">
        <v>2.668</v>
      </c>
      <c r="O24" s="8">
        <v>20</v>
      </c>
      <c r="P24" s="16">
        <v>1999</v>
      </c>
      <c r="Q24" s="31">
        <v>19</v>
      </c>
      <c r="R24" s="16">
        <v>30</v>
      </c>
      <c r="S24" s="16" t="s">
        <v>37</v>
      </c>
      <c r="T24" s="16">
        <v>2</v>
      </c>
      <c r="U24" s="16">
        <v>2</v>
      </c>
      <c r="V24" s="8" t="s">
        <v>40</v>
      </c>
      <c r="W24" s="8" t="s">
        <v>69</v>
      </c>
      <c r="X24" s="29">
        <v>41429</v>
      </c>
      <c r="Y24" s="29">
        <v>41794</v>
      </c>
      <c r="Z24" s="29">
        <v>41429</v>
      </c>
      <c r="AA24" s="29">
        <v>42159</v>
      </c>
      <c r="AB24" s="29">
        <v>40664</v>
      </c>
      <c r="AC24" s="29">
        <v>42125</v>
      </c>
      <c r="AD24" s="32">
        <v>40774</v>
      </c>
      <c r="AE24" s="30">
        <v>42003</v>
      </c>
      <c r="AF24" s="16" t="s">
        <v>6</v>
      </c>
      <c r="AG24" s="135">
        <f>IF($I24='Как надо'!$B$46,COUNTIF($I$6:$I24,'Как надо'!$B$46),"")</f>
      </c>
    </row>
    <row r="25" spans="1:33" ht="30" customHeight="1">
      <c r="A25" s="16">
        <v>202</v>
      </c>
      <c r="B25" s="48">
        <v>3</v>
      </c>
      <c r="C25" s="8" t="s">
        <v>80</v>
      </c>
      <c r="D25" s="8">
        <v>1</v>
      </c>
      <c r="E25" s="88" t="s">
        <v>106</v>
      </c>
      <c r="F25" s="22" t="s">
        <v>120</v>
      </c>
      <c r="G25" s="7" t="s">
        <v>34</v>
      </c>
      <c r="H25" s="8" t="s">
        <v>18</v>
      </c>
      <c r="I25" s="11">
        <v>1.1</v>
      </c>
      <c r="J25" s="16">
        <v>114</v>
      </c>
      <c r="K25" s="16">
        <v>10</v>
      </c>
      <c r="L25" s="16">
        <v>800</v>
      </c>
      <c r="M25" s="16">
        <v>0.8</v>
      </c>
      <c r="N25" s="16">
        <v>0.8</v>
      </c>
      <c r="O25" s="8" t="s">
        <v>13</v>
      </c>
      <c r="P25" s="16">
        <v>1997</v>
      </c>
      <c r="Q25" s="33">
        <v>1.6</v>
      </c>
      <c r="R25" s="16">
        <v>40</v>
      </c>
      <c r="S25" s="16" t="s">
        <v>37</v>
      </c>
      <c r="T25" s="16">
        <v>1.5</v>
      </c>
      <c r="U25" s="16">
        <v>3</v>
      </c>
      <c r="V25" s="8" t="s">
        <v>41</v>
      </c>
      <c r="W25" s="8" t="s">
        <v>70</v>
      </c>
      <c r="X25" s="29">
        <v>41406</v>
      </c>
      <c r="Y25" s="29">
        <v>41771</v>
      </c>
      <c r="Z25" s="29">
        <v>40922</v>
      </c>
      <c r="AA25" s="29" t="s">
        <v>27</v>
      </c>
      <c r="AB25" s="29">
        <v>38548</v>
      </c>
      <c r="AC25" s="29" t="s">
        <v>27</v>
      </c>
      <c r="AD25" s="32">
        <v>40774</v>
      </c>
      <c r="AE25" s="30" t="s">
        <v>12</v>
      </c>
      <c r="AF25" s="16" t="s">
        <v>8</v>
      </c>
      <c r="AG25" s="135">
        <f>IF($I25='Как надо'!$B$46,COUNTIF($I$6:$I25,'Как надо'!$B$46),"")</f>
      </c>
    </row>
    <row r="26" spans="1:33" ht="30" customHeight="1">
      <c r="A26" s="16">
        <v>203</v>
      </c>
      <c r="B26" s="48">
        <v>3</v>
      </c>
      <c r="C26" s="8" t="s">
        <v>80</v>
      </c>
      <c r="D26" s="8">
        <v>1</v>
      </c>
      <c r="E26" s="88" t="s">
        <v>107</v>
      </c>
      <c r="F26" s="22" t="s">
        <v>121</v>
      </c>
      <c r="G26" s="7" t="s">
        <v>34</v>
      </c>
      <c r="H26" s="8" t="s">
        <v>18</v>
      </c>
      <c r="I26" s="11">
        <v>1.1</v>
      </c>
      <c r="J26" s="16">
        <v>114</v>
      </c>
      <c r="K26" s="16">
        <v>10</v>
      </c>
      <c r="L26" s="16">
        <v>760</v>
      </c>
      <c r="M26" s="16">
        <v>0.76</v>
      </c>
      <c r="N26" s="16">
        <v>0.76</v>
      </c>
      <c r="O26" s="8" t="s">
        <v>13</v>
      </c>
      <c r="P26" s="16">
        <v>1997</v>
      </c>
      <c r="Q26" s="14">
        <v>1.6</v>
      </c>
      <c r="R26" s="16">
        <v>40</v>
      </c>
      <c r="S26" s="16" t="s">
        <v>37</v>
      </c>
      <c r="T26" s="16">
        <v>1.5</v>
      </c>
      <c r="U26" s="16">
        <v>3</v>
      </c>
      <c r="V26" s="8" t="s">
        <v>41</v>
      </c>
      <c r="W26" s="8" t="s">
        <v>70</v>
      </c>
      <c r="X26" s="29">
        <v>41406</v>
      </c>
      <c r="Y26" s="29">
        <v>41771</v>
      </c>
      <c r="Z26" s="29">
        <v>39824</v>
      </c>
      <c r="AA26" s="29" t="s">
        <v>27</v>
      </c>
      <c r="AB26" s="29" t="s">
        <v>27</v>
      </c>
      <c r="AC26" s="29" t="s">
        <v>27</v>
      </c>
      <c r="AD26" s="32">
        <v>38888</v>
      </c>
      <c r="AE26" s="30" t="s">
        <v>12</v>
      </c>
      <c r="AF26" s="16" t="s">
        <v>8</v>
      </c>
      <c r="AG26" s="135">
        <f>IF($I26='Как надо'!$B$46,COUNTIF($I$6:$I26,'Как надо'!$B$46),"")</f>
      </c>
    </row>
    <row r="27" spans="1:33" ht="30" customHeight="1">
      <c r="A27" s="16">
        <v>204</v>
      </c>
      <c r="B27" s="48">
        <v>3</v>
      </c>
      <c r="C27" s="8" t="s">
        <v>80</v>
      </c>
      <c r="D27" s="8">
        <v>1</v>
      </c>
      <c r="E27" s="88" t="s">
        <v>108</v>
      </c>
      <c r="F27" s="22" t="s">
        <v>122</v>
      </c>
      <c r="G27" s="7" t="s">
        <v>34</v>
      </c>
      <c r="H27" s="8" t="s">
        <v>18</v>
      </c>
      <c r="I27" s="25">
        <v>1.1</v>
      </c>
      <c r="J27" s="16">
        <v>114</v>
      </c>
      <c r="K27" s="16">
        <v>6</v>
      </c>
      <c r="L27" s="16">
        <v>315</v>
      </c>
      <c r="M27" s="16">
        <v>0.315</v>
      </c>
      <c r="N27" s="16">
        <v>0.315</v>
      </c>
      <c r="O27" s="8" t="s">
        <v>75</v>
      </c>
      <c r="P27" s="16">
        <v>1990</v>
      </c>
      <c r="Q27" s="14">
        <v>2.1</v>
      </c>
      <c r="R27" s="16">
        <v>40</v>
      </c>
      <c r="S27" s="16" t="s">
        <v>37</v>
      </c>
      <c r="T27" s="16">
        <v>1.5</v>
      </c>
      <c r="U27" s="16">
        <v>3</v>
      </c>
      <c r="V27" s="8" t="s">
        <v>41</v>
      </c>
      <c r="W27" s="8" t="s">
        <v>70</v>
      </c>
      <c r="X27" s="29">
        <v>41466</v>
      </c>
      <c r="Y27" s="29">
        <v>41831</v>
      </c>
      <c r="Z27" s="29">
        <v>40735</v>
      </c>
      <c r="AA27" s="29">
        <v>42196</v>
      </c>
      <c r="AB27" s="29">
        <v>40909</v>
      </c>
      <c r="AC27" s="29">
        <v>43831</v>
      </c>
      <c r="AD27" s="32">
        <v>41338</v>
      </c>
      <c r="AE27" s="30">
        <v>42063</v>
      </c>
      <c r="AF27" s="16" t="s">
        <v>6</v>
      </c>
      <c r="AG27" s="135">
        <f>IF($I27='Как надо'!$B$46,COUNTIF($I$6:$I27,'Как надо'!$B$46),"")</f>
      </c>
    </row>
    <row r="28" spans="1:33" ht="30" customHeight="1">
      <c r="A28" s="16">
        <v>205</v>
      </c>
      <c r="B28" s="48">
        <v>3</v>
      </c>
      <c r="C28" s="8" t="s">
        <v>80</v>
      </c>
      <c r="D28" s="8">
        <v>1</v>
      </c>
      <c r="E28" s="88" t="s">
        <v>109</v>
      </c>
      <c r="F28" s="22" t="s">
        <v>123</v>
      </c>
      <c r="G28" s="7" t="s">
        <v>34</v>
      </c>
      <c r="H28" s="8" t="s">
        <v>18</v>
      </c>
      <c r="I28" s="25">
        <v>1.12</v>
      </c>
      <c r="J28" s="16">
        <v>114</v>
      </c>
      <c r="K28" s="16">
        <v>6</v>
      </c>
      <c r="L28" s="16">
        <v>367</v>
      </c>
      <c r="M28" s="16">
        <v>0.12</v>
      </c>
      <c r="N28" s="16">
        <v>0.367</v>
      </c>
      <c r="O28" s="8" t="s">
        <v>75</v>
      </c>
      <c r="P28" s="16">
        <v>1997</v>
      </c>
      <c r="Q28" s="34">
        <v>2.5</v>
      </c>
      <c r="R28" s="16">
        <v>40</v>
      </c>
      <c r="S28" s="16" t="s">
        <v>37</v>
      </c>
      <c r="T28" s="16">
        <v>1.5</v>
      </c>
      <c r="U28" s="16">
        <v>3</v>
      </c>
      <c r="V28" s="8" t="s">
        <v>41</v>
      </c>
      <c r="W28" s="8" t="s">
        <v>70</v>
      </c>
      <c r="X28" s="29">
        <v>41132</v>
      </c>
      <c r="Y28" s="29">
        <v>41497</v>
      </c>
      <c r="Z28" s="29">
        <v>40923</v>
      </c>
      <c r="AA28" s="29">
        <v>42227</v>
      </c>
      <c r="AB28" s="29">
        <v>39856</v>
      </c>
      <c r="AC28" s="29">
        <v>42778</v>
      </c>
      <c r="AD28" s="32">
        <v>41270</v>
      </c>
      <c r="AE28" s="30">
        <v>42368</v>
      </c>
      <c r="AF28" s="16" t="s">
        <v>6</v>
      </c>
      <c r="AG28" s="135">
        <f>IF($I28='Как надо'!$B$46,COUNTIF($I$6:$I28,'Как надо'!$B$46),"")</f>
      </c>
    </row>
    <row r="29" spans="1:33" ht="30" customHeight="1">
      <c r="A29" s="16">
        <v>206</v>
      </c>
      <c r="B29" s="48">
        <v>3</v>
      </c>
      <c r="C29" s="8" t="s">
        <v>80</v>
      </c>
      <c r="D29" s="8">
        <v>1</v>
      </c>
      <c r="E29" s="88" t="s">
        <v>110</v>
      </c>
      <c r="F29" s="22" t="s">
        <v>124</v>
      </c>
      <c r="G29" s="7" t="s">
        <v>34</v>
      </c>
      <c r="H29" s="8" t="s">
        <v>18</v>
      </c>
      <c r="I29" s="25">
        <v>1.12</v>
      </c>
      <c r="J29" s="16">
        <v>114</v>
      </c>
      <c r="K29" s="16">
        <v>6</v>
      </c>
      <c r="L29" s="16"/>
      <c r="M29" s="16">
        <v>0.237</v>
      </c>
      <c r="N29" s="16">
        <v>0.367</v>
      </c>
      <c r="O29" s="8" t="s">
        <v>75</v>
      </c>
      <c r="P29" s="16">
        <v>1997</v>
      </c>
      <c r="Q29" s="34">
        <v>2.5</v>
      </c>
      <c r="R29" s="16">
        <v>40</v>
      </c>
      <c r="S29" s="16" t="s">
        <v>37</v>
      </c>
      <c r="T29" s="16">
        <v>1.5</v>
      </c>
      <c r="U29" s="16">
        <v>3</v>
      </c>
      <c r="V29" s="8" t="s">
        <v>41</v>
      </c>
      <c r="W29" s="8" t="s">
        <v>70</v>
      </c>
      <c r="X29" s="29">
        <v>41132</v>
      </c>
      <c r="Y29" s="29">
        <v>41497</v>
      </c>
      <c r="Z29" s="29">
        <v>40923</v>
      </c>
      <c r="AA29" s="29">
        <v>42227</v>
      </c>
      <c r="AB29" s="29">
        <v>39856</v>
      </c>
      <c r="AC29" s="29">
        <v>42778</v>
      </c>
      <c r="AD29" s="32">
        <v>41270</v>
      </c>
      <c r="AE29" s="30">
        <v>42368</v>
      </c>
      <c r="AF29" s="16" t="s">
        <v>6</v>
      </c>
      <c r="AG29" s="135">
        <f>IF($I29='Как надо'!$B$46,COUNTIF($I$6:$I29,'Как надо'!$B$46),"")</f>
      </c>
    </row>
    <row r="30" spans="1:33" ht="30" customHeight="1">
      <c r="A30" s="16">
        <v>207</v>
      </c>
      <c r="B30" s="48">
        <v>3</v>
      </c>
      <c r="C30" s="8" t="s">
        <v>80</v>
      </c>
      <c r="D30" s="8">
        <v>1</v>
      </c>
      <c r="E30" s="88" t="s">
        <v>111</v>
      </c>
      <c r="F30" s="22" t="s">
        <v>125</v>
      </c>
      <c r="G30" s="7" t="s">
        <v>34</v>
      </c>
      <c r="H30" s="8" t="s">
        <v>18</v>
      </c>
      <c r="I30" s="25">
        <v>1.12</v>
      </c>
      <c r="J30" s="16">
        <v>114</v>
      </c>
      <c r="K30" s="16">
        <v>6</v>
      </c>
      <c r="L30" s="16"/>
      <c r="M30" s="16">
        <v>0.01</v>
      </c>
      <c r="N30" s="16">
        <v>0.367</v>
      </c>
      <c r="O30" s="8" t="s">
        <v>75</v>
      </c>
      <c r="P30" s="16">
        <v>1997</v>
      </c>
      <c r="Q30" s="34">
        <v>2.5</v>
      </c>
      <c r="R30" s="16">
        <v>40</v>
      </c>
      <c r="S30" s="16" t="s">
        <v>37</v>
      </c>
      <c r="T30" s="16">
        <v>1.5</v>
      </c>
      <c r="U30" s="16">
        <v>3</v>
      </c>
      <c r="V30" s="8" t="s">
        <v>41</v>
      </c>
      <c r="W30" s="8" t="s">
        <v>70</v>
      </c>
      <c r="X30" s="29">
        <v>41132</v>
      </c>
      <c r="Y30" s="29">
        <v>41497</v>
      </c>
      <c r="Z30" s="29">
        <v>40923</v>
      </c>
      <c r="AA30" s="29">
        <v>42227</v>
      </c>
      <c r="AB30" s="29">
        <v>39856</v>
      </c>
      <c r="AC30" s="29">
        <v>42778</v>
      </c>
      <c r="AD30" s="32">
        <v>41270</v>
      </c>
      <c r="AE30" s="30">
        <v>42368</v>
      </c>
      <c r="AF30" s="16" t="s">
        <v>6</v>
      </c>
      <c r="AG30" s="135">
        <f>IF($I30='Как надо'!$B$46,COUNTIF($I$6:$I30,'Как надо'!$B$46),"")</f>
      </c>
    </row>
    <row r="31" spans="1:33" ht="30" customHeight="1">
      <c r="A31" s="16">
        <v>208</v>
      </c>
      <c r="B31" s="48">
        <v>3</v>
      </c>
      <c r="C31" s="13" t="s">
        <v>80</v>
      </c>
      <c r="D31" s="8">
        <v>1</v>
      </c>
      <c r="E31" s="88" t="s">
        <v>112</v>
      </c>
      <c r="F31" s="22" t="s">
        <v>126</v>
      </c>
      <c r="G31" s="7" t="s">
        <v>34</v>
      </c>
      <c r="H31" s="13" t="s">
        <v>18</v>
      </c>
      <c r="I31" s="25">
        <v>1.17</v>
      </c>
      <c r="J31" s="16">
        <v>114</v>
      </c>
      <c r="K31" s="16">
        <v>10</v>
      </c>
      <c r="L31" s="16">
        <v>480</v>
      </c>
      <c r="M31" s="16">
        <v>0.48</v>
      </c>
      <c r="N31" s="16">
        <v>0.48</v>
      </c>
      <c r="O31" s="8" t="s">
        <v>13</v>
      </c>
      <c r="P31" s="16">
        <v>1995</v>
      </c>
      <c r="Q31" s="14">
        <v>1.6</v>
      </c>
      <c r="R31" s="16">
        <v>40</v>
      </c>
      <c r="S31" s="16" t="s">
        <v>37</v>
      </c>
      <c r="T31" s="16">
        <v>1.5</v>
      </c>
      <c r="U31" s="16">
        <v>3</v>
      </c>
      <c r="V31" s="8" t="s">
        <v>41</v>
      </c>
      <c r="W31" s="8" t="s">
        <v>70</v>
      </c>
      <c r="X31" s="29">
        <v>41430</v>
      </c>
      <c r="Y31" s="29">
        <v>41795</v>
      </c>
      <c r="Z31" s="29">
        <v>40370</v>
      </c>
      <c r="AA31" s="29" t="s">
        <v>27</v>
      </c>
      <c r="AB31" s="29">
        <v>38179</v>
      </c>
      <c r="AC31" s="29" t="s">
        <v>27</v>
      </c>
      <c r="AD31" s="32">
        <v>40084</v>
      </c>
      <c r="AE31" s="30" t="s">
        <v>12</v>
      </c>
      <c r="AF31" s="16" t="s">
        <v>8</v>
      </c>
      <c r="AG31" s="135">
        <f>IF($I31='Как надо'!$B$46,COUNTIF($I$6:$I31,'Как надо'!$B$46),"")</f>
      </c>
    </row>
    <row r="32" spans="1:33" ht="30" customHeight="1">
      <c r="A32" s="16">
        <v>209</v>
      </c>
      <c r="B32" s="48">
        <v>3</v>
      </c>
      <c r="C32" s="8" t="s">
        <v>80</v>
      </c>
      <c r="D32" s="8">
        <v>1</v>
      </c>
      <c r="E32" s="88" t="s">
        <v>113</v>
      </c>
      <c r="F32" s="22" t="s">
        <v>127</v>
      </c>
      <c r="G32" s="7" t="s">
        <v>34</v>
      </c>
      <c r="H32" s="8" t="s">
        <v>18</v>
      </c>
      <c r="I32" s="25">
        <v>1.2</v>
      </c>
      <c r="J32" s="16">
        <v>114</v>
      </c>
      <c r="K32" s="16">
        <v>10</v>
      </c>
      <c r="L32" s="16">
        <v>200</v>
      </c>
      <c r="M32" s="16">
        <v>0.2</v>
      </c>
      <c r="N32" s="16">
        <v>0.2</v>
      </c>
      <c r="O32" s="8">
        <v>20</v>
      </c>
      <c r="P32" s="16">
        <v>1995</v>
      </c>
      <c r="Q32" s="34">
        <v>2.1</v>
      </c>
      <c r="R32" s="16">
        <v>40</v>
      </c>
      <c r="S32" s="16" t="s">
        <v>37</v>
      </c>
      <c r="T32" s="16">
        <v>1.5</v>
      </c>
      <c r="U32" s="16">
        <v>3</v>
      </c>
      <c r="V32" s="8" t="s">
        <v>41</v>
      </c>
      <c r="W32" s="8" t="s">
        <v>70</v>
      </c>
      <c r="X32" s="29">
        <v>41467</v>
      </c>
      <c r="Y32" s="29">
        <v>41832</v>
      </c>
      <c r="Z32" s="29">
        <v>40373</v>
      </c>
      <c r="AA32" s="29">
        <v>41832</v>
      </c>
      <c r="AB32" s="29">
        <v>41004</v>
      </c>
      <c r="AC32" s="29" t="s">
        <v>27</v>
      </c>
      <c r="AD32" s="32">
        <v>41270</v>
      </c>
      <c r="AE32" s="30">
        <v>42368</v>
      </c>
      <c r="AF32" s="16" t="s">
        <v>7</v>
      </c>
      <c r="AG32" s="135">
        <f>IF($I32='Как надо'!$B$46,COUNTIF($I$6:$I32,'Как надо'!$B$46),"")</f>
      </c>
    </row>
    <row r="33" spans="1:33" ht="30" customHeight="1">
      <c r="A33" s="16">
        <v>210</v>
      </c>
      <c r="B33" s="48">
        <v>3</v>
      </c>
      <c r="C33" s="8" t="s">
        <v>80</v>
      </c>
      <c r="D33" s="8">
        <v>1</v>
      </c>
      <c r="E33" s="88" t="s">
        <v>114</v>
      </c>
      <c r="F33" s="22" t="s">
        <v>128</v>
      </c>
      <c r="G33" s="7" t="s">
        <v>34</v>
      </c>
      <c r="H33" s="8" t="s">
        <v>18</v>
      </c>
      <c r="I33" s="25">
        <v>1.21</v>
      </c>
      <c r="J33" s="16">
        <v>114</v>
      </c>
      <c r="K33" s="16">
        <v>10</v>
      </c>
      <c r="L33" s="16">
        <v>1412</v>
      </c>
      <c r="M33" s="16">
        <v>1.412</v>
      </c>
      <c r="N33" s="16">
        <v>1.412</v>
      </c>
      <c r="O33" s="8">
        <v>20</v>
      </c>
      <c r="P33" s="16">
        <v>2000</v>
      </c>
      <c r="Q33" s="14">
        <v>4</v>
      </c>
      <c r="R33" s="16">
        <v>40</v>
      </c>
      <c r="S33" s="16" t="s">
        <v>37</v>
      </c>
      <c r="T33" s="16">
        <v>1.5</v>
      </c>
      <c r="U33" s="16">
        <v>3</v>
      </c>
      <c r="V33" s="8" t="s">
        <v>41</v>
      </c>
      <c r="W33" s="8" t="s">
        <v>70</v>
      </c>
      <c r="X33" s="29">
        <v>41468</v>
      </c>
      <c r="Y33" s="29">
        <v>41833</v>
      </c>
      <c r="Z33" s="29">
        <v>40951</v>
      </c>
      <c r="AA33" s="29">
        <v>42198</v>
      </c>
      <c r="AB33" s="29">
        <v>40969</v>
      </c>
      <c r="AC33" s="29">
        <v>43891</v>
      </c>
      <c r="AD33" s="32">
        <v>41338</v>
      </c>
      <c r="AE33" s="30">
        <v>42063</v>
      </c>
      <c r="AF33" s="16" t="s">
        <v>6</v>
      </c>
      <c r="AG33" s="135">
        <f>IF($I33='Как надо'!$B$46,COUNTIF($I$6:$I33,'Как надо'!$B$46),"")</f>
      </c>
    </row>
    <row r="34" spans="1:33" ht="30" customHeight="1">
      <c r="A34" s="16">
        <v>211</v>
      </c>
      <c r="B34" s="48">
        <v>3</v>
      </c>
      <c r="C34" s="8" t="s">
        <v>80</v>
      </c>
      <c r="D34" s="8">
        <v>1</v>
      </c>
      <c r="E34" s="88" t="s">
        <v>115</v>
      </c>
      <c r="F34" s="22" t="s">
        <v>129</v>
      </c>
      <c r="G34" s="7" t="s">
        <v>34</v>
      </c>
      <c r="H34" s="8" t="s">
        <v>18</v>
      </c>
      <c r="I34" s="25">
        <v>1.22</v>
      </c>
      <c r="J34" s="16">
        <v>114</v>
      </c>
      <c r="K34" s="16">
        <v>10</v>
      </c>
      <c r="L34" s="16">
        <v>900</v>
      </c>
      <c r="M34" s="16">
        <v>0.9</v>
      </c>
      <c r="N34" s="16">
        <v>0.9</v>
      </c>
      <c r="O34" s="8">
        <v>20</v>
      </c>
      <c r="P34" s="16">
        <v>1996</v>
      </c>
      <c r="Q34" s="14">
        <v>1.6</v>
      </c>
      <c r="R34" s="16">
        <v>40</v>
      </c>
      <c r="S34" s="16" t="s">
        <v>37</v>
      </c>
      <c r="T34" s="16">
        <v>1.5</v>
      </c>
      <c r="U34" s="16">
        <v>3</v>
      </c>
      <c r="V34" s="8" t="s">
        <v>41</v>
      </c>
      <c r="W34" s="8" t="s">
        <v>70</v>
      </c>
      <c r="X34" s="29">
        <v>41466</v>
      </c>
      <c r="Y34" s="29">
        <v>41831</v>
      </c>
      <c r="Z34" s="29">
        <v>40735</v>
      </c>
      <c r="AA34" s="29">
        <v>42196</v>
      </c>
      <c r="AB34" s="29">
        <v>38735</v>
      </c>
      <c r="AC34" s="29">
        <v>41657</v>
      </c>
      <c r="AD34" s="32">
        <v>41122</v>
      </c>
      <c r="AE34" s="30">
        <v>41638</v>
      </c>
      <c r="AF34" s="16" t="s">
        <v>6</v>
      </c>
      <c r="AG34" s="135">
        <f>IF($I34='Как надо'!$B$46,COUNTIF($I$6:$I34,'Как надо'!$B$46),"")</f>
      </c>
    </row>
    <row r="35" spans="1:33" ht="30" customHeight="1">
      <c r="A35" s="16">
        <v>212</v>
      </c>
      <c r="B35" s="48">
        <v>3</v>
      </c>
      <c r="C35" s="8" t="s">
        <v>80</v>
      </c>
      <c r="D35" s="8">
        <v>1</v>
      </c>
      <c r="E35" s="88" t="s">
        <v>116</v>
      </c>
      <c r="F35" s="22" t="s">
        <v>130</v>
      </c>
      <c r="G35" s="7" t="s">
        <v>34</v>
      </c>
      <c r="H35" s="8" t="s">
        <v>18</v>
      </c>
      <c r="I35" s="25">
        <v>1.25</v>
      </c>
      <c r="J35" s="16">
        <v>114</v>
      </c>
      <c r="K35" s="16">
        <v>10</v>
      </c>
      <c r="L35" s="16">
        <v>200</v>
      </c>
      <c r="M35" s="16">
        <v>0.2</v>
      </c>
      <c r="N35" s="16">
        <v>0.2</v>
      </c>
      <c r="O35" s="8">
        <v>20</v>
      </c>
      <c r="P35" s="16">
        <v>1998</v>
      </c>
      <c r="Q35" s="14">
        <v>2.5</v>
      </c>
      <c r="R35" s="16">
        <v>40</v>
      </c>
      <c r="S35" s="16" t="s">
        <v>37</v>
      </c>
      <c r="T35" s="16">
        <v>1.5</v>
      </c>
      <c r="U35" s="16">
        <v>3</v>
      </c>
      <c r="V35" s="8" t="s">
        <v>41</v>
      </c>
      <c r="W35" s="8" t="s">
        <v>70</v>
      </c>
      <c r="X35" s="29">
        <v>41431</v>
      </c>
      <c r="Y35" s="29">
        <v>41796</v>
      </c>
      <c r="Z35" s="29">
        <v>40582</v>
      </c>
      <c r="AA35" s="29">
        <v>41796</v>
      </c>
      <c r="AB35" s="29">
        <v>38758</v>
      </c>
      <c r="AC35" s="29">
        <v>41680</v>
      </c>
      <c r="AD35" s="32">
        <v>41270</v>
      </c>
      <c r="AE35" s="30">
        <v>42368</v>
      </c>
      <c r="AF35" s="16" t="s">
        <v>6</v>
      </c>
      <c r="AG35" s="135">
        <f>IF($I35='Как надо'!$B$46,COUNTIF($I$6:$I35,'Как надо'!$B$46),"")</f>
      </c>
    </row>
    <row r="36" spans="1:33" ht="30" customHeight="1">
      <c r="A36" s="16">
        <v>213</v>
      </c>
      <c r="B36" s="48">
        <v>3</v>
      </c>
      <c r="C36" s="8" t="s">
        <v>80</v>
      </c>
      <c r="D36" s="8">
        <v>1</v>
      </c>
      <c r="E36" s="88" t="s">
        <v>117</v>
      </c>
      <c r="F36" s="22" t="s">
        <v>131</v>
      </c>
      <c r="G36" s="7" t="s">
        <v>34</v>
      </c>
      <c r="H36" s="8" t="s">
        <v>18</v>
      </c>
      <c r="I36" s="25">
        <v>1.28</v>
      </c>
      <c r="J36" s="16">
        <v>114</v>
      </c>
      <c r="K36" s="16">
        <v>10</v>
      </c>
      <c r="L36" s="16">
        <v>480</v>
      </c>
      <c r="M36" s="16">
        <v>0.48</v>
      </c>
      <c r="N36" s="16">
        <v>0.48</v>
      </c>
      <c r="O36" s="8">
        <v>20</v>
      </c>
      <c r="P36" s="16">
        <v>2000</v>
      </c>
      <c r="Q36" s="34">
        <v>2.9</v>
      </c>
      <c r="R36" s="16">
        <v>40</v>
      </c>
      <c r="S36" s="16" t="s">
        <v>37</v>
      </c>
      <c r="T36" s="16">
        <v>1.5</v>
      </c>
      <c r="U36" s="16">
        <v>3</v>
      </c>
      <c r="V36" s="8" t="s">
        <v>41</v>
      </c>
      <c r="W36" s="8" t="s">
        <v>70</v>
      </c>
      <c r="X36" s="29">
        <v>41341</v>
      </c>
      <c r="Y36" s="29">
        <v>41706</v>
      </c>
      <c r="Z36" s="29">
        <v>41341</v>
      </c>
      <c r="AA36" s="29">
        <v>42802</v>
      </c>
      <c r="AB36" s="29">
        <v>39453</v>
      </c>
      <c r="AC36" s="29">
        <v>42375</v>
      </c>
      <c r="AD36" s="32">
        <v>41270</v>
      </c>
      <c r="AE36" s="30">
        <v>42368</v>
      </c>
      <c r="AF36" s="16" t="s">
        <v>6</v>
      </c>
      <c r="AG36" s="135">
        <f>IF($I36='Как надо'!$B$46,COUNTIF($I$6:$I36,'Как надо'!$B$46),"")</f>
      </c>
    </row>
    <row r="37" spans="1:33" ht="30" customHeight="1">
      <c r="A37" s="16">
        <v>214</v>
      </c>
      <c r="B37" s="48">
        <v>3</v>
      </c>
      <c r="C37" s="8" t="s">
        <v>80</v>
      </c>
      <c r="D37" s="8">
        <v>1</v>
      </c>
      <c r="E37" s="88" t="s">
        <v>118</v>
      </c>
      <c r="F37" s="22" t="s">
        <v>132</v>
      </c>
      <c r="G37" s="7" t="s">
        <v>34</v>
      </c>
      <c r="H37" s="8" t="s">
        <v>18</v>
      </c>
      <c r="I37" s="25">
        <v>1.28</v>
      </c>
      <c r="J37" s="16">
        <v>114</v>
      </c>
      <c r="K37" s="16">
        <v>10</v>
      </c>
      <c r="L37" s="16">
        <v>275</v>
      </c>
      <c r="M37" s="16">
        <v>0.275</v>
      </c>
      <c r="N37" s="16">
        <v>0.275</v>
      </c>
      <c r="O37" s="8">
        <v>20</v>
      </c>
      <c r="P37" s="16">
        <v>1999</v>
      </c>
      <c r="Q37" s="14">
        <v>2.8</v>
      </c>
      <c r="R37" s="16">
        <v>40</v>
      </c>
      <c r="S37" s="16" t="s">
        <v>37</v>
      </c>
      <c r="T37" s="16">
        <v>1.5</v>
      </c>
      <c r="U37" s="16">
        <v>3</v>
      </c>
      <c r="V37" s="8" t="s">
        <v>41</v>
      </c>
      <c r="W37" s="8" t="s">
        <v>70</v>
      </c>
      <c r="X37" s="29">
        <v>41163</v>
      </c>
      <c r="Y37" s="29">
        <v>41528</v>
      </c>
      <c r="Z37" s="29">
        <v>40953</v>
      </c>
      <c r="AA37" s="29">
        <v>42258</v>
      </c>
      <c r="AB37" s="29">
        <v>38615</v>
      </c>
      <c r="AC37" s="29">
        <v>41528</v>
      </c>
      <c r="AD37" s="32">
        <v>41338</v>
      </c>
      <c r="AE37" s="30">
        <v>42063</v>
      </c>
      <c r="AF37" s="16" t="s">
        <v>6</v>
      </c>
      <c r="AG37" s="135">
        <f>IF($I37='Как надо'!$B$46,COUNTIF($I$6:$I37,'Как надо'!$B$46),"")</f>
      </c>
    </row>
    <row r="38" spans="1:33" ht="30" customHeight="1">
      <c r="A38" s="16">
        <v>215</v>
      </c>
      <c r="B38" s="48">
        <v>3</v>
      </c>
      <c r="C38" s="8" t="s">
        <v>80</v>
      </c>
      <c r="D38" s="8">
        <v>1</v>
      </c>
      <c r="E38" s="88" t="s">
        <v>119</v>
      </c>
      <c r="F38" s="22" t="s">
        <v>133</v>
      </c>
      <c r="G38" s="7" t="s">
        <v>34</v>
      </c>
      <c r="H38" s="8" t="s">
        <v>18</v>
      </c>
      <c r="I38" s="11">
        <v>1.29</v>
      </c>
      <c r="J38" s="16">
        <v>114</v>
      </c>
      <c r="K38" s="16">
        <v>10</v>
      </c>
      <c r="L38" s="16">
        <v>150</v>
      </c>
      <c r="M38" s="16">
        <v>0.15</v>
      </c>
      <c r="N38" s="16">
        <v>0.15</v>
      </c>
      <c r="O38" s="8">
        <v>20</v>
      </c>
      <c r="P38" s="16">
        <v>1992</v>
      </c>
      <c r="Q38" s="14">
        <v>2.5</v>
      </c>
      <c r="R38" s="16">
        <v>40</v>
      </c>
      <c r="S38" s="16" t="s">
        <v>37</v>
      </c>
      <c r="T38" s="16">
        <v>1.5</v>
      </c>
      <c r="U38" s="16">
        <v>3</v>
      </c>
      <c r="V38" s="8" t="s">
        <v>41</v>
      </c>
      <c r="W38" s="8" t="s">
        <v>70</v>
      </c>
      <c r="X38" s="29">
        <v>41432</v>
      </c>
      <c r="Y38" s="29">
        <v>41797</v>
      </c>
      <c r="Z38" s="29">
        <v>41067</v>
      </c>
      <c r="AA38" s="29">
        <v>42528</v>
      </c>
      <c r="AB38" s="29">
        <v>39455</v>
      </c>
      <c r="AC38" s="29">
        <v>42377</v>
      </c>
      <c r="AD38" s="32">
        <v>41270</v>
      </c>
      <c r="AE38" s="30">
        <v>42368</v>
      </c>
      <c r="AF38" s="16" t="s">
        <v>6</v>
      </c>
      <c r="AG38" s="135">
        <f>IF($I38='Как надо'!$B$46,COUNTIF($I$6:$I38,'Как надо'!$B$46),"")</f>
      </c>
    </row>
    <row r="39" spans="1:31" ht="20.25">
      <c r="A39" s="3"/>
      <c r="B39" s="3"/>
      <c r="C39" s="3"/>
      <c r="D39" s="3"/>
      <c r="F39" s="6"/>
      <c r="G39" s="6"/>
      <c r="P39" s="18"/>
      <c r="R39" s="2"/>
      <c r="S39" s="2"/>
      <c r="T39" s="2"/>
      <c r="X39" s="18"/>
      <c r="Y39" s="18"/>
      <c r="Z39" s="18"/>
      <c r="AA39" s="18"/>
      <c r="AB39" s="18"/>
      <c r="AC39" s="18"/>
      <c r="AD39" s="51"/>
      <c r="AE39" s="4"/>
    </row>
    <row r="40" spans="1:31" ht="20.25">
      <c r="A40" s="3"/>
      <c r="B40" s="3"/>
      <c r="C40" s="3"/>
      <c r="D40" s="3"/>
      <c r="F40" s="6"/>
      <c r="G40" s="6"/>
      <c r="P40" s="18"/>
      <c r="R40" s="2"/>
      <c r="S40" s="2"/>
      <c r="T40" s="2"/>
      <c r="X40" s="18"/>
      <c r="Y40" s="18"/>
      <c r="Z40" s="18"/>
      <c r="AA40" s="18"/>
      <c r="AB40" s="18"/>
      <c r="AC40" s="18"/>
      <c r="AD40" s="51"/>
      <c r="AE40" s="4"/>
    </row>
    <row r="41" spans="1:34" ht="15">
      <c r="A41" s="55">
        <f>SUBTOTAL(109,A6:A38)</f>
        <v>3109</v>
      </c>
      <c r="B41" s="3"/>
      <c r="C41" s="3" t="e">
        <f aca="true" t="shared" si="0" ref="C41:AF41">VLOOKUP($A$41,$A$6:$AF$38,C5,FALSE)</f>
        <v>#N/A</v>
      </c>
      <c r="D41" s="3" t="e">
        <f t="shared" si="0"/>
        <v>#N/A</v>
      </c>
      <c r="E41" s="86" t="e">
        <f t="shared" si="0"/>
        <v>#N/A</v>
      </c>
      <c r="F41" s="3" t="e">
        <f t="shared" si="0"/>
        <v>#N/A</v>
      </c>
      <c r="G41" s="3" t="e">
        <f t="shared" si="0"/>
        <v>#N/A</v>
      </c>
      <c r="H41" s="3" t="e">
        <f t="shared" si="0"/>
        <v>#N/A</v>
      </c>
      <c r="I41" s="3" t="e">
        <f t="shared" si="0"/>
        <v>#N/A</v>
      </c>
      <c r="J41" s="3" t="e">
        <f t="shared" si="0"/>
        <v>#N/A</v>
      </c>
      <c r="K41" s="3" t="e">
        <f t="shared" si="0"/>
        <v>#N/A</v>
      </c>
      <c r="L41" s="3" t="e">
        <f t="shared" si="0"/>
        <v>#N/A</v>
      </c>
      <c r="M41" s="3" t="e">
        <f t="shared" si="0"/>
        <v>#N/A</v>
      </c>
      <c r="N41" s="3" t="e">
        <f t="shared" si="0"/>
        <v>#N/A</v>
      </c>
      <c r="O41" s="3" t="e">
        <f t="shared" si="0"/>
        <v>#N/A</v>
      </c>
      <c r="P41" s="3" t="e">
        <f t="shared" si="0"/>
        <v>#N/A</v>
      </c>
      <c r="Q41" s="3" t="e">
        <f t="shared" si="0"/>
        <v>#N/A</v>
      </c>
      <c r="R41" s="3" t="e">
        <f t="shared" si="0"/>
        <v>#N/A</v>
      </c>
      <c r="S41" s="3" t="e">
        <f t="shared" si="0"/>
        <v>#N/A</v>
      </c>
      <c r="T41" s="3" t="e">
        <f t="shared" si="0"/>
        <v>#N/A</v>
      </c>
      <c r="U41" s="3" t="e">
        <f t="shared" si="0"/>
        <v>#N/A</v>
      </c>
      <c r="V41" s="3" t="e">
        <f t="shared" si="0"/>
        <v>#N/A</v>
      </c>
      <c r="W41" s="3" t="e">
        <f t="shared" si="0"/>
        <v>#N/A</v>
      </c>
      <c r="X41" s="3" t="e">
        <f t="shared" si="0"/>
        <v>#N/A</v>
      </c>
      <c r="Y41" s="3" t="e">
        <f t="shared" si="0"/>
        <v>#N/A</v>
      </c>
      <c r="Z41" s="3" t="e">
        <f t="shared" si="0"/>
        <v>#N/A</v>
      </c>
      <c r="AA41" s="3" t="e">
        <f t="shared" si="0"/>
        <v>#N/A</v>
      </c>
      <c r="AB41" s="3" t="e">
        <f t="shared" si="0"/>
        <v>#N/A</v>
      </c>
      <c r="AC41" s="3" t="e">
        <f t="shared" si="0"/>
        <v>#N/A</v>
      </c>
      <c r="AD41" s="3" t="e">
        <f t="shared" si="0"/>
        <v>#N/A</v>
      </c>
      <c r="AE41" s="3" t="e">
        <f t="shared" si="0"/>
        <v>#N/A</v>
      </c>
      <c r="AF41" s="3" t="e">
        <f t="shared" si="0"/>
        <v>#N/A</v>
      </c>
      <c r="AG41" s="3"/>
      <c r="AH41" s="3"/>
    </row>
    <row r="42" ht="15">
      <c r="AE42" s="4"/>
    </row>
    <row r="43" spans="18:31" ht="20.25">
      <c r="R43" s="2"/>
      <c r="S43" s="2"/>
      <c r="T43" s="2"/>
      <c r="X43" s="19"/>
      <c r="Y43" s="19"/>
      <c r="Z43" s="19"/>
      <c r="AA43" s="19"/>
      <c r="AB43" s="19"/>
      <c r="AC43" s="19"/>
      <c r="AD43" s="53"/>
      <c r="AE43" s="4"/>
    </row>
    <row r="44" spans="18:31" ht="20.25">
      <c r="R44" s="2"/>
      <c r="S44" s="2"/>
      <c r="T44" s="2"/>
      <c r="X44" s="19"/>
      <c r="Y44" s="19"/>
      <c r="Z44" s="19"/>
      <c r="AA44" s="19"/>
      <c r="AB44" s="19"/>
      <c r="AC44" s="19"/>
      <c r="AD44" s="53"/>
      <c r="AE44" s="4"/>
    </row>
    <row r="45" spans="18:31" ht="20.25">
      <c r="R45" s="2"/>
      <c r="S45" s="2"/>
      <c r="T45" s="2"/>
      <c r="X45" s="19"/>
      <c r="Y45" s="19"/>
      <c r="Z45" s="19"/>
      <c r="AA45" s="19"/>
      <c r="AB45" s="19"/>
      <c r="AC45" s="19"/>
      <c r="AD45" s="53"/>
      <c r="AE45" s="5"/>
    </row>
    <row r="46" spans="18:31" ht="20.25">
      <c r="R46" s="2"/>
      <c r="S46" s="2"/>
      <c r="T46" s="2"/>
      <c r="X46" s="17"/>
      <c r="Y46" s="17"/>
      <c r="Z46" s="17"/>
      <c r="AA46" s="17"/>
      <c r="AB46" s="17"/>
      <c r="AC46" s="17"/>
      <c r="AD46" s="50"/>
      <c r="AE46" s="5"/>
    </row>
    <row r="47" spans="29:31" ht="15">
      <c r="AC47" s="5"/>
      <c r="AD47" s="54"/>
      <c r="AE47" s="5"/>
    </row>
    <row r="48" spans="29:31" ht="15">
      <c r="AC48" s="5"/>
      <c r="AD48" s="54"/>
      <c r="AE48" s="5"/>
    </row>
    <row r="49" spans="29:31" ht="15">
      <c r="AC49" s="5"/>
      <c r="AD49" s="54"/>
      <c r="AE49" s="5"/>
    </row>
    <row r="50" spans="29:31" ht="15">
      <c r="AC50" s="5"/>
      <c r="AD50" s="54"/>
      <c r="AE50" s="5"/>
    </row>
    <row r="51" spans="29:31" ht="15">
      <c r="AC51" s="5"/>
      <c r="AD51" s="54"/>
      <c r="AE51" s="5"/>
    </row>
    <row r="52" spans="29:31" ht="15">
      <c r="AC52" s="5"/>
      <c r="AD52" s="54"/>
      <c r="AE52" s="5"/>
    </row>
    <row r="53" spans="29:31" ht="15">
      <c r="AC53" s="5"/>
      <c r="AD53" s="54"/>
      <c r="AE53" s="5"/>
    </row>
    <row r="54" spans="29:31" ht="15">
      <c r="AC54" s="5"/>
      <c r="AD54" s="54"/>
      <c r="AE54" s="5"/>
    </row>
    <row r="55" spans="29:31" ht="15">
      <c r="AC55" s="5"/>
      <c r="AD55" s="54"/>
      <c r="AE55" s="5"/>
    </row>
    <row r="56" spans="29:31" ht="15">
      <c r="AC56" s="5"/>
      <c r="AD56" s="54"/>
      <c r="AE56" s="5"/>
    </row>
    <row r="57" spans="29:31" ht="15">
      <c r="AC57" s="5"/>
      <c r="AD57" s="54"/>
      <c r="AE57" s="5"/>
    </row>
    <row r="58" spans="29:31" ht="15">
      <c r="AC58" s="5"/>
      <c r="AD58" s="54"/>
      <c r="AE58" s="5"/>
    </row>
    <row r="59" spans="29:31" ht="15">
      <c r="AC59" s="5"/>
      <c r="AD59" s="54"/>
      <c r="AE59" s="5"/>
    </row>
    <row r="60" spans="29:31" ht="15">
      <c r="AC60" s="5"/>
      <c r="AD60" s="54"/>
      <c r="AE60" s="5"/>
    </row>
    <row r="61" spans="29:31" ht="15">
      <c r="AC61" s="5"/>
      <c r="AD61" s="54"/>
      <c r="AE61" s="5"/>
    </row>
    <row r="62" spans="29:31" ht="15">
      <c r="AC62" s="5"/>
      <c r="AD62" s="54"/>
      <c r="AE62" s="5"/>
    </row>
    <row r="63" spans="29:31" ht="15">
      <c r="AC63" s="5"/>
      <c r="AD63" s="54"/>
      <c r="AE63" s="5"/>
    </row>
    <row r="64" spans="29:31" ht="15">
      <c r="AC64" s="5"/>
      <c r="AD64" s="54"/>
      <c r="AE64" s="5"/>
    </row>
    <row r="65" spans="29:31" ht="15">
      <c r="AC65" s="5"/>
      <c r="AD65" s="54"/>
      <c r="AE65" s="5"/>
    </row>
    <row r="66" spans="29:31" ht="15">
      <c r="AC66" s="5"/>
      <c r="AD66" s="54"/>
      <c r="AE66" s="5"/>
    </row>
    <row r="67" spans="29:31" ht="15">
      <c r="AC67" s="5"/>
      <c r="AD67" s="54"/>
      <c r="AE67" s="5"/>
    </row>
    <row r="68" spans="29:31" ht="15">
      <c r="AC68" s="5"/>
      <c r="AD68" s="54"/>
      <c r="AE68" s="5"/>
    </row>
    <row r="69" spans="29:31" ht="15">
      <c r="AC69" s="5"/>
      <c r="AD69" s="54"/>
      <c r="AE69" s="5"/>
    </row>
    <row r="70" spans="29:31" ht="15">
      <c r="AC70" s="5"/>
      <c r="AD70" s="54"/>
      <c r="AE70" s="5"/>
    </row>
    <row r="71" spans="29:31" ht="15">
      <c r="AC71" s="5"/>
      <c r="AD71" s="54"/>
      <c r="AE71" s="5"/>
    </row>
    <row r="72" spans="29:31" ht="15">
      <c r="AC72" s="5"/>
      <c r="AD72" s="54"/>
      <c r="AE72" s="5"/>
    </row>
    <row r="73" spans="29:31" ht="15">
      <c r="AC73" s="5"/>
      <c r="AD73" s="54"/>
      <c r="AE73" s="5"/>
    </row>
    <row r="74" spans="29:31" ht="15">
      <c r="AC74" s="5"/>
      <c r="AD74" s="54"/>
      <c r="AE74" s="5"/>
    </row>
    <row r="75" spans="29:31" ht="15">
      <c r="AC75" s="5"/>
      <c r="AD75" s="54"/>
      <c r="AE75" s="5"/>
    </row>
    <row r="76" spans="29:31" ht="15">
      <c r="AC76" s="5"/>
      <c r="AD76" s="54"/>
      <c r="AE76" s="5"/>
    </row>
    <row r="77" spans="29:31" ht="15">
      <c r="AC77" s="5"/>
      <c r="AD77" s="54"/>
      <c r="AE77" s="5"/>
    </row>
    <row r="78" spans="29:31" ht="15">
      <c r="AC78" s="5"/>
      <c r="AD78" s="54"/>
      <c r="AE78" s="5"/>
    </row>
    <row r="79" spans="29:31" ht="15">
      <c r="AC79" s="5"/>
      <c r="AD79" s="54"/>
      <c r="AE79" s="5"/>
    </row>
    <row r="80" spans="29:31" ht="15">
      <c r="AC80" s="5"/>
      <c r="AD80" s="54"/>
      <c r="AE80" s="5"/>
    </row>
    <row r="81" spans="29:31" ht="15">
      <c r="AC81" s="5"/>
      <c r="AD81" s="54"/>
      <c r="AE81" s="5"/>
    </row>
    <row r="82" spans="29:31" ht="15">
      <c r="AC82" s="5"/>
      <c r="AD82" s="54"/>
      <c r="AE82" s="5"/>
    </row>
    <row r="83" spans="29:31" ht="15">
      <c r="AC83" s="5"/>
      <c r="AD83" s="54"/>
      <c r="AE83" s="5"/>
    </row>
    <row r="84" spans="29:31" ht="15">
      <c r="AC84" s="5"/>
      <c r="AD84" s="54"/>
      <c r="AE84" s="5"/>
    </row>
    <row r="85" spans="29:31" ht="15">
      <c r="AC85" s="5"/>
      <c r="AD85" s="54"/>
      <c r="AE85" s="5"/>
    </row>
    <row r="86" spans="29:31" ht="15">
      <c r="AC86" s="5"/>
      <c r="AD86" s="54"/>
      <c r="AE86" s="5"/>
    </row>
    <row r="87" spans="29:31" ht="15">
      <c r="AC87" s="5"/>
      <c r="AD87" s="54"/>
      <c r="AE87" s="5"/>
    </row>
    <row r="88" spans="29:31" ht="15">
      <c r="AC88" s="5"/>
      <c r="AD88" s="54"/>
      <c r="AE88" s="5"/>
    </row>
    <row r="89" spans="29:31" ht="15">
      <c r="AC89" s="5"/>
      <c r="AD89" s="54"/>
      <c r="AE89" s="5"/>
    </row>
    <row r="90" spans="29:31" ht="15">
      <c r="AC90" s="5"/>
      <c r="AD90" s="54"/>
      <c r="AE90" s="5"/>
    </row>
    <row r="91" spans="29:31" ht="15">
      <c r="AC91" s="5"/>
      <c r="AD91" s="54"/>
      <c r="AE91" s="5"/>
    </row>
    <row r="92" spans="29:31" ht="15">
      <c r="AC92" s="5"/>
      <c r="AD92" s="54"/>
      <c r="AE92" s="5"/>
    </row>
    <row r="93" spans="29:31" ht="15">
      <c r="AC93" s="5"/>
      <c r="AD93" s="54"/>
      <c r="AE93" s="5"/>
    </row>
    <row r="94" spans="29:31" ht="15">
      <c r="AC94" s="5"/>
      <c r="AD94" s="54"/>
      <c r="AE94" s="5"/>
    </row>
    <row r="95" spans="29:31" ht="15">
      <c r="AC95" s="5"/>
      <c r="AD95" s="54"/>
      <c r="AE95" s="5"/>
    </row>
    <row r="96" spans="29:31" ht="15">
      <c r="AC96" s="5"/>
      <c r="AD96" s="54"/>
      <c r="AE96" s="5"/>
    </row>
    <row r="97" spans="29:31" ht="15">
      <c r="AC97" s="5"/>
      <c r="AD97" s="54"/>
      <c r="AE97" s="5"/>
    </row>
    <row r="98" spans="29:31" ht="15">
      <c r="AC98" s="5"/>
      <c r="AD98" s="54"/>
      <c r="AE98" s="5"/>
    </row>
    <row r="99" spans="29:31" ht="15">
      <c r="AC99" s="5"/>
      <c r="AD99" s="54"/>
      <c r="AE99" s="5"/>
    </row>
    <row r="100" spans="29:31" ht="15">
      <c r="AC100" s="5"/>
      <c r="AD100" s="54"/>
      <c r="AE100" s="5"/>
    </row>
    <row r="101" spans="29:31" ht="15">
      <c r="AC101" s="5"/>
      <c r="AD101" s="54"/>
      <c r="AE101" s="5"/>
    </row>
    <row r="102" spans="29:31" ht="15">
      <c r="AC102" s="5"/>
      <c r="AD102" s="54"/>
      <c r="AE102" s="5"/>
    </row>
    <row r="103" spans="29:31" ht="15">
      <c r="AC103" s="5"/>
      <c r="AD103" s="54"/>
      <c r="AE103" s="5"/>
    </row>
    <row r="104" spans="29:31" ht="15">
      <c r="AC104" s="5"/>
      <c r="AD104" s="54"/>
      <c r="AE104" s="5"/>
    </row>
    <row r="105" spans="29:31" ht="15">
      <c r="AC105" s="5"/>
      <c r="AD105" s="54"/>
      <c r="AE105" s="5"/>
    </row>
    <row r="106" spans="29:31" ht="15">
      <c r="AC106" s="5"/>
      <c r="AD106" s="54"/>
      <c r="AE106" s="5"/>
    </row>
    <row r="107" spans="29:31" ht="15">
      <c r="AC107" s="5"/>
      <c r="AD107" s="54"/>
      <c r="AE107" s="5"/>
    </row>
    <row r="108" spans="29:31" ht="15">
      <c r="AC108" s="5"/>
      <c r="AD108" s="54"/>
      <c r="AE108" s="5"/>
    </row>
    <row r="109" spans="29:31" ht="15">
      <c r="AC109" s="5"/>
      <c r="AD109" s="54"/>
      <c r="AE109" s="5"/>
    </row>
    <row r="110" spans="29:31" ht="15">
      <c r="AC110" s="5"/>
      <c r="AD110" s="54"/>
      <c r="AE110" s="5"/>
    </row>
    <row r="111" spans="29:31" ht="15">
      <c r="AC111" s="5"/>
      <c r="AD111" s="54"/>
      <c r="AE111" s="5"/>
    </row>
    <row r="112" spans="29:31" ht="15">
      <c r="AC112" s="5"/>
      <c r="AD112" s="54"/>
      <c r="AE112" s="5"/>
    </row>
    <row r="113" spans="29:31" ht="15">
      <c r="AC113" s="5"/>
      <c r="AD113" s="54"/>
      <c r="AE113" s="5"/>
    </row>
    <row r="114" spans="29:31" ht="15">
      <c r="AC114" s="5"/>
      <c r="AD114" s="54"/>
      <c r="AE114" s="5"/>
    </row>
    <row r="115" spans="29:31" ht="15">
      <c r="AC115" s="5"/>
      <c r="AD115" s="54"/>
      <c r="AE115" s="5"/>
    </row>
    <row r="116" spans="29:31" ht="15">
      <c r="AC116" s="5"/>
      <c r="AD116" s="54"/>
      <c r="AE116" s="5"/>
    </row>
  </sheetData>
  <sheetProtection/>
  <autoFilter ref="A5:AH38"/>
  <mergeCells count="37">
    <mergeCell ref="H2:H4"/>
    <mergeCell ref="I2:I4"/>
    <mergeCell ref="M2:M4"/>
    <mergeCell ref="O2:O4"/>
    <mergeCell ref="A2:A4"/>
    <mergeCell ref="C2:C4"/>
    <mergeCell ref="E2:E4"/>
    <mergeCell ref="F2:F4"/>
    <mergeCell ref="J2:L2"/>
    <mergeCell ref="AA2:AA3"/>
    <mergeCell ref="Z2:Z3"/>
    <mergeCell ref="P2:P4"/>
    <mergeCell ref="Q2:Q4"/>
    <mergeCell ref="R2:R4"/>
    <mergeCell ref="U2:U4"/>
    <mergeCell ref="X2:X3"/>
    <mergeCell ref="V2:V4"/>
    <mergeCell ref="X4:Y4"/>
    <mergeCell ref="Y2:Y3"/>
    <mergeCell ref="AD2:AD3"/>
    <mergeCell ref="AE2:AE3"/>
    <mergeCell ref="AB2:AB3"/>
    <mergeCell ref="AC2:AC3"/>
    <mergeCell ref="AB4:AC4"/>
    <mergeCell ref="AD4:AE4"/>
    <mergeCell ref="AF2:AF4"/>
    <mergeCell ref="Z4:AA4"/>
    <mergeCell ref="W2:W4"/>
    <mergeCell ref="B2:B4"/>
    <mergeCell ref="D2:D4"/>
    <mergeCell ref="G2:G4"/>
    <mergeCell ref="N2:N4"/>
    <mergeCell ref="S2:S4"/>
    <mergeCell ref="J3:J4"/>
    <mergeCell ref="K3:K4"/>
    <mergeCell ref="L3:L4"/>
    <mergeCell ref="T2:T4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56"/>
  <sheetViews>
    <sheetView tabSelected="1" zoomScale="115" zoomScaleNormal="115" zoomScalePageLayoutView="0" workbookViewId="0" topLeftCell="A39">
      <selection activeCell="B53" sqref="B53"/>
    </sheetView>
  </sheetViews>
  <sheetFormatPr defaultColWidth="9.140625" defaultRowHeight="12.75"/>
  <cols>
    <col min="1" max="1" width="3.7109375" style="47" customWidth="1"/>
    <col min="2" max="2" width="32.7109375" style="47" customWidth="1"/>
    <col min="3" max="3" width="9.140625" style="47" customWidth="1"/>
    <col min="4" max="4" width="7.00390625" style="47" customWidth="1"/>
    <col min="5" max="5" width="7.28125" style="47" customWidth="1"/>
    <col min="6" max="6" width="7.7109375" style="47" customWidth="1"/>
    <col min="7" max="7" width="8.140625" style="47" customWidth="1"/>
    <col min="8" max="8" width="7.28125" style="47" customWidth="1"/>
    <col min="9" max="9" width="7.57421875" style="47" customWidth="1"/>
    <col min="10" max="10" width="8.8515625" style="47" customWidth="1"/>
    <col min="11" max="16384" width="9.140625" style="47" customWidth="1"/>
  </cols>
  <sheetData>
    <row r="1" spans="2:7" s="35" customFormat="1" ht="15.75">
      <c r="B1" s="143" t="s">
        <v>142</v>
      </c>
      <c r="G1" s="62" t="s">
        <v>28</v>
      </c>
    </row>
    <row r="2" s="35" customFormat="1" ht="15.75">
      <c r="G2" s="62" t="s">
        <v>139</v>
      </c>
    </row>
    <row r="3" s="35" customFormat="1" ht="15.75">
      <c r="G3" s="62" t="s">
        <v>140</v>
      </c>
    </row>
    <row r="4" s="35" customFormat="1" ht="15.75">
      <c r="G4" s="62" t="s">
        <v>47</v>
      </c>
    </row>
    <row r="5" s="35" customFormat="1" ht="12.75"/>
    <row r="6" spans="4:6" s="35" customFormat="1" ht="18.75">
      <c r="D6" s="58" t="s">
        <v>29</v>
      </c>
      <c r="E6" s="36"/>
      <c r="F6" s="36"/>
    </row>
    <row r="7" spans="4:6" s="35" customFormat="1" ht="18.75">
      <c r="D7" s="58" t="s">
        <v>30</v>
      </c>
      <c r="E7" s="36"/>
      <c r="F7" s="36"/>
    </row>
    <row r="8" s="35" customFormat="1" ht="12.75"/>
    <row r="9" spans="2:10" s="35" customFormat="1" ht="15.75">
      <c r="B9" s="57" t="s">
        <v>141</v>
      </c>
      <c r="D9" s="56"/>
      <c r="F9" s="81" t="s">
        <v>66</v>
      </c>
      <c r="G9" s="82">
        <v>42187</v>
      </c>
      <c r="H9" s="57" t="s">
        <v>74</v>
      </c>
      <c r="I9" s="82">
        <f>G9</f>
        <v>42187</v>
      </c>
      <c r="J9" s="35" t="s">
        <v>73</v>
      </c>
    </row>
    <row r="10" spans="2:7" s="35" customFormat="1" ht="18" customHeight="1">
      <c r="B10" s="85" t="s">
        <v>80</v>
      </c>
      <c r="C10" s="62" t="s">
        <v>72</v>
      </c>
      <c r="D10" s="37"/>
      <c r="E10" s="37"/>
      <c r="F10" s="37"/>
      <c r="G10" s="37"/>
    </row>
    <row r="11" spans="2:8" s="35" customFormat="1" ht="12.75" customHeight="1">
      <c r="B11" s="80"/>
      <c r="C11" s="37"/>
      <c r="D11" s="37"/>
      <c r="E11" s="37"/>
      <c r="F11" s="37"/>
      <c r="G11" s="37"/>
      <c r="H11" s="37"/>
    </row>
    <row r="12" s="35" customFormat="1" ht="15.75">
      <c r="B12" s="57" t="s">
        <v>67</v>
      </c>
    </row>
    <row r="13" spans="2:9" s="35" customFormat="1" ht="15.75">
      <c r="B13" s="79" t="s">
        <v>68</v>
      </c>
      <c r="I13" s="38"/>
    </row>
    <row r="14" spans="2:9" s="35" customFormat="1" ht="15.75">
      <c r="B14" s="62" t="s">
        <v>57</v>
      </c>
      <c r="I14" s="38"/>
    </row>
    <row r="15" spans="2:9" s="35" customFormat="1" ht="15.75">
      <c r="B15" s="62" t="s">
        <v>62</v>
      </c>
      <c r="I15" s="38"/>
    </row>
    <row r="16" spans="2:9" s="35" customFormat="1" ht="15.75">
      <c r="B16" s="62" t="s">
        <v>63</v>
      </c>
      <c r="I16" s="38"/>
    </row>
    <row r="17" spans="2:9" s="35" customFormat="1" ht="15.75">
      <c r="B17" s="62" t="s">
        <v>64</v>
      </c>
      <c r="I17" s="38"/>
    </row>
    <row r="18" spans="2:9" s="35" customFormat="1" ht="15.75">
      <c r="B18" s="62" t="s">
        <v>65</v>
      </c>
      <c r="I18" s="38"/>
    </row>
    <row r="19" s="35" customFormat="1" ht="15.75">
      <c r="B19" s="62" t="s">
        <v>58</v>
      </c>
    </row>
    <row r="20" s="35" customFormat="1" ht="15.75">
      <c r="B20" s="62" t="s">
        <v>59</v>
      </c>
    </row>
    <row r="21" s="35" customFormat="1" ht="15.75">
      <c r="B21" s="62" t="s">
        <v>60</v>
      </c>
    </row>
    <row r="22" s="35" customFormat="1" ht="12.75" customHeight="1" hidden="1">
      <c r="B22" s="62"/>
    </row>
    <row r="23" s="35" customFormat="1" ht="14.25" customHeight="1" hidden="1">
      <c r="B23" s="62"/>
    </row>
    <row r="24" s="35" customFormat="1" ht="13.5" customHeight="1" hidden="1">
      <c r="B24" s="62"/>
    </row>
    <row r="25" s="35" customFormat="1" ht="15.75">
      <c r="B25" s="62" t="s">
        <v>31</v>
      </c>
    </row>
    <row r="26" s="35" customFormat="1" ht="16.5" customHeight="1" thickBot="1"/>
    <row r="27" spans="1:10" s="35" customFormat="1" ht="26.25" customHeight="1">
      <c r="A27" s="131" t="s">
        <v>11</v>
      </c>
      <c r="B27" s="133" t="s">
        <v>49</v>
      </c>
      <c r="C27" s="122" t="s">
        <v>48</v>
      </c>
      <c r="D27" s="122" t="s">
        <v>50</v>
      </c>
      <c r="E27" s="122" t="s">
        <v>51</v>
      </c>
      <c r="F27" s="124" t="s">
        <v>32</v>
      </c>
      <c r="G27" s="133"/>
      <c r="H27" s="124" t="s">
        <v>54</v>
      </c>
      <c r="I27" s="124" t="s">
        <v>55</v>
      </c>
      <c r="J27" s="126" t="s">
        <v>56</v>
      </c>
    </row>
    <row r="28" spans="1:10" s="35" customFormat="1" ht="53.25" customHeight="1" thickBot="1">
      <c r="A28" s="132"/>
      <c r="B28" s="134"/>
      <c r="C28" s="123"/>
      <c r="D28" s="123"/>
      <c r="E28" s="123"/>
      <c r="F28" s="83" t="s">
        <v>52</v>
      </c>
      <c r="G28" s="83" t="s">
        <v>53</v>
      </c>
      <c r="H28" s="125"/>
      <c r="I28" s="125"/>
      <c r="J28" s="127"/>
    </row>
    <row r="29" spans="1:10" s="35" customFormat="1" ht="15" customHeight="1">
      <c r="A29" s="66"/>
      <c r="B29" s="84" t="e">
        <f>Перечень!H41</f>
        <v>#N/A</v>
      </c>
      <c r="C29" s="40"/>
      <c r="D29" s="40"/>
      <c r="E29" s="40"/>
      <c r="F29" s="63"/>
      <c r="G29" s="39"/>
      <c r="H29" s="59"/>
      <c r="I29" s="128" t="str">
        <f>H56</f>
        <v>Сидоров А.А.</v>
      </c>
      <c r="J29" s="41"/>
    </row>
    <row r="30" spans="1:10" s="35" customFormat="1" ht="51.75" customHeight="1">
      <c r="A30" s="140">
        <f>ROW(A1)</f>
        <v>1</v>
      </c>
      <c r="B30" s="141" t="str">
        <f>INDEX(Перечень!$E$6:$E$38,MATCH($A30,Перечень!$AG$6:$AG$38,0))&amp;" ("&amp;INDEX(Перечень!$F$6:$F$38,MATCH($A30,Перечень!$AG$6:$AG$38,0))&amp;")"</f>
        <v>Водовод 11 (Участок 11)</v>
      </c>
      <c r="C30" s="142">
        <f>INDEX(Перечень!$J$6:$J$38,MATCH($A30,Перечень!$AG$6:$AG$38,0))</f>
        <v>168</v>
      </c>
      <c r="D30" s="142">
        <f>INDEX(Перечень!$M$6:$M$38,MATCH($A30,Перечень!$AG$6:$AG$38,0))</f>
        <v>0.5</v>
      </c>
      <c r="E30" s="142" t="str">
        <f>INDEX(Перечень!$W$6:$W$38,MATCH($A30,Перечень!$AG$6:$AG$38,0))</f>
        <v>Вода</v>
      </c>
      <c r="F30" s="31">
        <v>16</v>
      </c>
      <c r="G30" s="16">
        <v>30</v>
      </c>
      <c r="H30" s="16">
        <v>2</v>
      </c>
      <c r="I30" s="129"/>
      <c r="J30" s="42"/>
    </row>
    <row r="31" spans="1:10" s="35" customFormat="1" ht="51.75" customHeight="1">
      <c r="A31" s="140">
        <f aca="true" t="shared" si="0" ref="A31:A44">ROW(A2)</f>
        <v>2</v>
      </c>
      <c r="B31" s="141" t="str">
        <f>INDEX(Перечень!$E$6:$E$38,MATCH($A31,Перечень!$AG$6:$AG$38,0))&amp;" ("&amp;INDEX(Перечень!$F$6:$F$38,MATCH($A31,Перечень!$AG$6:$AG$38,0))&amp;")"</f>
        <v>Водовод 12 (Участок 12)</v>
      </c>
      <c r="C31" s="142">
        <f>INDEX(Перечень!$J$6:$J$38,MATCH($A31,Перечень!$AG$6:$AG$38,0))</f>
        <v>168</v>
      </c>
      <c r="D31" s="142">
        <f>INDEX(Перечень!$M$6:$M$38,MATCH($A31,Перечень!$AG$6:$AG$38,0))</f>
        <v>1.1</v>
      </c>
      <c r="E31" s="142" t="str">
        <f>INDEX(Перечень!$W$6:$W$38,MATCH($A31,Перечень!$AG$6:$AG$38,0))</f>
        <v>Вода</v>
      </c>
      <c r="F31" s="31">
        <v>16</v>
      </c>
      <c r="G31" s="16">
        <v>30</v>
      </c>
      <c r="H31" s="16">
        <v>2</v>
      </c>
      <c r="I31" s="129"/>
      <c r="J31" s="42"/>
    </row>
    <row r="32" spans="1:10" s="35" customFormat="1" ht="51.75" customHeight="1">
      <c r="A32" s="140">
        <f t="shared" si="0"/>
        <v>3</v>
      </c>
      <c r="B32" s="141" t="str">
        <f>INDEX(Перечень!$E$6:$E$38,MATCH($A32,Перечень!$AG$6:$AG$38,0))&amp;" ("&amp;INDEX(Перечень!$F$6:$F$38,MATCH($A32,Перечень!$AG$6:$AG$38,0))&amp;")"</f>
        <v>Водовод 13 (Участок 13)</v>
      </c>
      <c r="C32" s="142">
        <f>INDEX(Перечень!$J$6:$J$38,MATCH($A32,Перечень!$AG$6:$AG$38,0))</f>
        <v>168</v>
      </c>
      <c r="D32" s="142">
        <f>INDEX(Перечень!$M$6:$M$38,MATCH($A32,Перечень!$AG$6:$AG$38,0))</f>
        <v>0.65</v>
      </c>
      <c r="E32" s="142" t="str">
        <f>INDEX(Перечень!$W$6:$W$38,MATCH($A32,Перечень!$AG$6:$AG$38,0))</f>
        <v>Вода</v>
      </c>
      <c r="F32" s="31">
        <v>16</v>
      </c>
      <c r="G32" s="16">
        <v>30</v>
      </c>
      <c r="H32" s="16">
        <v>2</v>
      </c>
      <c r="I32" s="129"/>
      <c r="J32" s="42"/>
    </row>
    <row r="33" spans="1:10" s="35" customFormat="1" ht="51.75" customHeight="1">
      <c r="A33" s="140">
        <f t="shared" si="0"/>
        <v>4</v>
      </c>
      <c r="B33" s="141" t="str">
        <f>INDEX(Перечень!$E$6:$E$38,MATCH($A33,Перечень!$AG$6:$AG$38,0))&amp;" ("&amp;INDEX(Перечень!$F$6:$F$38,MATCH($A33,Перечень!$AG$6:$AG$38,0))&amp;")"</f>
        <v>Водовод 14 (Участок 14)</v>
      </c>
      <c r="C33" s="142">
        <f>INDEX(Перечень!$J$6:$J$38,MATCH($A33,Перечень!$AG$6:$AG$38,0))</f>
        <v>168</v>
      </c>
      <c r="D33" s="142">
        <f>INDEX(Перечень!$M$6:$M$38,MATCH($A33,Перечень!$AG$6:$AG$38,0))</f>
        <v>0.586</v>
      </c>
      <c r="E33" s="142" t="str">
        <f>INDEX(Перечень!$W$6:$W$38,MATCH($A33,Перечень!$AG$6:$AG$38,0))</f>
        <v>Вода</v>
      </c>
      <c r="F33" s="31">
        <v>16</v>
      </c>
      <c r="G33" s="16">
        <v>30</v>
      </c>
      <c r="H33" s="16">
        <v>2</v>
      </c>
      <c r="I33" s="129"/>
      <c r="J33" s="42"/>
    </row>
    <row r="34" spans="1:10" s="35" customFormat="1" ht="51.75" customHeight="1">
      <c r="A34" s="140">
        <f t="shared" si="0"/>
        <v>5</v>
      </c>
      <c r="B34" s="141" t="str">
        <f>INDEX(Перечень!$E$6:$E$38,MATCH($A34,Перечень!$AG$6:$AG$38,0))&amp;" ("&amp;INDEX(Перечень!$F$6:$F$38,MATCH($A34,Перечень!$AG$6:$AG$38,0))&amp;")"</f>
        <v>Водовод 15 (Участок 15)</v>
      </c>
      <c r="C34" s="142">
        <f>INDEX(Перечень!$J$6:$J$38,MATCH($A34,Перечень!$AG$6:$AG$38,0))</f>
        <v>168</v>
      </c>
      <c r="D34" s="142">
        <f>INDEX(Перечень!$M$6:$M$38,MATCH($A34,Перечень!$AG$6:$AG$38,0))</f>
        <v>0.4</v>
      </c>
      <c r="E34" s="142" t="str">
        <f>INDEX(Перечень!$W$6:$W$38,MATCH($A34,Перечень!$AG$6:$AG$38,0))</f>
        <v>Вода</v>
      </c>
      <c r="F34" s="31">
        <v>16</v>
      </c>
      <c r="G34" s="16">
        <v>30</v>
      </c>
      <c r="H34" s="16">
        <v>2</v>
      </c>
      <c r="I34" s="129"/>
      <c r="J34" s="42"/>
    </row>
    <row r="35" spans="1:10" s="35" customFormat="1" ht="51.75" customHeight="1">
      <c r="A35" s="140">
        <f t="shared" si="0"/>
        <v>6</v>
      </c>
      <c r="B35" s="141" t="str">
        <f>INDEX(Перечень!$E$6:$E$38,MATCH($A35,Перечень!$AG$6:$AG$38,0))&amp;" ("&amp;INDEX(Перечень!$F$6:$F$38,MATCH($A35,Перечень!$AG$6:$AG$38,0))&amp;")"</f>
        <v>Водовод 16 (Участок 16)</v>
      </c>
      <c r="C35" s="142">
        <f>INDEX(Перечень!$J$6:$J$38,MATCH($A35,Перечень!$AG$6:$AG$38,0))</f>
        <v>168</v>
      </c>
      <c r="D35" s="142">
        <f>INDEX(Перечень!$M$6:$M$38,MATCH($A35,Перечень!$AG$6:$AG$38,0))</f>
        <v>0.5</v>
      </c>
      <c r="E35" s="142" t="str">
        <f>INDEX(Перечень!$W$6:$W$38,MATCH($A35,Перечень!$AG$6:$AG$38,0))</f>
        <v>Вода</v>
      </c>
      <c r="F35" s="31">
        <v>16</v>
      </c>
      <c r="G35" s="16">
        <v>30</v>
      </c>
      <c r="H35" s="16">
        <v>2</v>
      </c>
      <c r="I35" s="129"/>
      <c r="J35" s="42"/>
    </row>
    <row r="36" spans="1:10" s="35" customFormat="1" ht="51.75" customHeight="1">
      <c r="A36" s="140">
        <f t="shared" si="0"/>
        <v>7</v>
      </c>
      <c r="B36" s="141" t="e">
        <f>INDEX(Перечень!$E$6:$E$38,MATCH($A36,Перечень!$AG$6:$AG$38,0))&amp;" ("&amp;INDEX(Перечень!$F$6:$F$38,MATCH($A36,Перечень!$AG$6:$AG$38,0))&amp;")"</f>
        <v>#N/A</v>
      </c>
      <c r="C36" s="142" t="e">
        <f>INDEX(Перечень!$J$6:$J$38,MATCH($A36,Перечень!$AG$6:$AG$38,0))</f>
        <v>#N/A</v>
      </c>
      <c r="D36" s="142" t="e">
        <f>INDEX(Перечень!$M$6:$M$38,MATCH($A36,Перечень!$AG$6:$AG$38,0))</f>
        <v>#N/A</v>
      </c>
      <c r="E36" s="142" t="e">
        <f>INDEX(Перечень!$W$6:$W$38,MATCH($A36,Перечень!$AG$6:$AG$38,0))</f>
        <v>#N/A</v>
      </c>
      <c r="F36" s="137"/>
      <c r="G36" s="138"/>
      <c r="H36" s="139"/>
      <c r="I36" s="129"/>
      <c r="J36" s="42"/>
    </row>
    <row r="37" spans="1:10" s="35" customFormat="1" ht="51.75" customHeight="1">
      <c r="A37" s="140">
        <f t="shared" si="0"/>
        <v>8</v>
      </c>
      <c r="B37" s="141" t="e">
        <f>INDEX(Перечень!$E$6:$E$38,MATCH($A37,Перечень!$AG$6:$AG$38,0))&amp;" ("&amp;INDEX(Перечень!$F$6:$F$38,MATCH($A37,Перечень!$AG$6:$AG$38,0))&amp;")"</f>
        <v>#N/A</v>
      </c>
      <c r="C37" s="142" t="e">
        <f>INDEX(Перечень!$J$6:$J$38,MATCH($A37,Перечень!$AG$6:$AG$38,0))</f>
        <v>#N/A</v>
      </c>
      <c r="D37" s="142" t="e">
        <f>INDEX(Перечень!$M$6:$M$38,MATCH($A37,Перечень!$AG$6:$AG$38,0))</f>
        <v>#N/A</v>
      </c>
      <c r="E37" s="142" t="e">
        <f>INDEX(Перечень!$W$6:$W$38,MATCH($A37,Перечень!$AG$6:$AG$38,0))</f>
        <v>#N/A</v>
      </c>
      <c r="F37" s="137"/>
      <c r="G37" s="138"/>
      <c r="H37" s="139"/>
      <c r="I37" s="129"/>
      <c r="J37" s="42"/>
    </row>
    <row r="38" spans="1:10" s="35" customFormat="1" ht="51.75" customHeight="1">
      <c r="A38" s="140">
        <f t="shared" si="0"/>
        <v>9</v>
      </c>
      <c r="B38" s="141" t="e">
        <f>INDEX(Перечень!$E$6:$E$38,MATCH($A38,Перечень!$AG$6:$AG$38,0))&amp;" ("&amp;INDEX(Перечень!$F$6:$F$38,MATCH($A38,Перечень!$AG$6:$AG$38,0))&amp;")"</f>
        <v>#N/A</v>
      </c>
      <c r="C38" s="142" t="e">
        <f>INDEX(Перечень!$J$6:$J$38,MATCH($A38,Перечень!$AG$6:$AG$38,0))</f>
        <v>#N/A</v>
      </c>
      <c r="D38" s="142" t="e">
        <f>INDEX(Перечень!$M$6:$M$38,MATCH($A38,Перечень!$AG$6:$AG$38,0))</f>
        <v>#N/A</v>
      </c>
      <c r="E38" s="142" t="e">
        <f>INDEX(Перечень!$W$6:$W$38,MATCH($A38,Перечень!$AG$6:$AG$38,0))</f>
        <v>#N/A</v>
      </c>
      <c r="F38" s="137"/>
      <c r="G38" s="138"/>
      <c r="H38" s="139"/>
      <c r="I38" s="129"/>
      <c r="J38" s="42"/>
    </row>
    <row r="39" spans="1:10" s="35" customFormat="1" ht="51.75" customHeight="1">
      <c r="A39" s="140">
        <f t="shared" si="0"/>
        <v>10</v>
      </c>
      <c r="B39" s="141" t="e">
        <f>INDEX(Перечень!$E$6:$E$38,MATCH($A39,Перечень!$AG$6:$AG$38,0))&amp;" ("&amp;INDEX(Перечень!$F$6:$F$38,MATCH($A39,Перечень!$AG$6:$AG$38,0))&amp;")"</f>
        <v>#N/A</v>
      </c>
      <c r="C39" s="142" t="e">
        <f>INDEX(Перечень!$J$6:$J$38,MATCH($A39,Перечень!$AG$6:$AG$38,0))</f>
        <v>#N/A</v>
      </c>
      <c r="D39" s="142" t="e">
        <f>INDEX(Перечень!$M$6:$M$38,MATCH($A39,Перечень!$AG$6:$AG$38,0))</f>
        <v>#N/A</v>
      </c>
      <c r="E39" s="142" t="e">
        <f>INDEX(Перечень!$W$6:$W$38,MATCH($A39,Перечень!$AG$6:$AG$38,0))</f>
        <v>#N/A</v>
      </c>
      <c r="F39" s="137"/>
      <c r="G39" s="138"/>
      <c r="H39" s="139"/>
      <c r="I39" s="129"/>
      <c r="J39" s="42"/>
    </row>
    <row r="40" spans="1:10" s="35" customFormat="1" ht="51.75" customHeight="1">
      <c r="A40" s="140">
        <f t="shared" si="0"/>
        <v>11</v>
      </c>
      <c r="B40" s="141" t="e">
        <f>INDEX(Перечень!$E$6:$E$38,MATCH($A40,Перечень!$AG$6:$AG$38,0))&amp;" ("&amp;INDEX(Перечень!$F$6:$F$38,MATCH($A40,Перечень!$AG$6:$AG$38,0))&amp;")"</f>
        <v>#N/A</v>
      </c>
      <c r="C40" s="142" t="e">
        <f>INDEX(Перечень!$J$6:$J$38,MATCH($A40,Перечень!$AG$6:$AG$38,0))</f>
        <v>#N/A</v>
      </c>
      <c r="D40" s="142" t="e">
        <f>INDEX(Перечень!$M$6:$M$38,MATCH($A40,Перечень!$AG$6:$AG$38,0))</f>
        <v>#N/A</v>
      </c>
      <c r="E40" s="142" t="e">
        <f>INDEX(Перечень!$W$6:$W$38,MATCH($A40,Перечень!$AG$6:$AG$38,0))</f>
        <v>#N/A</v>
      </c>
      <c r="F40" s="137"/>
      <c r="G40" s="138"/>
      <c r="H40" s="139"/>
      <c r="I40" s="129"/>
      <c r="J40" s="42"/>
    </row>
    <row r="41" spans="1:10" s="35" customFormat="1" ht="51.75" customHeight="1">
      <c r="A41" s="140">
        <f t="shared" si="0"/>
        <v>12</v>
      </c>
      <c r="B41" s="141" t="e">
        <f>INDEX(Перечень!$E$6:$E$38,MATCH($A41,Перечень!$AG$6:$AG$38,0))&amp;" ("&amp;INDEX(Перечень!$F$6:$F$38,MATCH($A41,Перечень!$AG$6:$AG$38,0))&amp;")"</f>
        <v>#N/A</v>
      </c>
      <c r="C41" s="142" t="e">
        <f>INDEX(Перечень!$J$6:$J$38,MATCH($A41,Перечень!$AG$6:$AG$38,0))</f>
        <v>#N/A</v>
      </c>
      <c r="D41" s="142" t="e">
        <f>INDEX(Перечень!$M$6:$M$38,MATCH($A41,Перечень!$AG$6:$AG$38,0))</f>
        <v>#N/A</v>
      </c>
      <c r="E41" s="142" t="e">
        <f>INDEX(Перечень!$W$6:$W$38,MATCH($A41,Перечень!$AG$6:$AG$38,0))</f>
        <v>#N/A</v>
      </c>
      <c r="F41" s="137"/>
      <c r="G41" s="138"/>
      <c r="H41" s="139"/>
      <c r="I41" s="129"/>
      <c r="J41" s="42"/>
    </row>
    <row r="42" spans="1:10" s="35" customFormat="1" ht="51.75" customHeight="1">
      <c r="A42" s="140">
        <f t="shared" si="0"/>
        <v>13</v>
      </c>
      <c r="B42" s="141" t="e">
        <f>INDEX(Перечень!$E$6:$E$38,MATCH($A42,Перечень!$AG$6:$AG$38,0))&amp;" ("&amp;INDEX(Перечень!$F$6:$F$38,MATCH($A42,Перечень!$AG$6:$AG$38,0))&amp;")"</f>
        <v>#N/A</v>
      </c>
      <c r="C42" s="142" t="e">
        <f>INDEX(Перечень!$J$6:$J$38,MATCH($A42,Перечень!$AG$6:$AG$38,0))</f>
        <v>#N/A</v>
      </c>
      <c r="D42" s="142" t="e">
        <f>INDEX(Перечень!$M$6:$M$38,MATCH($A42,Перечень!$AG$6:$AG$38,0))</f>
        <v>#N/A</v>
      </c>
      <c r="E42" s="142" t="e">
        <f>INDEX(Перечень!$W$6:$W$38,MATCH($A42,Перечень!$AG$6:$AG$38,0))</f>
        <v>#N/A</v>
      </c>
      <c r="F42" s="137"/>
      <c r="G42" s="138"/>
      <c r="H42" s="139"/>
      <c r="I42" s="129"/>
      <c r="J42" s="42"/>
    </row>
    <row r="43" spans="1:10" s="35" customFormat="1" ht="51.75" customHeight="1">
      <c r="A43" s="140">
        <f t="shared" si="0"/>
        <v>14</v>
      </c>
      <c r="B43" s="141" t="e">
        <f>INDEX(Перечень!$E$6:$E$38,MATCH($A43,Перечень!$AG$6:$AG$38,0))&amp;" ("&amp;INDEX(Перечень!$F$6:$F$38,MATCH($A43,Перечень!$AG$6:$AG$38,0))&amp;")"</f>
        <v>#N/A</v>
      </c>
      <c r="C43" s="142" t="e">
        <f>INDEX(Перечень!$J$6:$J$38,MATCH($A43,Перечень!$AG$6:$AG$38,0))</f>
        <v>#N/A</v>
      </c>
      <c r="D43" s="142" t="e">
        <f>INDEX(Перечень!$M$6:$M$38,MATCH($A43,Перечень!$AG$6:$AG$38,0))</f>
        <v>#N/A</v>
      </c>
      <c r="E43" s="142" t="e">
        <f>INDEX(Перечень!$W$6:$W$38,MATCH($A43,Перечень!$AG$6:$AG$38,0))</f>
        <v>#N/A</v>
      </c>
      <c r="F43" s="137"/>
      <c r="G43" s="138"/>
      <c r="H43" s="139"/>
      <c r="I43" s="129"/>
      <c r="J43" s="42"/>
    </row>
    <row r="44" spans="1:10" s="35" customFormat="1" ht="51.75" customHeight="1">
      <c r="A44" s="140">
        <f t="shared" si="0"/>
        <v>15</v>
      </c>
      <c r="B44" s="141" t="e">
        <f>INDEX(Перечень!$E$6:$E$38,MATCH($A44,Перечень!$AG$6:$AG$38,0))&amp;" ("&amp;INDEX(Перечень!$F$6:$F$38,MATCH($A44,Перечень!$AG$6:$AG$38,0))&amp;")"</f>
        <v>#N/A</v>
      </c>
      <c r="C44" s="142" t="e">
        <f>INDEX(Перечень!$J$6:$J$38,MATCH($A44,Перечень!$AG$6:$AG$38,0))</f>
        <v>#N/A</v>
      </c>
      <c r="D44" s="142" t="e">
        <f>INDEX(Перечень!$M$6:$M$38,MATCH($A44,Перечень!$AG$6:$AG$38,0))</f>
        <v>#N/A</v>
      </c>
      <c r="E44" s="142" t="e">
        <f>INDEX(Перечень!$W$6:$W$38,MATCH($A44,Перечень!$AG$6:$AG$38,0))</f>
        <v>#N/A</v>
      </c>
      <c r="F44" s="137"/>
      <c r="G44" s="138"/>
      <c r="H44" s="139"/>
      <c r="I44" s="129"/>
      <c r="J44" s="42"/>
    </row>
    <row r="45" spans="1:10" s="35" customFormat="1" ht="15" customHeight="1">
      <c r="A45" s="67"/>
      <c r="B45" s="78" t="s">
        <v>71</v>
      </c>
      <c r="C45" s="70"/>
      <c r="D45" s="70"/>
      <c r="E45" s="70"/>
      <c r="F45" s="71"/>
      <c r="G45" s="74"/>
      <c r="H45" s="73"/>
      <c r="I45" s="129"/>
      <c r="J45" s="42"/>
    </row>
    <row r="46" spans="1:10" s="35" customFormat="1" ht="15.75" customHeight="1">
      <c r="A46" s="67"/>
      <c r="B46" s="136">
        <v>2.395</v>
      </c>
      <c r="C46" s="75"/>
      <c r="D46" s="75"/>
      <c r="E46" s="75"/>
      <c r="F46" s="76"/>
      <c r="G46" s="72"/>
      <c r="H46" s="73"/>
      <c r="I46" s="129"/>
      <c r="J46" s="42"/>
    </row>
    <row r="47" spans="1:10" s="35" customFormat="1" ht="24" customHeight="1">
      <c r="A47" s="67"/>
      <c r="B47" s="43"/>
      <c r="C47" s="43"/>
      <c r="D47" s="43"/>
      <c r="E47" s="43"/>
      <c r="F47" s="64"/>
      <c r="G47" s="37"/>
      <c r="H47" s="60"/>
      <c r="I47" s="129"/>
      <c r="J47" s="42"/>
    </row>
    <row r="48" spans="1:10" s="35" customFormat="1" ht="35.25" customHeight="1">
      <c r="A48" s="67"/>
      <c r="B48" s="78" t="s">
        <v>61</v>
      </c>
      <c r="C48" s="43"/>
      <c r="D48" s="43"/>
      <c r="E48" s="43"/>
      <c r="F48" s="64"/>
      <c r="G48" s="37"/>
      <c r="H48" s="60"/>
      <c r="I48" s="129"/>
      <c r="J48" s="42"/>
    </row>
    <row r="49" spans="1:10" s="35" customFormat="1" ht="15" customHeight="1">
      <c r="A49" s="67"/>
      <c r="B49" s="69"/>
      <c r="C49" s="43"/>
      <c r="D49" s="43"/>
      <c r="E49" s="43"/>
      <c r="F49" s="64"/>
      <c r="G49" s="37"/>
      <c r="H49" s="60"/>
      <c r="I49" s="129"/>
      <c r="J49" s="42"/>
    </row>
    <row r="50" spans="1:10" s="35" customFormat="1" ht="15" customHeight="1" thickBot="1">
      <c r="A50" s="68"/>
      <c r="B50" s="77"/>
      <c r="C50" s="45"/>
      <c r="D50" s="45"/>
      <c r="E50" s="45"/>
      <c r="F50" s="65"/>
      <c r="G50" s="44"/>
      <c r="H50" s="61"/>
      <c r="I50" s="130"/>
      <c r="J50" s="46"/>
    </row>
    <row r="51" spans="1:8" s="35" customFormat="1" ht="39.75" customHeight="1">
      <c r="A51" s="37"/>
      <c r="B51" s="37"/>
      <c r="C51" s="37"/>
      <c r="D51" s="37"/>
      <c r="E51" s="37"/>
      <c r="F51" s="37"/>
      <c r="G51" s="37"/>
      <c r="H51" s="37"/>
    </row>
    <row r="52" spans="1:8" s="35" customFormat="1" ht="19.5" customHeight="1">
      <c r="A52" s="37"/>
      <c r="B52" s="80" t="s">
        <v>83</v>
      </c>
      <c r="C52" s="80"/>
      <c r="D52" s="80"/>
      <c r="E52" s="80"/>
      <c r="F52" s="80"/>
      <c r="G52" s="80"/>
      <c r="H52" s="80" t="s">
        <v>84</v>
      </c>
    </row>
    <row r="53" spans="1:8" s="35" customFormat="1" ht="18" customHeight="1">
      <c r="A53" s="37"/>
      <c r="B53" s="80"/>
      <c r="C53" s="80"/>
      <c r="D53" s="80"/>
      <c r="E53" s="80"/>
      <c r="F53" s="80"/>
      <c r="G53" s="80"/>
      <c r="H53" s="80"/>
    </row>
    <row r="54" spans="2:8" s="35" customFormat="1" ht="19.5" customHeight="1">
      <c r="B54" s="62" t="s">
        <v>82</v>
      </c>
      <c r="C54" s="62"/>
      <c r="D54" s="62"/>
      <c r="E54" s="62"/>
      <c r="F54" s="62"/>
      <c r="G54" s="62"/>
      <c r="H54" s="62" t="s">
        <v>85</v>
      </c>
    </row>
    <row r="55" spans="2:8" s="35" customFormat="1" ht="18" customHeight="1">
      <c r="B55" s="62"/>
      <c r="C55" s="62"/>
      <c r="D55" s="62"/>
      <c r="E55" s="62"/>
      <c r="F55" s="62"/>
      <c r="G55" s="62"/>
      <c r="H55" s="62"/>
    </row>
    <row r="56" spans="2:8" s="35" customFormat="1" ht="19.5" customHeight="1">
      <c r="B56" s="62" t="s">
        <v>81</v>
      </c>
      <c r="C56" s="62"/>
      <c r="D56" s="62"/>
      <c r="E56" s="62"/>
      <c r="F56" s="62"/>
      <c r="G56" s="62"/>
      <c r="H56" s="62" t="s">
        <v>86</v>
      </c>
    </row>
    <row r="57" s="35" customFormat="1" ht="15" customHeight="1"/>
  </sheetData>
  <sheetProtection/>
  <mergeCells count="10">
    <mergeCell ref="E27:E28"/>
    <mergeCell ref="F27:G27"/>
    <mergeCell ref="A27:A28"/>
    <mergeCell ref="B27:B28"/>
    <mergeCell ref="C27:C28"/>
    <mergeCell ref="D27:D28"/>
    <mergeCell ref="H27:H28"/>
    <mergeCell ref="I27:I28"/>
    <mergeCell ref="J27:J28"/>
    <mergeCell ref="I29:I50"/>
  </mergeCells>
  <conditionalFormatting sqref="B30:E44">
    <cfRule type="expression" priority="1" dxfId="0" stopIfTrue="1">
      <formula>ISNA(B30)</formula>
    </cfRule>
  </conditionalFormatting>
  <hyperlinks>
    <hyperlink ref="B1" r:id="rId1" display="http://www.excelworld.ru/forum/2-11786-1"/>
  </hyperlinks>
  <printOptions/>
  <pageMargins left="0.7" right="0.7" top="0.75" bottom="0.75" header="0.3" footer="0.3"/>
  <pageSetup fitToHeight="0" fitToWidth="1" horizontalDpi="600" verticalDpi="600" orientation="portrait" paperSize="9" scale="8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Alexander</cp:lastModifiedBy>
  <cp:lastPrinted>2013-07-12T07:47:41Z</cp:lastPrinted>
  <dcterms:created xsi:type="dcterms:W3CDTF">1996-10-08T23:32:33Z</dcterms:created>
  <dcterms:modified xsi:type="dcterms:W3CDTF">2014-07-06T17:41:22Z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