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8" windowHeight="9734"/>
  </bookViews>
  <sheets>
    <sheet name="работа" sheetId="2" r:id="rId1"/>
    <sheet name="справочник" sheetId="1" r:id="rId2"/>
  </sheets>
  <externalReferences>
    <externalReference r:id="rId3"/>
  </externalReferences>
  <definedNames>
    <definedName name="_xlnm._FilterDatabase" localSheetId="1" hidden="1">справочник!$B$1:$D$28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2" l="1"/>
  <c r="Q10" i="2"/>
  <c r="Q11" i="2"/>
  <c r="Q12" i="2"/>
  <c r="Q13" i="2"/>
  <c r="Q14" i="2"/>
  <c r="Q15" i="2"/>
  <c r="Q16" i="2"/>
  <c r="Q17" i="2"/>
  <c r="Q8" i="2"/>
  <c r="P9" i="2"/>
  <c r="P10" i="2"/>
  <c r="P11" i="2"/>
  <c r="P12" i="2"/>
  <c r="P13" i="2"/>
  <c r="P14" i="2"/>
  <c r="P15" i="2"/>
  <c r="P16" i="2"/>
  <c r="P17" i="2"/>
  <c r="P8" i="2"/>
  <c r="O9" i="2"/>
  <c r="O10" i="2"/>
  <c r="O11" i="2"/>
  <c r="O12" i="2"/>
  <c r="O13" i="2"/>
  <c r="O14" i="2"/>
  <c r="O15" i="2"/>
  <c r="O16" i="2"/>
  <c r="O17" i="2"/>
  <c r="O8" i="2"/>
  <c r="L9" i="2"/>
  <c r="L8" i="2"/>
  <c r="M17" i="2"/>
  <c r="L17" i="2"/>
  <c r="L13" i="2"/>
  <c r="M8" i="2"/>
  <c r="N17" i="2" l="1"/>
  <c r="M13" i="2"/>
  <c r="N13" i="2"/>
  <c r="N8" i="2"/>
</calcChain>
</file>

<file path=xl/sharedStrings.xml><?xml version="1.0" encoding="utf-8"?>
<sst xmlns="http://schemas.openxmlformats.org/spreadsheetml/2006/main" count="131" uniqueCount="88">
  <si>
    <t>4.3.2.1 - Банковские расходы</t>
  </si>
  <si>
    <t>4.3.2.1</t>
  </si>
  <si>
    <t>Банковские расходы</t>
  </si>
  <si>
    <t>2.1.2.1.1 - ФОТ</t>
  </si>
  <si>
    <t>2.1.2.1.1</t>
  </si>
  <si>
    <t>Зарплата</t>
  </si>
  <si>
    <t>2.1.1.1.1 - Шихтовые материалы</t>
  </si>
  <si>
    <t>2.1.1.1.1</t>
  </si>
  <si>
    <t xml:space="preserve">Шихтовые </t>
  </si>
  <si>
    <t>2.1.2.3.4 - Материалы, средства КИП</t>
  </si>
  <si>
    <t>2.1.2.3.4</t>
  </si>
  <si>
    <t>Запасные части</t>
  </si>
  <si>
    <t>2.1.1.1.4 - Упаковочные материалы</t>
  </si>
  <si>
    <t>2.1.1.1.4</t>
  </si>
  <si>
    <t>Упаковочные</t>
  </si>
  <si>
    <t>Транспортировка железнодорожная</t>
  </si>
  <si>
    <t>1.4.1 - Внутригрупповые поступления</t>
  </si>
  <si>
    <t>1.4.1</t>
  </si>
  <si>
    <t>Вайскер ООО</t>
  </si>
  <si>
    <t>2.1.2.1.5 - Прочие расходы на персонал (обеды, личный транспорт)</t>
  </si>
  <si>
    <t>2.1.2.1.5</t>
  </si>
  <si>
    <t>Профпитание</t>
  </si>
  <si>
    <t>2.1.2.4 - Затраты по ВЭД / таможня</t>
  </si>
  <si>
    <t>2.1.2.4</t>
  </si>
  <si>
    <t>Таможня</t>
  </si>
  <si>
    <t>2.1.2.3.2 - Эксплуатационные расходы</t>
  </si>
  <si>
    <t>2.1.2.3.2</t>
  </si>
  <si>
    <t>Ремонт питателя</t>
  </si>
  <si>
    <t>2.1.2.8 - Инвестиции - Производственные</t>
  </si>
  <si>
    <t>2.1.2.8</t>
  </si>
  <si>
    <t>Приобретение ОС</t>
  </si>
  <si>
    <t>2.1.2.3.7 - Автомобили и погрузчики</t>
  </si>
  <si>
    <t>2.1.2.3.7</t>
  </si>
  <si>
    <t>Автомобильная транспортировка</t>
  </si>
  <si>
    <t>4.2.7.3 - Бензин</t>
  </si>
  <si>
    <t>4.2.7.3</t>
  </si>
  <si>
    <t>Дизельное топливо</t>
  </si>
  <si>
    <t>Доходы (расходы), связанные с продажей (покупкой) валюты</t>
  </si>
  <si>
    <t>НДФЛ</t>
  </si>
  <si>
    <t>Профсоюзные взносы</t>
  </si>
  <si>
    <t>2.1.2.1.3 - Налоги на ФОТ</t>
  </si>
  <si>
    <t>2.1.2.1.3</t>
  </si>
  <si>
    <t>Страховые взносы</t>
  </si>
  <si>
    <t>2.1.2.3.5 - Расходные материалы, металл</t>
  </si>
  <si>
    <t>2.1.2.3.5</t>
  </si>
  <si>
    <t>Металл</t>
  </si>
  <si>
    <t>1.4.2 - Внутригрупповые выплаты</t>
  </si>
  <si>
    <t>1.4.2</t>
  </si>
  <si>
    <t>Тепловая энергия</t>
  </si>
  <si>
    <t>2.1.2.7 - Сертификация предприятия</t>
  </si>
  <si>
    <t>2.1.2.7</t>
  </si>
  <si>
    <t xml:space="preserve">Аттестация стандартизация метрология </t>
  </si>
  <si>
    <t>статья</t>
  </si>
  <si>
    <t>код</t>
  </si>
  <si>
    <t>значение 1С</t>
  </si>
  <si>
    <t>ООО "Вайскер"</t>
  </si>
  <si>
    <t>Карточка счета 51</t>
  </si>
  <si>
    <t>Выводимые данные:</t>
  </si>
  <si>
    <t>БУ (данные бухгалтерского учета)</t>
  </si>
  <si>
    <t>Дата</t>
  </si>
  <si>
    <t>Документ</t>
  </si>
  <si>
    <t>Операция</t>
  </si>
  <si>
    <t>Дебет</t>
  </si>
  <si>
    <t>Кредит</t>
  </si>
  <si>
    <t>Текущее сальдо</t>
  </si>
  <si>
    <t>Счет</t>
  </si>
  <si>
    <t>Сумма</t>
  </si>
  <si>
    <t>Статья</t>
  </si>
  <si>
    <t>Код</t>
  </si>
  <si>
    <t>Сумма (+/-)</t>
  </si>
  <si>
    <t>Сумма (+)</t>
  </si>
  <si>
    <t>05.05.2014</t>
  </si>
  <si>
    <t>Платежное поручение исходящее 00000000467 от 05.05.2014 11:43:37</t>
  </si>
  <si>
    <t>Оплата</t>
  </si>
  <si>
    <t>60.01</t>
  </si>
  <si>
    <t>Д</t>
  </si>
  <si>
    <t>Промсервис ООО г. Тверь</t>
  </si>
  <si>
    <t>Письмо</t>
  </si>
  <si>
    <t>Основной</t>
  </si>
  <si>
    <t>Платежное поручение исходящее 00000000468 от 05.05.2014 14:25:30</t>
  </si>
  <si>
    <t>Прочее списание денежных средств</t>
  </si>
  <si>
    <t>91.02.1</t>
  </si>
  <si>
    <t>Банковские услуги</t>
  </si>
  <si>
    <t>Платежное поручение исходящее 00000000469 от 05.05.2014 14:25:31</t>
  </si>
  <si>
    <t>Перечисление зарплаты в банк по ведомости №00000000027 от 06.05.2014 9:55:23</t>
  </si>
  <si>
    <t>По всем сотрудникам</t>
  </si>
  <si>
    <t>повторы выделены цветом</t>
  </si>
  <si>
    <t>или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</si>
</sst>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0.00_ ;[Red]\-0.00\ "/>
    <numFmt numFmtId="166" formatCode="0.00;[Red]\-0.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Arial"/>
      <family val="2"/>
    </font>
    <font>
      <b/>
      <u/>
      <sz val="9"/>
      <name val="Arial"/>
      <family val="2"/>
      <charset val="204"/>
    </font>
    <font>
      <sz val="9"/>
      <color theme="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0" borderId="0" xfId="0" applyFont="1"/>
    <xf numFmtId="0" fontId="3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/>
    <xf numFmtId="0" fontId="5" fillId="0" borderId="0" xfId="0" applyFont="1" applyFill="1" applyBorder="1"/>
    <xf numFmtId="0" fontId="6" fillId="0" borderId="0" xfId="0" applyFont="1"/>
    <xf numFmtId="0" fontId="5" fillId="0" borderId="5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8" fillId="2" borderId="8" xfId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left" vertical="top" wrapText="1"/>
    </xf>
    <xf numFmtId="0" fontId="5" fillId="3" borderId="11" xfId="0" applyNumberFormat="1" applyFont="1" applyFill="1" applyBorder="1" applyAlignment="1">
      <alignment horizontal="left" vertical="top" wrapText="1"/>
    </xf>
    <xf numFmtId="0" fontId="5" fillId="3" borderId="12" xfId="0" applyNumberFormat="1" applyFont="1" applyFill="1" applyBorder="1" applyAlignment="1">
      <alignment horizontal="left" vertical="top" wrapText="1"/>
    </xf>
    <xf numFmtId="0" fontId="5" fillId="3" borderId="11" xfId="0" applyNumberFormat="1" applyFont="1" applyFill="1" applyBorder="1" applyAlignment="1">
      <alignment horizontal="right" vertical="top" wrapText="1"/>
    </xf>
    <xf numFmtId="1" fontId="5" fillId="3" borderId="12" xfId="0" applyNumberFormat="1" applyFont="1" applyFill="1" applyBorder="1" applyAlignment="1">
      <alignment horizontal="left" vertical="top" wrapText="1"/>
    </xf>
    <xf numFmtId="164" fontId="5" fillId="3" borderId="11" xfId="0" applyNumberFormat="1" applyFont="1" applyFill="1" applyBorder="1" applyAlignment="1">
      <alignment horizontal="right" vertical="top" wrapText="1"/>
    </xf>
    <xf numFmtId="0" fontId="5" fillId="3" borderId="13" xfId="0" applyNumberFormat="1" applyFont="1" applyFill="1" applyBorder="1" applyAlignment="1">
      <alignment horizontal="left" wrapText="1"/>
    </xf>
    <xf numFmtId="4" fontId="5" fillId="3" borderId="11" xfId="0" applyNumberFormat="1" applyFont="1" applyFill="1" applyBorder="1" applyAlignment="1">
      <alignment horizontal="right" vertical="top" wrapText="1"/>
    </xf>
    <xf numFmtId="0" fontId="5" fillId="3" borderId="0" xfId="0" applyFont="1" applyFill="1" applyBorder="1"/>
    <xf numFmtId="0" fontId="4" fillId="0" borderId="0" xfId="1" applyFont="1" applyFill="1" applyBorder="1" applyAlignment="1">
      <alignment horizontal="left" vertical="center"/>
    </xf>
    <xf numFmtId="165" fontId="4" fillId="0" borderId="0" xfId="1" applyNumberFormat="1" applyFont="1" applyFill="1" applyBorder="1" applyAlignment="1">
      <alignment horizontal="left" vertical="center"/>
    </xf>
    <xf numFmtId="0" fontId="5" fillId="3" borderId="14" xfId="0" applyNumberFormat="1" applyFont="1" applyFill="1" applyBorder="1" applyAlignment="1">
      <alignment horizontal="left" wrapText="1"/>
    </xf>
    <xf numFmtId="0" fontId="5" fillId="3" borderId="15" xfId="0" applyNumberFormat="1" applyFont="1" applyFill="1" applyBorder="1" applyAlignment="1">
      <alignment horizontal="left" vertical="top" wrapText="1"/>
    </xf>
    <xf numFmtId="0" fontId="5" fillId="3" borderId="16" xfId="0" applyNumberFormat="1" applyFont="1" applyFill="1" applyBorder="1" applyAlignment="1">
      <alignment horizontal="left" wrapText="1"/>
    </xf>
    <xf numFmtId="0" fontId="5" fillId="3" borderId="15" xfId="0" applyNumberFormat="1" applyFont="1" applyFill="1" applyBorder="1" applyAlignment="1">
      <alignment horizontal="left" wrapText="1"/>
    </xf>
    <xf numFmtId="0" fontId="5" fillId="3" borderId="0" xfId="0" applyNumberFormat="1" applyFont="1" applyFill="1" applyBorder="1" applyAlignment="1">
      <alignment horizontal="left" wrapText="1"/>
    </xf>
    <xf numFmtId="0" fontId="5" fillId="0" borderId="9" xfId="0" applyNumberFormat="1" applyFont="1" applyFill="1" applyBorder="1" applyAlignment="1">
      <alignment horizontal="left" vertical="top" wrapText="1"/>
    </xf>
    <xf numFmtId="0" fontId="5" fillId="0" borderId="11" xfId="0" applyNumberFormat="1" applyFont="1" applyFill="1" applyBorder="1" applyAlignment="1">
      <alignment horizontal="left" vertical="top" wrapText="1"/>
    </xf>
    <xf numFmtId="0" fontId="5" fillId="0" borderId="12" xfId="0" applyNumberFormat="1" applyFont="1" applyFill="1" applyBorder="1" applyAlignment="1">
      <alignment horizontal="left" vertical="top" wrapText="1"/>
    </xf>
    <xf numFmtId="0" fontId="5" fillId="0" borderId="11" xfId="0" applyNumberFormat="1" applyFont="1" applyFill="1" applyBorder="1" applyAlignment="1">
      <alignment horizontal="right" vertical="top" wrapText="1"/>
    </xf>
    <xf numFmtId="1" fontId="5" fillId="0" borderId="12" xfId="0" applyNumberFormat="1" applyFont="1" applyFill="1" applyBorder="1" applyAlignment="1">
      <alignment horizontal="left" vertical="top" wrapText="1"/>
    </xf>
    <xf numFmtId="166" fontId="5" fillId="0" borderId="11" xfId="0" applyNumberFormat="1" applyFont="1" applyFill="1" applyBorder="1" applyAlignment="1">
      <alignment horizontal="right" vertical="top" wrapText="1"/>
    </xf>
    <xf numFmtId="0" fontId="5" fillId="0" borderId="13" xfId="0" applyNumberFormat="1" applyFont="1" applyFill="1" applyBorder="1" applyAlignment="1">
      <alignment horizontal="left" wrapText="1"/>
    </xf>
    <xf numFmtId="4" fontId="5" fillId="0" borderId="11" xfId="0" applyNumberFormat="1" applyFont="1" applyFill="1" applyBorder="1" applyAlignment="1">
      <alignment horizontal="right" vertical="top" wrapText="1"/>
    </xf>
    <xf numFmtId="0" fontId="5" fillId="0" borderId="14" xfId="0" applyNumberFormat="1" applyFont="1" applyFill="1" applyBorder="1" applyAlignment="1">
      <alignment horizontal="left" wrapText="1"/>
    </xf>
    <xf numFmtId="0" fontId="5" fillId="0" borderId="15" xfId="0" applyNumberFormat="1" applyFont="1" applyFill="1" applyBorder="1" applyAlignment="1">
      <alignment horizontal="left" vertical="top" wrapText="1"/>
    </xf>
    <xf numFmtId="0" fontId="5" fillId="0" borderId="16" xfId="0" applyNumberFormat="1" applyFont="1" applyFill="1" applyBorder="1" applyAlignment="1">
      <alignment horizontal="left" wrapText="1"/>
    </xf>
    <xf numFmtId="0" fontId="5" fillId="0" borderId="15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  <xf numFmtId="164" fontId="5" fillId="0" borderId="11" xfId="0" applyNumberFormat="1" applyFont="1" applyFill="1" applyBorder="1" applyAlignment="1">
      <alignment horizontal="right" vertical="top" wrapText="1"/>
    </xf>
    <xf numFmtId="0" fontId="9" fillId="0" borderId="7" xfId="0" applyFont="1" applyFill="1" applyBorder="1" applyAlignment="1">
      <alignment vertical="top"/>
    </xf>
    <xf numFmtId="0" fontId="9" fillId="0" borderId="17" xfId="0" applyFont="1" applyFill="1" applyBorder="1" applyAlignment="1">
      <alignment vertical="top"/>
    </xf>
    <xf numFmtId="0" fontId="5" fillId="4" borderId="15" xfId="0" applyNumberFormat="1" applyFont="1" applyFill="1" applyBorder="1" applyAlignment="1">
      <alignment horizontal="left" vertical="top" wrapText="1"/>
    </xf>
    <xf numFmtId="0" fontId="4" fillId="5" borderId="0" xfId="1" applyFont="1" applyFill="1" applyBorder="1" applyAlignment="1">
      <alignment horizontal="left" vertical="center"/>
    </xf>
    <xf numFmtId="0" fontId="5" fillId="5" borderId="15" xfId="0" applyNumberFormat="1" applyFont="1" applyFill="1" applyBorder="1" applyAlignment="1">
      <alignment horizontal="left" vertical="top" wrapText="1"/>
    </xf>
    <xf numFmtId="0" fontId="5" fillId="3" borderId="10" xfId="0" applyNumberFormat="1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5" borderId="0" xfId="0" applyFill="1"/>
    <xf numFmtId="165" fontId="5" fillId="0" borderId="0" xfId="0" applyNumberFormat="1" applyFont="1" applyFill="1" applyBorder="1"/>
    <xf numFmtId="165" fontId="6" fillId="0" borderId="0" xfId="0" applyNumberFormat="1" applyFont="1"/>
  </cellXfs>
  <cellStyles count="2">
    <cellStyle name="Обычный" xfId="0" builtinId="0"/>
    <cellStyle name="Обычный 2 4" xfId="1"/>
  </cellStyles>
  <dxfs count="6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Users/anemt/Dropbox/NEMTSEV/RBK_1405_CF_Report%20(&#1089;&#1090;&#1072;&#1090;&#1100;&#1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14_RBK"/>
      <sheetName val="CF14_RBK_E"/>
      <sheetName val="base_04"/>
      <sheetName val="base_05"/>
      <sheetName val="Лист3"/>
      <sheetName val="base_06"/>
      <sheetName val="спр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G4" workbookViewId="0">
      <selection activeCell="N16" sqref="N16"/>
    </sheetView>
  </sheetViews>
  <sheetFormatPr defaultColWidth="9.09765625" defaultRowHeight="12.1" x14ac:dyDescent="0.25"/>
  <cols>
    <col min="1" max="1" width="16.296875" style="6" bestFit="1" customWidth="1"/>
    <col min="2" max="2" width="11" style="6" customWidth="1"/>
    <col min="3" max="3" width="15.296875" style="6" customWidth="1"/>
    <col min="4" max="4" width="6.8984375" style="6" bestFit="1" customWidth="1"/>
    <col min="5" max="5" width="9.8984375" style="6" bestFit="1" customWidth="1"/>
    <col min="6" max="6" width="5.3984375" style="6" bestFit="1" customWidth="1"/>
    <col min="7" max="7" width="9.8984375" style="6" bestFit="1" customWidth="1"/>
    <col min="8" max="8" width="9.296875" style="6" bestFit="1" customWidth="1"/>
    <col min="9" max="9" width="11.296875" style="6" bestFit="1" customWidth="1"/>
    <col min="10" max="10" width="3.8984375" style="6" customWidth="1"/>
    <col min="11" max="11" width="31.69921875" style="6" bestFit="1" customWidth="1"/>
    <col min="12" max="12" width="7.69921875" style="6" bestFit="1" customWidth="1"/>
    <col min="13" max="13" width="10.3984375" style="6" bestFit="1" customWidth="1"/>
    <col min="14" max="14" width="9.8984375" style="6" bestFit="1" customWidth="1"/>
    <col min="15" max="15" width="7.19921875" style="6" customWidth="1"/>
    <col min="16" max="16" width="9.3984375" style="57" bestFit="1" customWidth="1"/>
    <col min="17" max="16384" width="9.09765625" style="6"/>
  </cols>
  <sheetData>
    <row r="1" spans="1:17" x14ac:dyDescent="0.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4"/>
      <c r="P1" s="56"/>
    </row>
    <row r="2" spans="1:17" x14ac:dyDescent="0.25">
      <c r="A2" s="2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4"/>
      <c r="P2" s="56"/>
    </row>
    <row r="3" spans="1:17" ht="11.9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56"/>
    </row>
    <row r="4" spans="1:17" ht="12.7" thickBot="1" x14ac:dyDescent="0.3">
      <c r="A4" s="47" t="s">
        <v>57</v>
      </c>
      <c r="B4" s="47"/>
      <c r="C4" s="47" t="s">
        <v>58</v>
      </c>
      <c r="D4" s="47"/>
      <c r="E4" s="47"/>
      <c r="F4" s="47"/>
      <c r="G4" s="47"/>
      <c r="H4" s="47"/>
      <c r="I4" s="47"/>
      <c r="J4" s="47"/>
      <c r="K4" s="47"/>
      <c r="L4" s="47"/>
      <c r="M4" s="3"/>
      <c r="N4" s="3"/>
      <c r="O4" s="4"/>
      <c r="P4" s="56"/>
    </row>
    <row r="5" spans="1:17" ht="12.7" thickBot="1" x14ac:dyDescent="0.3">
      <c r="A5" s="48" t="s">
        <v>59</v>
      </c>
      <c r="B5" s="49" t="s">
        <v>60</v>
      </c>
      <c r="C5" s="50" t="s">
        <v>61</v>
      </c>
      <c r="D5" s="51" t="s">
        <v>62</v>
      </c>
      <c r="E5" s="51"/>
      <c r="F5" s="51" t="s">
        <v>63</v>
      </c>
      <c r="G5" s="51"/>
      <c r="H5" s="50" t="s">
        <v>64</v>
      </c>
      <c r="I5" s="50"/>
      <c r="J5" s="3"/>
      <c r="K5" s="3"/>
      <c r="L5" s="3"/>
      <c r="M5" s="3"/>
      <c r="N5" s="3"/>
      <c r="O5" s="3"/>
      <c r="P5" s="56"/>
    </row>
    <row r="6" spans="1:17" ht="12.7" thickBot="1" x14ac:dyDescent="0.3">
      <c r="A6" s="48"/>
      <c r="B6" s="49"/>
      <c r="C6" s="50"/>
      <c r="D6" s="7" t="s">
        <v>65</v>
      </c>
      <c r="E6" s="8" t="s">
        <v>66</v>
      </c>
      <c r="F6" s="7" t="s">
        <v>65</v>
      </c>
      <c r="G6" s="8" t="s">
        <v>66</v>
      </c>
      <c r="H6" s="50"/>
      <c r="I6" s="50"/>
      <c r="J6" s="5"/>
      <c r="K6" s="5"/>
      <c r="L6" s="5"/>
      <c r="M6" s="5"/>
      <c r="N6" s="5"/>
      <c r="O6" s="5"/>
      <c r="P6" s="56"/>
    </row>
    <row r="7" spans="1:17" x14ac:dyDescent="0.25">
      <c r="A7" s="40">
        <v>0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1">
        <v>0</v>
      </c>
      <c r="J7" s="5"/>
      <c r="K7" s="9" t="s">
        <v>67</v>
      </c>
      <c r="L7" s="9" t="s">
        <v>68</v>
      </c>
      <c r="M7" s="9" t="s">
        <v>69</v>
      </c>
      <c r="N7" s="9" t="s">
        <v>70</v>
      </c>
      <c r="O7" s="5" t="s">
        <v>87</v>
      </c>
      <c r="P7" s="56"/>
    </row>
    <row r="8" spans="1:17" x14ac:dyDescent="0.25">
      <c r="A8" s="10" t="s">
        <v>71</v>
      </c>
      <c r="B8" s="45" t="s">
        <v>72</v>
      </c>
      <c r="C8" s="11" t="s">
        <v>73</v>
      </c>
      <c r="D8" s="12" t="s">
        <v>74</v>
      </c>
      <c r="E8" s="13"/>
      <c r="F8" s="14">
        <v>51</v>
      </c>
      <c r="G8" s="15">
        <v>500000</v>
      </c>
      <c r="H8" s="16" t="s">
        <v>75</v>
      </c>
      <c r="I8" s="17">
        <v>1622459.11</v>
      </c>
      <c r="J8" s="18"/>
      <c r="K8" s="43" t="s">
        <v>6</v>
      </c>
      <c r="L8" s="19" t="str">
        <f>IF(K8&gt;0,VLOOKUP(K8,справочник!$B$2:$H$28,2)," ")</f>
        <v>2.1.1.1.1</v>
      </c>
      <c r="M8" s="20">
        <f>E8-G8</f>
        <v>-500000</v>
      </c>
      <c r="N8" s="20">
        <f>ABS(M8)</f>
        <v>500000</v>
      </c>
      <c r="O8" s="5" t="str">
        <f>IF(K8&gt;0,VLOOKUP(K8,справочник!$B$2:$H$28,2)," ")</f>
        <v>2.1.1.1.1</v>
      </c>
      <c r="P8" s="56">
        <f>IF(IF(O8&gt;0,E8-G8," ")=0," ",IF(O8&gt;0,E8-G8," "))</f>
        <v>-500000</v>
      </c>
      <c r="Q8" s="6">
        <f>IF(IF(O8&gt;0,G8," ")=0," ",IF(O8&gt;0,G8," "))</f>
        <v>500000</v>
      </c>
    </row>
    <row r="9" spans="1:17" ht="23.05" x14ac:dyDescent="0.25">
      <c r="A9" s="21"/>
      <c r="B9" s="45"/>
      <c r="C9" s="22" t="s">
        <v>76</v>
      </c>
      <c r="D9" s="23"/>
      <c r="E9" s="24"/>
      <c r="F9" s="23"/>
      <c r="G9" s="24"/>
      <c r="H9" s="25"/>
      <c r="I9" s="24"/>
      <c r="J9" s="18"/>
      <c r="K9" s="19"/>
      <c r="L9" s="19" t="str">
        <f>IF(K9&gt;0,VLOOKUP(K9,справочник!$B$2:$H$28,2)," ")</f>
        <v xml:space="preserve"> </v>
      </c>
      <c r="M9" s="19"/>
      <c r="N9" s="19"/>
      <c r="O9" s="5" t="str">
        <f>IF(K9&gt;0,VLOOKUP(K9,справочник!$B$2:$H$28,2)," ")</f>
        <v xml:space="preserve"> </v>
      </c>
      <c r="P9" s="56" t="str">
        <f t="shared" ref="P9:P17" si="0">IF(IF(O9&gt;0,E9-G9," ")=0," ",IF(O9&gt;0,E9-G9," "))</f>
        <v xml:space="preserve"> </v>
      </c>
      <c r="Q9" s="6" t="str">
        <f t="shared" ref="Q9:Q17" si="1">IF(IF(O9&gt;0,G9," ")=0," ",IF(O9&gt;0,G9," "))</f>
        <v xml:space="preserve"> </v>
      </c>
    </row>
    <row r="10" spans="1:17" x14ac:dyDescent="0.25">
      <c r="A10" s="21"/>
      <c r="B10" s="45"/>
      <c r="C10" s="22" t="s">
        <v>77</v>
      </c>
      <c r="D10" s="23"/>
      <c r="E10" s="24"/>
      <c r="F10" s="23"/>
      <c r="G10" s="24"/>
      <c r="H10" s="25"/>
      <c r="I10" s="24"/>
      <c r="J10" s="18"/>
      <c r="K10" s="19"/>
      <c r="L10" s="19"/>
      <c r="M10" s="19"/>
      <c r="N10" s="19"/>
      <c r="O10" s="5" t="str">
        <f>IF(K10&gt;0,VLOOKUP(K10,справочник!$B$2:$H$28,2)," ")</f>
        <v xml:space="preserve"> </v>
      </c>
      <c r="P10" s="56" t="str">
        <f t="shared" si="0"/>
        <v xml:space="preserve"> </v>
      </c>
      <c r="Q10" s="6" t="str">
        <f t="shared" si="1"/>
        <v xml:space="preserve"> </v>
      </c>
    </row>
    <row r="11" spans="1:17" x14ac:dyDescent="0.25">
      <c r="A11" s="21"/>
      <c r="B11" s="45"/>
      <c r="C11" s="22" t="s">
        <v>78</v>
      </c>
      <c r="D11" s="23"/>
      <c r="E11" s="24"/>
      <c r="F11" s="23"/>
      <c r="G11" s="24"/>
      <c r="H11" s="25"/>
      <c r="I11" s="24"/>
      <c r="J11" s="18"/>
      <c r="K11" s="19"/>
      <c r="L11" s="19"/>
      <c r="M11" s="19"/>
      <c r="N11" s="19"/>
      <c r="O11" s="5" t="str">
        <f>IF(K11&gt;0,VLOOKUP(K11,справочник!$B$2:$H$28,2)," ")</f>
        <v xml:space="preserve"> </v>
      </c>
      <c r="P11" s="56" t="str">
        <f t="shared" si="0"/>
        <v xml:space="preserve"> </v>
      </c>
      <c r="Q11" s="6" t="str">
        <f t="shared" si="1"/>
        <v xml:space="preserve"> </v>
      </c>
    </row>
    <row r="12" spans="1:17" x14ac:dyDescent="0.25">
      <c r="A12" s="21"/>
      <c r="B12" s="45"/>
      <c r="C12" s="42" t="s">
        <v>8</v>
      </c>
      <c r="D12" s="23"/>
      <c r="E12" s="24"/>
      <c r="F12" s="23"/>
      <c r="G12" s="24"/>
      <c r="H12" s="25"/>
      <c r="I12" s="24"/>
      <c r="J12" s="18"/>
      <c r="K12" s="19"/>
      <c r="L12" s="19"/>
      <c r="M12" s="19"/>
      <c r="N12" s="19"/>
      <c r="O12" s="5" t="str">
        <f>IF(K12&gt;0,VLOOKUP(K12,справочник!$B$2:$H$28,2)," ")</f>
        <v xml:space="preserve"> </v>
      </c>
      <c r="P12" s="56" t="str">
        <f t="shared" si="0"/>
        <v xml:space="preserve"> </v>
      </c>
      <c r="Q12" s="6" t="str">
        <f t="shared" si="1"/>
        <v xml:space="preserve"> </v>
      </c>
    </row>
    <row r="13" spans="1:17" ht="23.05" x14ac:dyDescent="0.25">
      <c r="A13" s="26" t="s">
        <v>71</v>
      </c>
      <c r="B13" s="46" t="s">
        <v>79</v>
      </c>
      <c r="C13" s="27" t="s">
        <v>80</v>
      </c>
      <c r="D13" s="28" t="s">
        <v>81</v>
      </c>
      <c r="E13" s="29"/>
      <c r="F13" s="30">
        <v>51</v>
      </c>
      <c r="G13" s="31">
        <v>45</v>
      </c>
      <c r="H13" s="32" t="s">
        <v>75</v>
      </c>
      <c r="I13" s="33">
        <v>1622414.11</v>
      </c>
      <c r="J13" s="5"/>
      <c r="K13" s="43" t="s">
        <v>0</v>
      </c>
      <c r="L13" s="19" t="str">
        <f>VLOOKUP(K13,справочник!$B$2:$H$28,2)</f>
        <v>2.1.2.7</v>
      </c>
      <c r="M13" s="20">
        <f>E13-G13</f>
        <v>-45</v>
      </c>
      <c r="N13" s="20">
        <f>ABS(M13)</f>
        <v>45</v>
      </c>
      <c r="O13" s="5" t="str">
        <f>IF(K13&gt;0,VLOOKUP(K13,справочник!$B$2:$H$28,2)," ")</f>
        <v>2.1.2.7</v>
      </c>
      <c r="P13" s="56">
        <f t="shared" si="0"/>
        <v>-45</v>
      </c>
      <c r="Q13" s="6">
        <f t="shared" si="1"/>
        <v>45</v>
      </c>
    </row>
    <row r="14" spans="1:17" x14ac:dyDescent="0.25">
      <c r="A14" s="34"/>
      <c r="B14" s="46"/>
      <c r="C14" s="35" t="s">
        <v>82</v>
      </c>
      <c r="D14" s="36"/>
      <c r="E14" s="37"/>
      <c r="F14" s="36"/>
      <c r="G14" s="37"/>
      <c r="H14" s="38"/>
      <c r="I14" s="37"/>
      <c r="J14" s="5"/>
      <c r="K14" s="19"/>
      <c r="L14" s="19"/>
      <c r="M14" s="19"/>
      <c r="N14" s="19"/>
      <c r="O14" s="5" t="str">
        <f>IF(K14&gt;0,VLOOKUP(K14,справочник!$B$2:$H$28,2)," ")</f>
        <v xml:space="preserve"> </v>
      </c>
      <c r="P14" s="56" t="str">
        <f t="shared" si="0"/>
        <v xml:space="preserve"> </v>
      </c>
      <c r="Q14" s="6" t="str">
        <f t="shared" si="1"/>
        <v xml:space="preserve"> </v>
      </c>
    </row>
    <row r="15" spans="1:17" x14ac:dyDescent="0.25">
      <c r="A15" s="34"/>
      <c r="B15" s="46"/>
      <c r="C15" s="35" t="s">
        <v>78</v>
      </c>
      <c r="D15" s="36"/>
      <c r="E15" s="37"/>
      <c r="F15" s="36"/>
      <c r="G15" s="37"/>
      <c r="H15" s="38"/>
      <c r="I15" s="37"/>
      <c r="J15" s="5"/>
      <c r="K15" s="19"/>
      <c r="L15" s="19"/>
      <c r="M15" s="19"/>
      <c r="N15" s="19"/>
      <c r="O15" s="5" t="str">
        <f>IF(K15&gt;0,VLOOKUP(K15,справочник!$B$2:$H$28,2)," ")</f>
        <v xml:space="preserve"> </v>
      </c>
      <c r="P15" s="56" t="str">
        <f t="shared" si="0"/>
        <v xml:space="preserve"> </v>
      </c>
      <c r="Q15" s="6" t="str">
        <f t="shared" si="1"/>
        <v xml:space="preserve"> </v>
      </c>
    </row>
    <row r="16" spans="1:17" ht="23.05" x14ac:dyDescent="0.25">
      <c r="A16" s="34"/>
      <c r="B16" s="46"/>
      <c r="C16" s="44" t="s">
        <v>2</v>
      </c>
      <c r="D16" s="36"/>
      <c r="E16" s="37"/>
      <c r="F16" s="36"/>
      <c r="G16" s="37"/>
      <c r="H16" s="38"/>
      <c r="I16" s="37"/>
      <c r="J16" s="5"/>
      <c r="K16" s="19"/>
      <c r="L16" s="19"/>
      <c r="M16" s="19"/>
      <c r="N16" s="19"/>
      <c r="O16" s="5" t="str">
        <f>IF(K16&gt;0,VLOOKUP(K16,справочник!$B$2:$H$28,2)," ")</f>
        <v xml:space="preserve"> </v>
      </c>
      <c r="P16" s="56" t="str">
        <f t="shared" si="0"/>
        <v xml:space="preserve"> </v>
      </c>
      <c r="Q16" s="6" t="str">
        <f t="shared" si="1"/>
        <v xml:space="preserve"> </v>
      </c>
    </row>
    <row r="17" spans="1:17" ht="57.6" x14ac:dyDescent="0.25">
      <c r="A17" s="26" t="s">
        <v>71</v>
      </c>
      <c r="B17" s="46" t="s">
        <v>83</v>
      </c>
      <c r="C17" s="27" t="s">
        <v>84</v>
      </c>
      <c r="D17" s="30">
        <v>70</v>
      </c>
      <c r="E17" s="29"/>
      <c r="F17" s="30">
        <v>51</v>
      </c>
      <c r="G17" s="39">
        <v>6000</v>
      </c>
      <c r="H17" s="32" t="s">
        <v>75</v>
      </c>
      <c r="I17" s="33">
        <v>1616414.11</v>
      </c>
      <c r="J17" s="5"/>
      <c r="K17" s="43" t="s">
        <v>3</v>
      </c>
      <c r="L17" s="19" t="str">
        <f>VLOOKUP(K17,справочник!$B$2:$H$28,2)</f>
        <v>2.1.1.1.1</v>
      </c>
      <c r="M17" s="20">
        <f>E17-G17</f>
        <v>-6000</v>
      </c>
      <c r="N17" s="20">
        <f>ABS(M17)</f>
        <v>6000</v>
      </c>
      <c r="O17" s="5" t="str">
        <f>IF(K17&gt;0,VLOOKUP(K17,справочник!$B$2:$H$28,2)," ")</f>
        <v>2.1.1.1.1</v>
      </c>
      <c r="P17" s="56">
        <f t="shared" si="0"/>
        <v>-6000</v>
      </c>
      <c r="Q17" s="6">
        <f t="shared" si="1"/>
        <v>6000</v>
      </c>
    </row>
    <row r="18" spans="1:17" ht="23.05" x14ac:dyDescent="0.25">
      <c r="A18" s="34"/>
      <c r="B18" s="46"/>
      <c r="C18" s="35" t="s">
        <v>85</v>
      </c>
      <c r="D18" s="36"/>
      <c r="E18" s="37"/>
      <c r="F18" s="36"/>
      <c r="G18" s="37"/>
      <c r="H18" s="38"/>
      <c r="I18" s="37"/>
      <c r="J18" s="5"/>
      <c r="K18" s="19"/>
      <c r="L18" s="19"/>
      <c r="M18" s="19"/>
      <c r="N18" s="19"/>
      <c r="O18" s="5"/>
      <c r="P18" s="56"/>
    </row>
    <row r="19" spans="1:17" x14ac:dyDescent="0.25">
      <c r="A19" s="34"/>
      <c r="B19" s="46"/>
      <c r="C19" s="35" t="s">
        <v>78</v>
      </c>
      <c r="D19" s="36"/>
      <c r="E19" s="37"/>
      <c r="F19" s="36"/>
      <c r="G19" s="37"/>
      <c r="H19" s="38"/>
      <c r="I19" s="37"/>
      <c r="J19" s="5"/>
      <c r="K19" s="19"/>
      <c r="L19" s="19"/>
      <c r="M19" s="19"/>
      <c r="N19" s="19"/>
      <c r="O19" s="5"/>
      <c r="P19" s="56"/>
    </row>
    <row r="20" spans="1:17" x14ac:dyDescent="0.25">
      <c r="A20" s="34"/>
      <c r="B20" s="46"/>
      <c r="C20" s="44" t="s">
        <v>5</v>
      </c>
      <c r="D20" s="36"/>
      <c r="E20" s="37"/>
      <c r="F20" s="36"/>
      <c r="G20" s="37"/>
      <c r="H20" s="38"/>
      <c r="I20" s="37"/>
      <c r="J20" s="5"/>
      <c r="K20" s="19"/>
      <c r="L20" s="19"/>
      <c r="M20" s="19"/>
      <c r="N20" s="19"/>
      <c r="O20" s="5"/>
      <c r="P20" s="56"/>
    </row>
  </sheetData>
  <mergeCells count="11">
    <mergeCell ref="B8:B12"/>
    <mergeCell ref="B13:B16"/>
    <mergeCell ref="B17:B20"/>
    <mergeCell ref="A4:B4"/>
    <mergeCell ref="C4:L4"/>
    <mergeCell ref="A5:A6"/>
    <mergeCell ref="B5:B6"/>
    <mergeCell ref="C5:C6"/>
    <mergeCell ref="D5:E5"/>
    <mergeCell ref="F5:G5"/>
    <mergeCell ref="H5:I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и" promptTitle="Выбери из списка">
          <x14:formula1>
            <xm:f>справочник!$B$2:$B$28</xm:f>
          </x14:formula1>
          <xm:sqref>K8:K33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workbookViewId="0">
      <selection activeCell="A34" sqref="A34"/>
    </sheetView>
  </sheetViews>
  <sheetFormatPr defaultRowHeight="14.4" x14ac:dyDescent="0.3"/>
  <cols>
    <col min="2" max="2" width="64" bestFit="1" customWidth="1"/>
    <col min="3" max="3" width="8.296875" bestFit="1" customWidth="1"/>
    <col min="4" max="4" width="59.09765625" style="54" bestFit="1" customWidth="1"/>
  </cols>
  <sheetData>
    <row r="1" spans="1:4" x14ac:dyDescent="0.3">
      <c r="B1" s="1" t="s">
        <v>52</v>
      </c>
      <c r="C1" s="1" t="s">
        <v>53</v>
      </c>
      <c r="D1" s="53" t="s">
        <v>54</v>
      </c>
    </row>
    <row r="2" spans="1:4" x14ac:dyDescent="0.3">
      <c r="A2" s="55"/>
      <c r="B2" t="s">
        <v>0</v>
      </c>
      <c r="C2" t="s">
        <v>1</v>
      </c>
      <c r="D2" s="52" t="s">
        <v>2</v>
      </c>
    </row>
    <row r="3" spans="1:4" x14ac:dyDescent="0.3">
      <c r="B3" t="s">
        <v>3</v>
      </c>
      <c r="C3" t="s">
        <v>4</v>
      </c>
      <c r="D3" s="54" t="s">
        <v>5</v>
      </c>
    </row>
    <row r="4" spans="1:4" x14ac:dyDescent="0.3">
      <c r="A4" s="55"/>
      <c r="B4" t="s">
        <v>6</v>
      </c>
      <c r="C4" t="s">
        <v>7</v>
      </c>
      <c r="D4" s="52" t="s">
        <v>8</v>
      </c>
    </row>
    <row r="5" spans="1:4" x14ac:dyDescent="0.3">
      <c r="A5" s="55"/>
      <c r="B5" t="s">
        <v>6</v>
      </c>
      <c r="C5" t="s">
        <v>7</v>
      </c>
      <c r="D5" s="52" t="s">
        <v>8</v>
      </c>
    </row>
    <row r="6" spans="1:4" x14ac:dyDescent="0.3">
      <c r="A6" s="55"/>
      <c r="B6" t="s">
        <v>0</v>
      </c>
      <c r="C6" t="s">
        <v>1</v>
      </c>
      <c r="D6" s="52" t="s">
        <v>2</v>
      </c>
    </row>
    <row r="7" spans="1:4" x14ac:dyDescent="0.3">
      <c r="A7" s="55"/>
      <c r="B7" t="s">
        <v>9</v>
      </c>
      <c r="C7" t="s">
        <v>10</v>
      </c>
      <c r="D7" s="52" t="s">
        <v>11</v>
      </c>
    </row>
    <row r="8" spans="1:4" x14ac:dyDescent="0.3">
      <c r="B8" t="s">
        <v>12</v>
      </c>
      <c r="C8" t="s">
        <v>13</v>
      </c>
      <c r="D8" s="54" t="s">
        <v>14</v>
      </c>
    </row>
    <row r="9" spans="1:4" x14ac:dyDescent="0.3">
      <c r="A9" s="55"/>
      <c r="B9" t="s">
        <v>6</v>
      </c>
      <c r="C9" t="s">
        <v>7</v>
      </c>
      <c r="D9" s="52" t="s">
        <v>15</v>
      </c>
    </row>
    <row r="10" spans="1:4" x14ac:dyDescent="0.3">
      <c r="A10" s="55"/>
      <c r="B10" t="s">
        <v>0</v>
      </c>
      <c r="C10" t="s">
        <v>1</v>
      </c>
      <c r="D10" s="52" t="s">
        <v>2</v>
      </c>
    </row>
    <row r="11" spans="1:4" x14ac:dyDescent="0.3">
      <c r="B11" t="s">
        <v>16</v>
      </c>
      <c r="C11" t="s">
        <v>17</v>
      </c>
      <c r="D11" s="54" t="s">
        <v>18</v>
      </c>
    </row>
    <row r="12" spans="1:4" x14ac:dyDescent="0.3">
      <c r="A12" s="55"/>
      <c r="B12" t="s">
        <v>6</v>
      </c>
      <c r="C12" t="s">
        <v>7</v>
      </c>
      <c r="D12" s="52" t="s">
        <v>15</v>
      </c>
    </row>
    <row r="13" spans="1:4" x14ac:dyDescent="0.3">
      <c r="B13" t="s">
        <v>19</v>
      </c>
      <c r="C13" t="s">
        <v>20</v>
      </c>
      <c r="D13" s="54" t="s">
        <v>21</v>
      </c>
    </row>
    <row r="14" spans="1:4" x14ac:dyDescent="0.3">
      <c r="B14" t="s">
        <v>22</v>
      </c>
      <c r="C14" t="s">
        <v>23</v>
      </c>
      <c r="D14" s="54" t="s">
        <v>24</v>
      </c>
    </row>
    <row r="15" spans="1:4" x14ac:dyDescent="0.3">
      <c r="B15" t="s">
        <v>25</v>
      </c>
      <c r="C15" t="s">
        <v>26</v>
      </c>
      <c r="D15" s="54" t="s">
        <v>27</v>
      </c>
    </row>
    <row r="16" spans="1:4" x14ac:dyDescent="0.3">
      <c r="B16" t="s">
        <v>28</v>
      </c>
      <c r="C16" t="s">
        <v>29</v>
      </c>
      <c r="D16" s="54" t="s">
        <v>30</v>
      </c>
    </row>
    <row r="17" spans="1:4" x14ac:dyDescent="0.3">
      <c r="A17" s="55"/>
      <c r="B17" t="s">
        <v>31</v>
      </c>
      <c r="C17" t="s">
        <v>32</v>
      </c>
      <c r="D17" s="52" t="s">
        <v>33</v>
      </c>
    </row>
    <row r="18" spans="1:4" x14ac:dyDescent="0.3">
      <c r="A18" s="55"/>
      <c r="B18" t="s">
        <v>9</v>
      </c>
      <c r="C18" t="s">
        <v>10</v>
      </c>
      <c r="D18" s="52" t="s">
        <v>11</v>
      </c>
    </row>
    <row r="19" spans="1:4" x14ac:dyDescent="0.3">
      <c r="B19" t="s">
        <v>34</v>
      </c>
      <c r="C19" t="s">
        <v>35</v>
      </c>
      <c r="D19" s="54" t="s">
        <v>36</v>
      </c>
    </row>
    <row r="20" spans="1:4" x14ac:dyDescent="0.3">
      <c r="B20" t="s">
        <v>16</v>
      </c>
      <c r="C20" t="s">
        <v>17</v>
      </c>
      <c r="D20" s="54" t="s">
        <v>37</v>
      </c>
    </row>
    <row r="21" spans="1:4" x14ac:dyDescent="0.3">
      <c r="A21" s="55"/>
      <c r="B21" t="s">
        <v>31</v>
      </c>
      <c r="C21" t="s">
        <v>32</v>
      </c>
      <c r="D21" s="52" t="s">
        <v>33</v>
      </c>
    </row>
    <row r="22" spans="1:4" x14ac:dyDescent="0.3">
      <c r="A22" s="55"/>
      <c r="B22" t="s">
        <v>31</v>
      </c>
      <c r="C22" t="s">
        <v>32</v>
      </c>
      <c r="D22" s="52" t="s">
        <v>33</v>
      </c>
    </row>
    <row r="23" spans="1:4" x14ac:dyDescent="0.3">
      <c r="B23" t="s">
        <v>3</v>
      </c>
      <c r="C23" t="s">
        <v>4</v>
      </c>
      <c r="D23" s="54" t="s">
        <v>38</v>
      </c>
    </row>
    <row r="24" spans="1:4" x14ac:dyDescent="0.3">
      <c r="B24" t="s">
        <v>19</v>
      </c>
      <c r="C24" t="s">
        <v>20</v>
      </c>
      <c r="D24" s="54" t="s">
        <v>39</v>
      </c>
    </row>
    <row r="25" spans="1:4" x14ac:dyDescent="0.3">
      <c r="B25" t="s">
        <v>40</v>
      </c>
      <c r="C25" t="s">
        <v>41</v>
      </c>
      <c r="D25" s="54" t="s">
        <v>42</v>
      </c>
    </row>
    <row r="26" spans="1:4" x14ac:dyDescent="0.3">
      <c r="B26" t="s">
        <v>43</v>
      </c>
      <c r="C26" t="s">
        <v>44</v>
      </c>
      <c r="D26" s="54" t="s">
        <v>45</v>
      </c>
    </row>
    <row r="27" spans="1:4" x14ac:dyDescent="0.3">
      <c r="B27" t="s">
        <v>46</v>
      </c>
      <c r="C27" t="s">
        <v>47</v>
      </c>
      <c r="D27" s="54" t="s">
        <v>48</v>
      </c>
    </row>
    <row r="28" spans="1:4" x14ac:dyDescent="0.3">
      <c r="B28" t="s">
        <v>49</v>
      </c>
      <c r="C28" t="s">
        <v>50</v>
      </c>
      <c r="D28" s="54" t="s">
        <v>51</v>
      </c>
    </row>
    <row r="34" spans="1:1" x14ac:dyDescent="0.3">
      <c r="A34" t="s">
        <v>86</v>
      </c>
    </row>
  </sheetData>
  <autoFilter ref="B1:D28"/>
  <conditionalFormatting sqref="D2:D28">
    <cfRule type="duplicateValues" dxfId="2" priority="3"/>
  </conditionalFormatting>
  <conditionalFormatting sqref="C2:C28">
    <cfRule type="duplicateValues" dxfId="1" priority="2"/>
  </conditionalFormatting>
  <conditionalFormatting sqref="B2:B2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работа</vt:lpstr>
      <vt:lpstr>справочник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Nemtsev</dc:creator>
  <cp:lastModifiedBy>Александров</cp:lastModifiedBy>
  <dcterms:created xsi:type="dcterms:W3CDTF">2014-07-04T08:43:23Z</dcterms:created>
  <dcterms:modified xsi:type="dcterms:W3CDTF">2014-07-04T09:43:41Z</dcterms:modified>
</cp:coreProperties>
</file>