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upervisor2\Работа\Октябрь\"/>
    </mc:Choice>
  </mc:AlternateContent>
  <bookViews>
    <workbookView xWindow="0" yWindow="0" windowWidth="16365" windowHeight="5310" tabRatio="707"/>
  </bookViews>
  <sheets>
    <sheet name="Октябрь" sheetId="18" r:id="rId1"/>
  </sheets>
  <definedNames>
    <definedName name="_xlnm._FilterDatabase" localSheetId="0" hidden="1">Октябрь!$A$4:$AM$111</definedName>
  </definedNames>
  <calcPr calcId="162913"/>
</workbook>
</file>

<file path=xl/calcChain.xml><?xml version="1.0" encoding="utf-8"?>
<calcChain xmlns="http://schemas.openxmlformats.org/spreadsheetml/2006/main">
  <c r="AK119" i="18" l="1"/>
  <c r="AK118" i="18"/>
  <c r="AM136" i="18"/>
  <c r="AM135" i="18"/>
  <c r="AL136" i="18"/>
  <c r="AL135" i="18"/>
  <c r="AK136" i="18"/>
  <c r="AK116" i="18" l="1"/>
  <c r="AK117" i="18" l="1"/>
  <c r="AR15" i="18"/>
  <c r="AN16" i="18"/>
  <c r="AN17" i="18"/>
  <c r="AN18" i="18"/>
  <c r="AN19" i="18"/>
  <c r="AN15" i="18"/>
  <c r="AR16" i="18"/>
  <c r="AR17" i="18"/>
  <c r="AR18" i="18"/>
  <c r="AR19" i="18"/>
  <c r="AN50" i="18" l="1"/>
  <c r="AR50" i="18"/>
  <c r="AV50" i="18"/>
  <c r="AZ50" i="18"/>
  <c r="BD50" i="18"/>
  <c r="AN51" i="18"/>
  <c r="AR51" i="18"/>
  <c r="AV51" i="18"/>
  <c r="AZ51" i="18"/>
  <c r="BD51" i="18"/>
  <c r="AN52" i="18"/>
  <c r="AR52" i="18"/>
  <c r="AV52" i="18"/>
  <c r="AZ52" i="18"/>
  <c r="BD52" i="18"/>
  <c r="AN53" i="18"/>
  <c r="AR53" i="18"/>
  <c r="AV53" i="18"/>
  <c r="AZ53" i="18"/>
  <c r="BD53" i="18"/>
  <c r="AN54" i="18"/>
  <c r="AO54" i="18"/>
  <c r="AR54" i="18"/>
  <c r="AS54" i="18"/>
  <c r="AV54" i="18"/>
  <c r="AW54" i="18"/>
  <c r="AZ54" i="18"/>
  <c r="BA54" i="18"/>
  <c r="BD54" i="18"/>
  <c r="BE54" i="18"/>
  <c r="AN55" i="18"/>
  <c r="AR55" i="18"/>
  <c r="AV55" i="18"/>
  <c r="AZ55" i="18"/>
  <c r="BD55" i="18"/>
  <c r="AN56" i="18"/>
  <c r="AR56" i="18"/>
  <c r="AV56" i="18"/>
  <c r="AZ56" i="18"/>
  <c r="BD56" i="18"/>
  <c r="AN57" i="18"/>
  <c r="AR57" i="18"/>
  <c r="AV57" i="18"/>
  <c r="AZ57" i="18"/>
  <c r="BD57" i="18"/>
  <c r="AN58" i="18"/>
  <c r="AR58" i="18"/>
  <c r="AV58" i="18"/>
  <c r="AZ58" i="18"/>
  <c r="BD58" i="18"/>
  <c r="AN59" i="18"/>
  <c r="AO59" i="18"/>
  <c r="AR59" i="18"/>
  <c r="AS59" i="18"/>
  <c r="AV59" i="18"/>
  <c r="AW59" i="18"/>
  <c r="AZ59" i="18"/>
  <c r="BA59" i="18"/>
  <c r="BD59" i="18"/>
  <c r="BE59" i="18"/>
  <c r="AN60" i="18"/>
  <c r="AR60" i="18"/>
  <c r="AV60" i="18"/>
  <c r="AZ60" i="18"/>
  <c r="BD60" i="18"/>
  <c r="AN61" i="18"/>
  <c r="AR61" i="18"/>
  <c r="AV61" i="18"/>
  <c r="AZ61" i="18"/>
  <c r="BD61" i="18"/>
  <c r="AN62" i="18"/>
  <c r="AR62" i="18"/>
  <c r="AV62" i="18"/>
  <c r="AZ62" i="18"/>
  <c r="BD62" i="18"/>
  <c r="AN63" i="18"/>
  <c r="AR63" i="18"/>
  <c r="AV63" i="18"/>
  <c r="AZ63" i="18"/>
  <c r="BD63" i="18"/>
  <c r="AN64" i="18"/>
  <c r="AO64" i="18"/>
  <c r="AR64" i="18"/>
  <c r="AS64" i="18"/>
  <c r="AV64" i="18"/>
  <c r="AW64" i="18"/>
  <c r="AZ64" i="18"/>
  <c r="BA64" i="18"/>
  <c r="BD64" i="18"/>
  <c r="BE64" i="18"/>
  <c r="AN65" i="18"/>
  <c r="AR65" i="18"/>
  <c r="AV65" i="18"/>
  <c r="AZ65" i="18"/>
  <c r="BD65" i="18"/>
  <c r="AN66" i="18"/>
  <c r="AR66" i="18"/>
  <c r="AV66" i="18"/>
  <c r="AZ66" i="18"/>
  <c r="BD66" i="18"/>
  <c r="AN67" i="18"/>
  <c r="AR67" i="18"/>
  <c r="AV67" i="18"/>
  <c r="AZ67" i="18"/>
  <c r="BD67" i="18"/>
  <c r="AN68" i="18"/>
  <c r="AR68" i="18"/>
  <c r="AV68" i="18"/>
  <c r="AZ68" i="18"/>
  <c r="BD68" i="18"/>
  <c r="AN69" i="18"/>
  <c r="AO69" i="18"/>
  <c r="AR69" i="18"/>
  <c r="AS69" i="18"/>
  <c r="AV69" i="18"/>
  <c r="AW69" i="18"/>
  <c r="AZ69" i="18"/>
  <c r="BA69" i="18"/>
  <c r="BD69" i="18"/>
  <c r="BE69" i="18"/>
  <c r="AN70" i="18"/>
  <c r="AR70" i="18"/>
  <c r="AV70" i="18"/>
  <c r="AZ70" i="18"/>
  <c r="BD70" i="18"/>
  <c r="AN71" i="18"/>
  <c r="AR71" i="18"/>
  <c r="AV71" i="18"/>
  <c r="AZ71" i="18"/>
  <c r="BD71" i="18"/>
  <c r="AN72" i="18"/>
  <c r="AR72" i="18"/>
  <c r="AV72" i="18"/>
  <c r="AZ72" i="18"/>
  <c r="BD72" i="18"/>
  <c r="AN73" i="18"/>
  <c r="AR73" i="18"/>
  <c r="AV73" i="18"/>
  <c r="AZ73" i="18"/>
  <c r="BD73" i="18"/>
  <c r="AN74" i="18"/>
  <c r="AO74" i="18"/>
  <c r="AR74" i="18"/>
  <c r="AS74" i="18"/>
  <c r="AV74" i="18"/>
  <c r="AW74" i="18"/>
  <c r="AZ74" i="18"/>
  <c r="BA74" i="18"/>
  <c r="BD74" i="18"/>
  <c r="BE74" i="18"/>
  <c r="AN75" i="18"/>
  <c r="AR75" i="18"/>
  <c r="AV75" i="18"/>
  <c r="AZ75" i="18"/>
  <c r="BD75" i="18"/>
  <c r="AN76" i="18"/>
  <c r="AR76" i="18"/>
  <c r="AV76" i="18"/>
  <c r="AZ76" i="18"/>
  <c r="BD76" i="18"/>
  <c r="AN77" i="18"/>
  <c r="AR77" i="18"/>
  <c r="AV77" i="18"/>
  <c r="AZ77" i="18"/>
  <c r="BD77" i="18"/>
  <c r="AN78" i="18"/>
  <c r="AR78" i="18"/>
  <c r="AV78" i="18"/>
  <c r="AZ78" i="18"/>
  <c r="BD78" i="18"/>
  <c r="AN79" i="18"/>
  <c r="AO79" i="18"/>
  <c r="AR79" i="18"/>
  <c r="AS79" i="18"/>
  <c r="AV79" i="18"/>
  <c r="AW79" i="18"/>
  <c r="AZ79" i="18"/>
  <c r="BA79" i="18"/>
  <c r="BD79" i="18"/>
  <c r="BE79" i="18"/>
  <c r="AN80" i="18"/>
  <c r="AR80" i="18"/>
  <c r="AV80" i="18"/>
  <c r="AZ80" i="18"/>
  <c r="BD80" i="18"/>
  <c r="AN81" i="18"/>
  <c r="AR81" i="18"/>
  <c r="AV81" i="18"/>
  <c r="AZ81" i="18"/>
  <c r="BD81" i="18"/>
  <c r="AN82" i="18"/>
  <c r="AR82" i="18"/>
  <c r="AV82" i="18"/>
  <c r="AZ82" i="18"/>
  <c r="BD82" i="18"/>
  <c r="AN83" i="18"/>
  <c r="AR83" i="18"/>
  <c r="AV83" i="18"/>
  <c r="AZ83" i="18"/>
  <c r="BD83" i="18"/>
  <c r="AN84" i="18"/>
  <c r="AO84" i="18"/>
  <c r="AR84" i="18"/>
  <c r="AS84" i="18"/>
  <c r="AV84" i="18"/>
  <c r="AW84" i="18"/>
  <c r="AZ84" i="18"/>
  <c r="BA84" i="18"/>
  <c r="BD84" i="18"/>
  <c r="BE84" i="18"/>
  <c r="AN85" i="18"/>
  <c r="AR85" i="18"/>
  <c r="AV85" i="18"/>
  <c r="AZ85" i="18"/>
  <c r="BD85" i="18"/>
  <c r="AN86" i="18"/>
  <c r="AR86" i="18"/>
  <c r="AV86" i="18"/>
  <c r="AZ86" i="18"/>
  <c r="BD86" i="18"/>
  <c r="AN87" i="18"/>
  <c r="AR87" i="18"/>
  <c r="AV87" i="18"/>
  <c r="AZ87" i="18"/>
  <c r="BD87" i="18"/>
  <c r="AN88" i="18"/>
  <c r="AR88" i="18"/>
  <c r="AV88" i="18"/>
  <c r="AZ88" i="18"/>
  <c r="BD88" i="18"/>
  <c r="AN89" i="18"/>
  <c r="AO89" i="18"/>
  <c r="AR89" i="18"/>
  <c r="AS89" i="18"/>
  <c r="AV89" i="18"/>
  <c r="AW89" i="18"/>
  <c r="AZ89" i="18"/>
  <c r="BA89" i="18"/>
  <c r="BD89" i="18"/>
  <c r="BE89" i="18"/>
  <c r="AN90" i="18"/>
  <c r="AR90" i="18"/>
  <c r="AV90" i="18"/>
  <c r="AZ90" i="18"/>
  <c r="BD90" i="18"/>
  <c r="AN91" i="18"/>
  <c r="AR91" i="18"/>
  <c r="AV91" i="18"/>
  <c r="AZ91" i="18"/>
  <c r="BD91" i="18"/>
  <c r="AN92" i="18"/>
  <c r="AR92" i="18"/>
  <c r="AV92" i="18"/>
  <c r="AZ92" i="18"/>
  <c r="BD92" i="18"/>
  <c r="AN93" i="18"/>
  <c r="AR93" i="18"/>
  <c r="AV93" i="18"/>
  <c r="AZ93" i="18"/>
  <c r="BD93" i="18"/>
  <c r="AN94" i="18"/>
  <c r="AO94" i="18"/>
  <c r="AR94" i="18"/>
  <c r="AS94" i="18"/>
  <c r="AV94" i="18"/>
  <c r="AW94" i="18"/>
  <c r="AZ94" i="18"/>
  <c r="BA94" i="18"/>
  <c r="BD94" i="18"/>
  <c r="BE94" i="18"/>
  <c r="AN95" i="18"/>
  <c r="AR95" i="18"/>
  <c r="AV95" i="18"/>
  <c r="AZ95" i="18"/>
  <c r="BD95" i="18"/>
  <c r="AN96" i="18"/>
  <c r="AR96" i="18"/>
  <c r="AV96" i="18"/>
  <c r="AZ96" i="18"/>
  <c r="BD96" i="18"/>
  <c r="AN97" i="18"/>
  <c r="AR97" i="18"/>
  <c r="AV97" i="18"/>
  <c r="AZ97" i="18"/>
  <c r="BD97" i="18"/>
  <c r="AN98" i="18"/>
  <c r="AR98" i="18"/>
  <c r="AV98" i="18"/>
  <c r="AZ98" i="18"/>
  <c r="BD98" i="18"/>
  <c r="AN99" i="18"/>
  <c r="AO99" i="18"/>
  <c r="AR99" i="18"/>
  <c r="AS99" i="18"/>
  <c r="AV99" i="18"/>
  <c r="AW99" i="18"/>
  <c r="AZ99" i="18"/>
  <c r="BA99" i="18"/>
  <c r="BD99" i="18"/>
  <c r="BE99" i="18"/>
  <c r="AN100" i="18"/>
  <c r="AR100" i="18"/>
  <c r="AV100" i="18"/>
  <c r="AZ100" i="18"/>
  <c r="BD100" i="18"/>
  <c r="AN101" i="18"/>
  <c r="AR101" i="18"/>
  <c r="AV101" i="18"/>
  <c r="AZ101" i="18"/>
  <c r="BD101" i="18"/>
  <c r="AN102" i="18"/>
  <c r="AR102" i="18"/>
  <c r="AV102" i="18"/>
  <c r="AZ102" i="18"/>
  <c r="BD102" i="18"/>
  <c r="AN103" i="18"/>
  <c r="AR103" i="18"/>
  <c r="AV103" i="18"/>
  <c r="AZ103" i="18"/>
  <c r="BD103" i="18"/>
  <c r="AN104" i="18"/>
  <c r="AO104" i="18"/>
  <c r="AR104" i="18"/>
  <c r="AS104" i="18"/>
  <c r="AV104" i="18"/>
  <c r="AW104" i="18"/>
  <c r="AZ104" i="18"/>
  <c r="BA104" i="18"/>
  <c r="BD104" i="18"/>
  <c r="BE104" i="18"/>
  <c r="AN105" i="18"/>
  <c r="AR105" i="18"/>
  <c r="AV105" i="18"/>
  <c r="AZ105" i="18"/>
  <c r="BD105" i="18"/>
  <c r="AN106" i="18"/>
  <c r="AR106" i="18"/>
  <c r="AV106" i="18"/>
  <c r="AZ106" i="18"/>
  <c r="BD106" i="18"/>
  <c r="AN107" i="18"/>
  <c r="AR107" i="18"/>
  <c r="AV107" i="18"/>
  <c r="AZ107" i="18"/>
  <c r="BD107" i="18"/>
  <c r="AN108" i="18"/>
  <c r="AR108" i="18"/>
  <c r="AV108" i="18"/>
  <c r="AZ108" i="18"/>
  <c r="BD108" i="18"/>
  <c r="AN109" i="18"/>
  <c r="AO109" i="18"/>
  <c r="AR109" i="18"/>
  <c r="AS109" i="18"/>
  <c r="AV109" i="18"/>
  <c r="AW109" i="18"/>
  <c r="AZ109" i="18"/>
  <c r="BA109" i="18"/>
  <c r="BD109" i="18"/>
  <c r="BE109" i="18"/>
  <c r="AN10" i="18"/>
  <c r="AR10" i="18"/>
  <c r="AV10" i="18"/>
  <c r="AZ10" i="18"/>
  <c r="BD10" i="18"/>
  <c r="AN11" i="18"/>
  <c r="AR11" i="18"/>
  <c r="AV11" i="18"/>
  <c r="AZ11" i="18"/>
  <c r="BD11" i="18"/>
  <c r="AN12" i="18"/>
  <c r="AR12" i="18"/>
  <c r="AV12" i="18"/>
  <c r="AZ12" i="18"/>
  <c r="BD12" i="18"/>
  <c r="AN13" i="18"/>
  <c r="AR13" i="18"/>
  <c r="AV13" i="18"/>
  <c r="AZ13" i="18"/>
  <c r="BD13" i="18"/>
  <c r="AN14" i="18"/>
  <c r="AO14" i="18"/>
  <c r="AR14" i="18"/>
  <c r="AS14" i="18"/>
  <c r="AV14" i="18"/>
  <c r="AW14" i="18"/>
  <c r="AZ14" i="18"/>
  <c r="BA14" i="18"/>
  <c r="BD14" i="18"/>
  <c r="BE14" i="18"/>
  <c r="AV15" i="18"/>
  <c r="AZ15" i="18"/>
  <c r="BD15" i="18"/>
  <c r="AV16" i="18"/>
  <c r="AZ16" i="18"/>
  <c r="BD16" i="18"/>
  <c r="AV17" i="18"/>
  <c r="AZ17" i="18"/>
  <c r="BD17" i="18"/>
  <c r="AV18" i="18"/>
  <c r="AZ18" i="18"/>
  <c r="BD18" i="18"/>
  <c r="AO19" i="18"/>
  <c r="AS19" i="18"/>
  <c r="AV19" i="18"/>
  <c r="AW19" i="18"/>
  <c r="AZ19" i="18"/>
  <c r="BA19" i="18"/>
  <c r="BD19" i="18"/>
  <c r="BE19" i="18"/>
  <c r="AN20" i="18"/>
  <c r="AR20" i="18"/>
  <c r="AV20" i="18"/>
  <c r="AZ20" i="18"/>
  <c r="BD20" i="18"/>
  <c r="AN21" i="18"/>
  <c r="AR21" i="18"/>
  <c r="AV21" i="18"/>
  <c r="AZ21" i="18"/>
  <c r="BD21" i="18"/>
  <c r="AN22" i="18"/>
  <c r="AR22" i="18"/>
  <c r="AV22" i="18"/>
  <c r="AZ22" i="18"/>
  <c r="BD22" i="18"/>
  <c r="AN23" i="18"/>
  <c r="AR23" i="18"/>
  <c r="AV23" i="18"/>
  <c r="AZ23" i="18"/>
  <c r="BD23" i="18"/>
  <c r="AN24" i="18"/>
  <c r="AO24" i="18"/>
  <c r="AR24" i="18"/>
  <c r="AS24" i="18"/>
  <c r="AV24" i="18"/>
  <c r="AW24" i="18"/>
  <c r="AZ24" i="18"/>
  <c r="BA24" i="18"/>
  <c r="BD24" i="18"/>
  <c r="BE24" i="18"/>
  <c r="AN25" i="18"/>
  <c r="AR25" i="18"/>
  <c r="AV25" i="18"/>
  <c r="AZ25" i="18"/>
  <c r="BD25" i="18"/>
  <c r="AN26" i="18"/>
  <c r="AR26" i="18"/>
  <c r="AV26" i="18"/>
  <c r="AZ26" i="18"/>
  <c r="BD26" i="18"/>
  <c r="AN27" i="18"/>
  <c r="AR27" i="18"/>
  <c r="AV27" i="18"/>
  <c r="AZ27" i="18"/>
  <c r="BD27" i="18"/>
  <c r="AN28" i="18"/>
  <c r="AR28" i="18"/>
  <c r="AV28" i="18"/>
  <c r="AZ28" i="18"/>
  <c r="BD28" i="18"/>
  <c r="AN29" i="18"/>
  <c r="AO29" i="18"/>
  <c r="AR29" i="18"/>
  <c r="AS29" i="18"/>
  <c r="AV29" i="18"/>
  <c r="AW29" i="18"/>
  <c r="AZ29" i="18"/>
  <c r="BA29" i="18"/>
  <c r="BD29" i="18"/>
  <c r="BE29" i="18"/>
  <c r="AN30" i="18"/>
  <c r="AR30" i="18"/>
  <c r="AV30" i="18"/>
  <c r="AZ30" i="18"/>
  <c r="BD30" i="18"/>
  <c r="AN31" i="18"/>
  <c r="AR31" i="18"/>
  <c r="AV31" i="18"/>
  <c r="AZ31" i="18"/>
  <c r="BD31" i="18"/>
  <c r="AN32" i="18"/>
  <c r="AR32" i="18"/>
  <c r="AV32" i="18"/>
  <c r="AZ32" i="18"/>
  <c r="BD32" i="18"/>
  <c r="AN33" i="18"/>
  <c r="AR33" i="18"/>
  <c r="AV33" i="18"/>
  <c r="AZ33" i="18"/>
  <c r="BD33" i="18"/>
  <c r="AN34" i="18"/>
  <c r="AO34" i="18"/>
  <c r="AR34" i="18"/>
  <c r="AS34" i="18"/>
  <c r="AV34" i="18"/>
  <c r="AW34" i="18"/>
  <c r="AZ34" i="18"/>
  <c r="BA34" i="18"/>
  <c r="BD34" i="18"/>
  <c r="BE34" i="18"/>
  <c r="AN35" i="18"/>
  <c r="AR35" i="18"/>
  <c r="AV35" i="18"/>
  <c r="AZ35" i="18"/>
  <c r="BD35" i="18"/>
  <c r="AN36" i="18"/>
  <c r="AR36" i="18"/>
  <c r="AV36" i="18"/>
  <c r="AZ36" i="18"/>
  <c r="BD36" i="18"/>
  <c r="AN37" i="18"/>
  <c r="AR37" i="18"/>
  <c r="AV37" i="18"/>
  <c r="AZ37" i="18"/>
  <c r="BD37" i="18"/>
  <c r="AN38" i="18"/>
  <c r="AR38" i="18"/>
  <c r="AV38" i="18"/>
  <c r="AZ38" i="18"/>
  <c r="BD38" i="18"/>
  <c r="AN39" i="18"/>
  <c r="AO39" i="18"/>
  <c r="AR39" i="18"/>
  <c r="AS39" i="18"/>
  <c r="AV39" i="18"/>
  <c r="AW39" i="18"/>
  <c r="AZ39" i="18"/>
  <c r="BA39" i="18"/>
  <c r="BD39" i="18"/>
  <c r="BE39" i="18"/>
  <c r="AN40" i="18"/>
  <c r="AR40" i="18"/>
  <c r="AV40" i="18"/>
  <c r="AZ40" i="18"/>
  <c r="BD40" i="18"/>
  <c r="AN41" i="18"/>
  <c r="AR41" i="18"/>
  <c r="AV41" i="18"/>
  <c r="AZ41" i="18"/>
  <c r="BD41" i="18"/>
  <c r="AN42" i="18"/>
  <c r="AR42" i="18"/>
  <c r="AV42" i="18"/>
  <c r="AZ42" i="18"/>
  <c r="BD42" i="18"/>
  <c r="AN43" i="18"/>
  <c r="AR43" i="18"/>
  <c r="AV43" i="18"/>
  <c r="AZ43" i="18"/>
  <c r="BD43" i="18"/>
  <c r="AN44" i="18"/>
  <c r="AO44" i="18"/>
  <c r="AR44" i="18"/>
  <c r="AS44" i="18"/>
  <c r="AV44" i="18"/>
  <c r="AW44" i="18"/>
  <c r="AZ44" i="18"/>
  <c r="BA44" i="18"/>
  <c r="BD44" i="18"/>
  <c r="BE44" i="18"/>
  <c r="AN45" i="18"/>
  <c r="AR45" i="18"/>
  <c r="AV45" i="18"/>
  <c r="AZ45" i="18"/>
  <c r="BD45" i="18"/>
  <c r="AN46" i="18"/>
  <c r="AR46" i="18"/>
  <c r="AV46" i="18"/>
  <c r="AZ46" i="18"/>
  <c r="BD46" i="18"/>
  <c r="AN47" i="18"/>
  <c r="AR47" i="18"/>
  <c r="AV47" i="18"/>
  <c r="AZ47" i="18"/>
  <c r="BD47" i="18"/>
  <c r="AN48" i="18"/>
  <c r="AR48" i="18"/>
  <c r="AV48" i="18"/>
  <c r="AZ48" i="18"/>
  <c r="BD48" i="18"/>
  <c r="AN49" i="18"/>
  <c r="AO49" i="18"/>
  <c r="AR49" i="18"/>
  <c r="AS49" i="18"/>
  <c r="AV49" i="18"/>
  <c r="AW49" i="18"/>
  <c r="AZ49" i="18"/>
  <c r="BA49" i="18"/>
  <c r="BD49" i="18"/>
  <c r="BE49" i="18"/>
  <c r="BE9" i="18"/>
  <c r="BD6" i="18"/>
  <c r="BD7" i="18"/>
  <c r="BD8" i="18"/>
  <c r="BD9" i="18"/>
  <c r="BD5" i="18"/>
  <c r="AZ5" i="18"/>
  <c r="BA9" i="18"/>
  <c r="AZ6" i="18"/>
  <c r="AZ7" i="18"/>
  <c r="AZ8" i="18"/>
  <c r="AZ9" i="18"/>
  <c r="AW9" i="18"/>
  <c r="AV5" i="18"/>
  <c r="AV6" i="18"/>
  <c r="AV7" i="18"/>
  <c r="AV8" i="18"/>
  <c r="AV9" i="18"/>
  <c r="AS9" i="18"/>
  <c r="AR6" i="18"/>
  <c r="AR7" i="18"/>
  <c r="AR8" i="18"/>
  <c r="AR9" i="18"/>
  <c r="AR5" i="18"/>
  <c r="AN5" i="18"/>
  <c r="AO9" i="18"/>
  <c r="AN6" i="18"/>
  <c r="AN7" i="18"/>
  <c r="AN8" i="18"/>
  <c r="AN9" i="18"/>
  <c r="AK109" i="18"/>
  <c r="AJ109" i="18"/>
  <c r="AJ108" i="18"/>
  <c r="AJ107" i="18"/>
  <c r="AJ106" i="18"/>
  <c r="AJ105" i="18"/>
  <c r="AK104" i="18"/>
  <c r="AJ104" i="18"/>
  <c r="AJ103" i="18"/>
  <c r="AJ102" i="18"/>
  <c r="AJ101" i="18"/>
  <c r="AJ100" i="18"/>
  <c r="AK99" i="18"/>
  <c r="AJ99" i="18"/>
  <c r="AJ98" i="18"/>
  <c r="AJ97" i="18"/>
  <c r="AJ96" i="18"/>
  <c r="AJ95" i="18"/>
  <c r="AK94" i="18"/>
  <c r="AJ94" i="18"/>
  <c r="AJ93" i="18"/>
  <c r="AJ92" i="18"/>
  <c r="AJ91" i="18"/>
  <c r="AJ90" i="18"/>
  <c r="AK89" i="18"/>
  <c r="AJ89" i="18"/>
  <c r="AJ88" i="18"/>
  <c r="AJ87" i="18"/>
  <c r="AJ86" i="18"/>
  <c r="AJ85" i="18"/>
  <c r="AK84" i="18"/>
  <c r="AJ84" i="18"/>
  <c r="AJ83" i="18"/>
  <c r="AJ82" i="18"/>
  <c r="AJ81" i="18"/>
  <c r="AJ80" i="18"/>
  <c r="AK79" i="18"/>
  <c r="AJ79" i="18"/>
  <c r="AJ78" i="18"/>
  <c r="AJ77" i="18"/>
  <c r="AJ76" i="18"/>
  <c r="AJ75" i="18"/>
  <c r="AK74" i="18"/>
  <c r="AJ74" i="18"/>
  <c r="AJ73" i="18"/>
  <c r="AJ72" i="18"/>
  <c r="AJ71" i="18"/>
  <c r="AJ70" i="18"/>
  <c r="AK69" i="18"/>
  <c r="AJ69" i="18"/>
  <c r="AJ68" i="18"/>
  <c r="AJ67" i="18"/>
  <c r="AJ66" i="18"/>
  <c r="AJ65" i="18"/>
  <c r="AK64" i="18"/>
  <c r="AJ64" i="18"/>
  <c r="AJ63" i="18"/>
  <c r="AJ62" i="18"/>
  <c r="AJ61" i="18"/>
  <c r="AJ60" i="18"/>
  <c r="AK59" i="18"/>
  <c r="AJ59" i="18"/>
  <c r="AJ58" i="18"/>
  <c r="AJ57" i="18"/>
  <c r="AJ56" i="18"/>
  <c r="AJ55" i="18"/>
  <c r="AK54" i="18"/>
  <c r="AJ54" i="18"/>
  <c r="AJ53" i="18"/>
  <c r="AJ52" i="18"/>
  <c r="AJ51" i="18"/>
  <c r="AJ50" i="18"/>
  <c r="AK49" i="18"/>
  <c r="AJ49" i="18"/>
  <c r="AJ48" i="18"/>
  <c r="AJ47" i="18"/>
  <c r="AJ46" i="18"/>
  <c r="AJ45" i="18"/>
  <c r="AK44" i="18"/>
  <c r="AJ44" i="18"/>
  <c r="AJ43" i="18"/>
  <c r="AJ42" i="18"/>
  <c r="AJ41" i="18"/>
  <c r="AJ40" i="18"/>
  <c r="AK39" i="18"/>
  <c r="AJ39" i="18"/>
  <c r="AJ38" i="18"/>
  <c r="AJ37" i="18"/>
  <c r="AJ36" i="18"/>
  <c r="AJ35" i="18"/>
  <c r="AK34" i="18"/>
  <c r="AJ34" i="18"/>
  <c r="AJ33" i="18"/>
  <c r="AJ32" i="18"/>
  <c r="AJ31" i="18"/>
  <c r="AJ30" i="18"/>
  <c r="AK29" i="18"/>
  <c r="AJ29" i="18"/>
  <c r="AJ28" i="18"/>
  <c r="AJ27" i="18"/>
  <c r="AJ26" i="18"/>
  <c r="AJ25" i="18"/>
  <c r="AK24" i="18"/>
  <c r="AJ24" i="18"/>
  <c r="AJ23" i="18"/>
  <c r="AJ22" i="18"/>
  <c r="AJ21" i="18"/>
  <c r="AJ20" i="18"/>
  <c r="AK19" i="18"/>
  <c r="AJ19" i="18"/>
  <c r="AJ18" i="18"/>
  <c r="AJ17" i="18"/>
  <c r="AJ16" i="18"/>
  <c r="AJ15" i="18"/>
  <c r="AK14" i="18"/>
  <c r="AJ14" i="18"/>
  <c r="AJ13" i="18"/>
  <c r="AJ12" i="18"/>
  <c r="AJ11" i="18"/>
  <c r="AJ10" i="18"/>
  <c r="AJ7" i="18"/>
  <c r="AJ8" i="18"/>
  <c r="AJ9" i="18"/>
  <c r="AK9" i="18"/>
  <c r="AJ6" i="18"/>
  <c r="AJ5" i="18"/>
  <c r="AK5" i="18" l="1"/>
  <c r="AL5" i="18" s="1"/>
  <c r="BE105" i="18"/>
  <c r="BF105" i="18" s="1"/>
  <c r="BG105" i="18" s="1"/>
  <c r="BG109" i="18" s="1"/>
  <c r="AW45" i="18"/>
  <c r="AX45" i="18" s="1"/>
  <c r="AY45" i="18" s="1"/>
  <c r="AY49" i="18" s="1"/>
  <c r="BE40" i="18"/>
  <c r="BF40" i="18" s="1"/>
  <c r="BG40" i="18" s="1"/>
  <c r="BG44" i="18" s="1"/>
  <c r="AO40" i="18"/>
  <c r="AP40" i="18" s="1"/>
  <c r="AQ40" i="18" s="1"/>
  <c r="AQ44" i="18" s="1"/>
  <c r="AW35" i="18"/>
  <c r="AX35" i="18" s="1"/>
  <c r="AY35" i="18" s="1"/>
  <c r="AY39" i="18" s="1"/>
  <c r="BE30" i="18"/>
  <c r="BF30" i="18" s="1"/>
  <c r="BG30" i="18" s="1"/>
  <c r="BG34" i="18" s="1"/>
  <c r="AO30" i="18"/>
  <c r="AP30" i="18" s="1"/>
  <c r="AQ30" i="18" s="1"/>
  <c r="AQ34" i="18" s="1"/>
  <c r="AW25" i="18"/>
  <c r="AX25" i="18" s="1"/>
  <c r="AY25" i="18" s="1"/>
  <c r="AY29" i="18" s="1"/>
  <c r="BE20" i="18"/>
  <c r="BF20" i="18" s="1"/>
  <c r="BG20" i="18" s="1"/>
  <c r="BG24" i="18" s="1"/>
  <c r="AO20" i="18"/>
  <c r="AP20" i="18" s="1"/>
  <c r="AQ20" i="18" s="1"/>
  <c r="AQ24" i="18" s="1"/>
  <c r="AW15" i="18"/>
  <c r="AX15" i="18" s="1"/>
  <c r="AY15" i="18" s="1"/>
  <c r="AY19" i="18" s="1"/>
  <c r="BE10" i="18"/>
  <c r="BF10" i="18" s="1"/>
  <c r="BG10" i="18" s="1"/>
  <c r="BG14" i="18" s="1"/>
  <c r="AO10" i="18"/>
  <c r="AP10" i="18" s="1"/>
  <c r="AQ10" i="18" s="1"/>
  <c r="AQ14" i="18" s="1"/>
  <c r="AW95" i="18"/>
  <c r="AX95" i="18" s="1"/>
  <c r="AY95" i="18" s="1"/>
  <c r="AY99" i="18" s="1"/>
  <c r="BA90" i="18"/>
  <c r="BB90" i="18" s="1"/>
  <c r="BC90" i="18" s="1"/>
  <c r="BC94" i="18" s="1"/>
  <c r="AS90" i="18"/>
  <c r="AT90" i="18" s="1"/>
  <c r="AU90" i="18" s="1"/>
  <c r="AU94" i="18" s="1"/>
  <c r="AW85" i="18"/>
  <c r="AX85" i="18" s="1"/>
  <c r="AY85" i="18" s="1"/>
  <c r="AY89" i="18" s="1"/>
  <c r="BA80" i="18"/>
  <c r="BB80" i="18" s="1"/>
  <c r="BC80" i="18" s="1"/>
  <c r="BC84" i="18" s="1"/>
  <c r="AS80" i="18"/>
  <c r="AT80" i="18" s="1"/>
  <c r="AU80" i="18" s="1"/>
  <c r="AU84" i="18" s="1"/>
  <c r="AW75" i="18"/>
  <c r="AX75" i="18" s="1"/>
  <c r="AY75" i="18" s="1"/>
  <c r="AY79" i="18" s="1"/>
  <c r="BA70" i="18"/>
  <c r="BB70" i="18" s="1"/>
  <c r="BC70" i="18" s="1"/>
  <c r="BC74" i="18" s="1"/>
  <c r="AS70" i="18"/>
  <c r="AT70" i="18" s="1"/>
  <c r="AU70" i="18" s="1"/>
  <c r="AU74" i="18" s="1"/>
  <c r="AW65" i="18"/>
  <c r="AX65" i="18" s="1"/>
  <c r="AY65" i="18" s="1"/>
  <c r="AY69" i="18" s="1"/>
  <c r="AS60" i="18"/>
  <c r="AT60" i="18" s="1"/>
  <c r="AU60" i="18" s="1"/>
  <c r="AU64" i="18" s="1"/>
  <c r="AW55" i="18"/>
  <c r="AX55" i="18" s="1"/>
  <c r="AY55" i="18" s="1"/>
  <c r="AY59" i="18" s="1"/>
  <c r="AK20" i="18"/>
  <c r="AL20" i="18" s="1"/>
  <c r="AW5" i="18"/>
  <c r="AX5" i="18" s="1"/>
  <c r="AY5" i="18" s="1"/>
  <c r="AY9" i="18" s="1"/>
  <c r="AO105" i="18"/>
  <c r="AP105" i="18" s="1"/>
  <c r="AQ105" i="18" s="1"/>
  <c r="AQ109" i="18" s="1"/>
  <c r="BE100" i="18"/>
  <c r="BF100" i="18" s="1"/>
  <c r="BG100" i="18" s="1"/>
  <c r="BG104" i="18" s="1"/>
  <c r="AO100" i="18"/>
  <c r="AP100" i="18" s="1"/>
  <c r="AQ100" i="18" s="1"/>
  <c r="AQ104" i="18" s="1"/>
  <c r="BE90" i="18"/>
  <c r="BF90" i="18" s="1"/>
  <c r="BG90" i="18" s="1"/>
  <c r="BG94" i="18" s="1"/>
  <c r="AO90" i="18"/>
  <c r="AP90" i="18" s="1"/>
  <c r="AQ90" i="18" s="1"/>
  <c r="AQ94" i="18" s="1"/>
  <c r="BE80" i="18"/>
  <c r="BF80" i="18" s="1"/>
  <c r="BG80" i="18" s="1"/>
  <c r="BG84" i="18" s="1"/>
  <c r="BE60" i="18"/>
  <c r="BF60" i="18" s="1"/>
  <c r="BG60" i="18" s="1"/>
  <c r="BG64" i="18" s="1"/>
  <c r="AO60" i="18"/>
  <c r="AP60" i="18" s="1"/>
  <c r="AQ60" i="18" s="1"/>
  <c r="AQ64" i="18" s="1"/>
  <c r="AN111" i="18"/>
  <c r="AV111" i="18"/>
  <c r="BD110" i="18"/>
  <c r="AR110" i="18"/>
  <c r="BE5" i="18"/>
  <c r="BF5" i="18" s="1"/>
  <c r="BG5" i="18" s="1"/>
  <c r="BG9" i="18" s="1"/>
  <c r="AO5" i="18"/>
  <c r="AP5" i="18" s="1"/>
  <c r="AQ5" i="18" s="1"/>
  <c r="AQ9" i="18" s="1"/>
  <c r="AR111" i="18"/>
  <c r="AS5" i="18"/>
  <c r="AT5" i="18" s="1"/>
  <c r="AU5" i="18" s="1"/>
  <c r="AU9" i="18" s="1"/>
  <c r="BD111" i="18"/>
  <c r="AS105" i="18"/>
  <c r="AT105" i="18" s="1"/>
  <c r="AU105" i="18" s="1"/>
  <c r="AU109" i="18" s="1"/>
  <c r="AW100" i="18"/>
  <c r="AX100" i="18" s="1"/>
  <c r="AY100" i="18" s="1"/>
  <c r="AY104" i="18" s="1"/>
  <c r="BA95" i="18"/>
  <c r="BB95" i="18" s="1"/>
  <c r="BC95" i="18" s="1"/>
  <c r="BC99" i="18" s="1"/>
  <c r="BA85" i="18"/>
  <c r="BB85" i="18" s="1"/>
  <c r="BC85" i="18" s="1"/>
  <c r="BC89" i="18" s="1"/>
  <c r="AZ111" i="18"/>
  <c r="AV110" i="18"/>
  <c r="AZ110" i="18"/>
  <c r="AW105" i="18"/>
  <c r="AX105" i="18" s="1"/>
  <c r="AY105" i="18" s="1"/>
  <c r="AY109" i="18" s="1"/>
  <c r="BE75" i="18"/>
  <c r="BF75" i="18" s="1"/>
  <c r="BG75" i="18" s="1"/>
  <c r="BG79" i="18" s="1"/>
  <c r="AO75" i="18"/>
  <c r="AP75" i="18" s="1"/>
  <c r="AQ75" i="18" s="1"/>
  <c r="AQ79" i="18" s="1"/>
  <c r="AS75" i="18"/>
  <c r="AT75" i="18" s="1"/>
  <c r="AU75" i="18" s="1"/>
  <c r="AU79" i="18" s="1"/>
  <c r="BE65" i="18"/>
  <c r="BF65" i="18" s="1"/>
  <c r="BG65" i="18" s="1"/>
  <c r="BG69" i="18" s="1"/>
  <c r="AO65" i="18"/>
  <c r="AP65" i="18" s="1"/>
  <c r="AQ65" i="18" s="1"/>
  <c r="AQ69" i="18" s="1"/>
  <c r="AS65" i="18"/>
  <c r="AT65" i="18" s="1"/>
  <c r="AU65" i="18" s="1"/>
  <c r="AU69" i="18" s="1"/>
  <c r="BA40" i="18"/>
  <c r="BB40" i="18" s="1"/>
  <c r="BC40" i="18" s="1"/>
  <c r="BC44" i="18" s="1"/>
  <c r="AS40" i="18"/>
  <c r="AT40" i="18" s="1"/>
  <c r="AU40" i="18" s="1"/>
  <c r="AU44" i="18" s="1"/>
  <c r="BA30" i="18"/>
  <c r="BB30" i="18" s="1"/>
  <c r="BC30" i="18" s="1"/>
  <c r="BC34" i="18" s="1"/>
  <c r="AS30" i="18"/>
  <c r="AT30" i="18" s="1"/>
  <c r="AU30" i="18" s="1"/>
  <c r="AU34" i="18" s="1"/>
  <c r="BA20" i="18"/>
  <c r="BB20" i="18" s="1"/>
  <c r="BC20" i="18" s="1"/>
  <c r="BC24" i="18" s="1"/>
  <c r="AS20" i="18"/>
  <c r="AT20" i="18" s="1"/>
  <c r="AU20" i="18" s="1"/>
  <c r="AU24" i="18" s="1"/>
  <c r="BA10" i="18"/>
  <c r="BB10" i="18" s="1"/>
  <c r="BC10" i="18" s="1"/>
  <c r="BC14" i="18" s="1"/>
  <c r="AS10" i="18"/>
  <c r="AT10" i="18" s="1"/>
  <c r="AU10" i="18" s="1"/>
  <c r="AU14" i="18" s="1"/>
  <c r="BA75" i="18"/>
  <c r="BB75" i="18" s="1"/>
  <c r="BC75" i="18" s="1"/>
  <c r="BC79" i="18" s="1"/>
  <c r="BA65" i="18"/>
  <c r="BB65" i="18" s="1"/>
  <c r="BC65" i="18" s="1"/>
  <c r="BC69" i="18" s="1"/>
  <c r="BE55" i="18"/>
  <c r="BF55" i="18" s="1"/>
  <c r="BG55" i="18" s="1"/>
  <c r="BG59" i="18" s="1"/>
  <c r="AO55" i="18"/>
  <c r="AP55" i="18" s="1"/>
  <c r="AQ55" i="18" s="1"/>
  <c r="AQ59" i="18" s="1"/>
  <c r="AS55" i="18"/>
  <c r="AT55" i="18" s="1"/>
  <c r="AU55" i="18" s="1"/>
  <c r="AU59" i="18" s="1"/>
  <c r="BE50" i="18"/>
  <c r="BF50" i="18" s="1"/>
  <c r="BG50" i="18" s="1"/>
  <c r="BG54" i="18" s="1"/>
  <c r="AW50" i="18"/>
  <c r="AX50" i="18" s="1"/>
  <c r="AY50" i="18" s="1"/>
  <c r="AY54" i="18" s="1"/>
  <c r="AO50" i="18"/>
  <c r="AP50" i="18" s="1"/>
  <c r="AQ50" i="18" s="1"/>
  <c r="AQ54" i="18" s="1"/>
  <c r="BA60" i="18"/>
  <c r="BB60" i="18" s="1"/>
  <c r="BC60" i="18" s="1"/>
  <c r="BC64" i="18" s="1"/>
  <c r="BA45" i="18"/>
  <c r="BB45" i="18" s="1"/>
  <c r="BC45" i="18" s="1"/>
  <c r="BC49" i="18" s="1"/>
  <c r="AS45" i="18"/>
  <c r="AT45" i="18" s="1"/>
  <c r="AU45" i="18" s="1"/>
  <c r="AU49" i="18" s="1"/>
  <c r="BA35" i="18"/>
  <c r="BB35" i="18" s="1"/>
  <c r="BC35" i="18" s="1"/>
  <c r="BC39" i="18" s="1"/>
  <c r="AS35" i="18"/>
  <c r="AT35" i="18" s="1"/>
  <c r="AU35" i="18" s="1"/>
  <c r="AU39" i="18" s="1"/>
  <c r="BA25" i="18"/>
  <c r="BB25" i="18" s="1"/>
  <c r="BC25" i="18" s="1"/>
  <c r="BC29" i="18" s="1"/>
  <c r="AS25" i="18"/>
  <c r="AT25" i="18" s="1"/>
  <c r="AU25" i="18" s="1"/>
  <c r="AU29" i="18" s="1"/>
  <c r="BA15" i="18"/>
  <c r="BB15" i="18" s="1"/>
  <c r="BC15" i="18" s="1"/>
  <c r="BC19" i="18" s="1"/>
  <c r="AS15" i="18"/>
  <c r="AT15" i="18" s="1"/>
  <c r="AU15" i="18" s="1"/>
  <c r="AU19" i="18" s="1"/>
  <c r="BA105" i="18"/>
  <c r="BB105" i="18" s="1"/>
  <c r="BC105" i="18" s="1"/>
  <c r="BC109" i="18" s="1"/>
  <c r="BE95" i="18"/>
  <c r="BF95" i="18" s="1"/>
  <c r="BG95" i="18" s="1"/>
  <c r="BG99" i="18" s="1"/>
  <c r="AO95" i="18"/>
  <c r="AP95" i="18" s="1"/>
  <c r="AQ95" i="18" s="1"/>
  <c r="AQ99" i="18" s="1"/>
  <c r="AS95" i="18"/>
  <c r="AT95" i="18" s="1"/>
  <c r="AU95" i="18" s="1"/>
  <c r="AU99" i="18" s="1"/>
  <c r="BE85" i="18"/>
  <c r="BF85" i="18" s="1"/>
  <c r="BG85" i="18" s="1"/>
  <c r="BG89" i="18" s="1"/>
  <c r="AO85" i="18"/>
  <c r="AP85" i="18" s="1"/>
  <c r="AQ85" i="18" s="1"/>
  <c r="AQ89" i="18" s="1"/>
  <c r="AS85" i="18"/>
  <c r="AT85" i="18" s="1"/>
  <c r="AU85" i="18" s="1"/>
  <c r="AU89" i="18" s="1"/>
  <c r="BA50" i="18"/>
  <c r="BB50" i="18" s="1"/>
  <c r="BC50" i="18" s="1"/>
  <c r="BC54" i="18" s="1"/>
  <c r="AS50" i="18"/>
  <c r="AT50" i="18" s="1"/>
  <c r="AU50" i="18" s="1"/>
  <c r="AU54" i="18" s="1"/>
  <c r="AN110" i="18"/>
  <c r="BA5" i="18"/>
  <c r="BB5" i="18" s="1"/>
  <c r="BC5" i="18" s="1"/>
  <c r="BC9" i="18" s="1"/>
  <c r="BE45" i="18"/>
  <c r="BF45" i="18" s="1"/>
  <c r="BG45" i="18" s="1"/>
  <c r="BG49" i="18" s="1"/>
  <c r="AO45" i="18"/>
  <c r="AP45" i="18" s="1"/>
  <c r="AQ45" i="18" s="1"/>
  <c r="AQ49" i="18" s="1"/>
  <c r="AW40" i="18"/>
  <c r="AX40" i="18" s="1"/>
  <c r="AY40" i="18" s="1"/>
  <c r="AY44" i="18" s="1"/>
  <c r="BE35" i="18"/>
  <c r="BF35" i="18" s="1"/>
  <c r="BG35" i="18" s="1"/>
  <c r="BG39" i="18" s="1"/>
  <c r="AO35" i="18"/>
  <c r="AP35" i="18" s="1"/>
  <c r="AQ35" i="18" s="1"/>
  <c r="AQ39" i="18" s="1"/>
  <c r="AW30" i="18"/>
  <c r="AX30" i="18" s="1"/>
  <c r="AY30" i="18" s="1"/>
  <c r="AY34" i="18" s="1"/>
  <c r="BE25" i="18"/>
  <c r="BF25" i="18" s="1"/>
  <c r="BG25" i="18" s="1"/>
  <c r="BG29" i="18" s="1"/>
  <c r="AO25" i="18"/>
  <c r="AP25" i="18" s="1"/>
  <c r="AQ25" i="18" s="1"/>
  <c r="AQ29" i="18" s="1"/>
  <c r="AW20" i="18"/>
  <c r="AX20" i="18" s="1"/>
  <c r="AY20" i="18" s="1"/>
  <c r="AY24" i="18" s="1"/>
  <c r="BE15" i="18"/>
  <c r="BF15" i="18" s="1"/>
  <c r="BG15" i="18" s="1"/>
  <c r="BG19" i="18" s="1"/>
  <c r="AO15" i="18"/>
  <c r="AP15" i="18" s="1"/>
  <c r="AQ15" i="18" s="1"/>
  <c r="AQ19" i="18" s="1"/>
  <c r="AW10" i="18"/>
  <c r="AX10" i="18" s="1"/>
  <c r="AY10" i="18" s="1"/>
  <c r="AY14" i="18" s="1"/>
  <c r="BA100" i="18"/>
  <c r="BB100" i="18" s="1"/>
  <c r="BC100" i="18" s="1"/>
  <c r="BC104" i="18" s="1"/>
  <c r="AS100" i="18"/>
  <c r="AT100" i="18" s="1"/>
  <c r="AU100" i="18" s="1"/>
  <c r="AU104" i="18" s="1"/>
  <c r="AW90" i="18"/>
  <c r="AX90" i="18" s="1"/>
  <c r="AY90" i="18" s="1"/>
  <c r="AY94" i="18" s="1"/>
  <c r="AW80" i="18"/>
  <c r="AX80" i="18" s="1"/>
  <c r="AY80" i="18" s="1"/>
  <c r="AY84" i="18" s="1"/>
  <c r="AO80" i="18"/>
  <c r="AP80" i="18" s="1"/>
  <c r="AQ80" i="18" s="1"/>
  <c r="AQ84" i="18" s="1"/>
  <c r="BE70" i="18"/>
  <c r="BF70" i="18" s="1"/>
  <c r="BG70" i="18" s="1"/>
  <c r="BG74" i="18" s="1"/>
  <c r="AO70" i="18"/>
  <c r="AP70" i="18" s="1"/>
  <c r="AQ70" i="18" s="1"/>
  <c r="AQ74" i="18" s="1"/>
  <c r="AW60" i="18"/>
  <c r="AX60" i="18" s="1"/>
  <c r="AY60" i="18" s="1"/>
  <c r="AY64" i="18" s="1"/>
  <c r="BA55" i="18"/>
  <c r="BB55" i="18" s="1"/>
  <c r="BC55" i="18" s="1"/>
  <c r="BC59" i="18" s="1"/>
  <c r="AW70" i="18"/>
  <c r="AX70" i="18" s="1"/>
  <c r="AY70" i="18" s="1"/>
  <c r="AY74" i="18" s="1"/>
  <c r="AJ110" i="18"/>
  <c r="AJ111" i="18"/>
  <c r="AK15" i="18"/>
  <c r="AL15" i="18" s="1"/>
  <c r="AK35" i="18"/>
  <c r="AL35" i="18" s="1"/>
  <c r="AM35" i="18" s="1"/>
  <c r="AM39" i="18" s="1"/>
  <c r="AK55" i="18"/>
  <c r="AL55" i="18" s="1"/>
  <c r="AM55" i="18" s="1"/>
  <c r="AM59" i="18" s="1"/>
  <c r="AK85" i="18"/>
  <c r="AL85" i="18" s="1"/>
  <c r="AM85" i="18" s="1"/>
  <c r="AM89" i="18" s="1"/>
  <c r="AK105" i="18"/>
  <c r="AL105" i="18" s="1"/>
  <c r="AM105" i="18" s="1"/>
  <c r="AM109" i="18" s="1"/>
  <c r="AK65" i="18"/>
  <c r="AL65" i="18" s="1"/>
  <c r="AM65" i="18" s="1"/>
  <c r="AM69" i="18" s="1"/>
  <c r="AK75" i="18"/>
  <c r="AL75" i="18" s="1"/>
  <c r="AM75" i="18" s="1"/>
  <c r="AM79" i="18" s="1"/>
  <c r="AK95" i="18"/>
  <c r="AL95" i="18" s="1"/>
  <c r="AM95" i="18" s="1"/>
  <c r="AM99" i="18" s="1"/>
  <c r="AK25" i="18"/>
  <c r="AL25" i="18" s="1"/>
  <c r="AM25" i="18" s="1"/>
  <c r="AM29" i="18" s="1"/>
  <c r="AK45" i="18"/>
  <c r="AL45" i="18" s="1"/>
  <c r="AM45" i="18" s="1"/>
  <c r="AM49" i="18" s="1"/>
  <c r="AK10" i="18"/>
  <c r="AL10" i="18" s="1"/>
  <c r="AK30" i="18"/>
  <c r="AL30" i="18" s="1"/>
  <c r="AM30" i="18" s="1"/>
  <c r="AM34" i="18" s="1"/>
  <c r="AK40" i="18"/>
  <c r="AL40" i="18" s="1"/>
  <c r="AM40" i="18" s="1"/>
  <c r="AM44" i="18" s="1"/>
  <c r="AK50" i="18"/>
  <c r="AL50" i="18" s="1"/>
  <c r="AM50" i="18" s="1"/>
  <c r="AM54" i="18" s="1"/>
  <c r="AK60" i="18"/>
  <c r="AL60" i="18" s="1"/>
  <c r="AM60" i="18" s="1"/>
  <c r="AM64" i="18" s="1"/>
  <c r="AK70" i="18"/>
  <c r="AL70" i="18" s="1"/>
  <c r="AM70" i="18" s="1"/>
  <c r="AM74" i="18" s="1"/>
  <c r="AK80" i="18"/>
  <c r="AL80" i="18" s="1"/>
  <c r="AM80" i="18" s="1"/>
  <c r="AM84" i="18" s="1"/>
  <c r="AK90" i="18"/>
  <c r="AL90" i="18" s="1"/>
  <c r="AM90" i="18" s="1"/>
  <c r="AM94" i="18" s="1"/>
  <c r="AK100" i="18"/>
  <c r="AL100" i="18" s="1"/>
  <c r="AM100" i="18" s="1"/>
  <c r="AM104" i="18" s="1"/>
  <c r="AK115" i="18" l="1"/>
  <c r="AM115" i="18"/>
  <c r="AL115" i="18"/>
  <c r="AM127" i="18"/>
  <c r="AL127" i="18"/>
  <c r="AK127" i="18"/>
  <c r="AK128" i="18" s="1"/>
  <c r="AK113" i="18"/>
  <c r="AK114" i="18" s="1"/>
  <c r="AM20" i="18"/>
  <c r="AM24" i="18" s="1"/>
  <c r="AK129" i="18"/>
  <c r="AM15" i="18"/>
  <c r="AM19" i="18" s="1"/>
  <c r="AL113" i="18"/>
  <c r="AL114" i="18" s="1"/>
  <c r="AM10" i="18"/>
  <c r="AM14" i="18" s="1"/>
  <c r="AM113" i="18"/>
  <c r="AM114" i="18" s="1"/>
  <c r="AM5" i="18"/>
  <c r="AL138" i="18" l="1"/>
  <c r="AL137" i="18"/>
  <c r="AL128" i="18"/>
  <c r="AM138" i="18"/>
  <c r="AM137" i="18"/>
  <c r="AM128" i="18"/>
  <c r="AM121" i="18"/>
  <c r="AM123" i="18" s="1"/>
  <c r="AM122" i="18"/>
  <c r="AL122" i="18"/>
  <c r="AL121" i="18"/>
  <c r="AL123" i="18" s="1"/>
  <c r="AK122" i="18"/>
  <c r="AK121" i="18"/>
  <c r="AK123" i="18" s="1"/>
  <c r="AK137" i="18"/>
  <c r="AK135" i="18"/>
  <c r="AK138" i="18" s="1"/>
  <c r="AM9" i="18"/>
</calcChain>
</file>

<file path=xl/sharedStrings.xml><?xml version="1.0" encoding="utf-8"?>
<sst xmlns="http://schemas.openxmlformats.org/spreadsheetml/2006/main" count="244" uniqueCount="44">
  <si>
    <t>бут</t>
  </si>
  <si>
    <t>2 рейс</t>
  </si>
  <si>
    <t>№ экипажа</t>
  </si>
  <si>
    <t>гос. № а/м</t>
  </si>
  <si>
    <t>план загруж.</t>
  </si>
  <si>
    <t>рейс</t>
  </si>
  <si>
    <t>Факт выезд машин</t>
  </si>
  <si>
    <t>вывоз</t>
  </si>
  <si>
    <t>доп вода</t>
  </si>
  <si>
    <t>наемник</t>
  </si>
  <si>
    <t>679</t>
  </si>
  <si>
    <t>234</t>
  </si>
  <si>
    <t>план загруженности</t>
  </si>
  <si>
    <t>ср. дневн. Бут.</t>
  </si>
  <si>
    <t>вывоз в день, заявок</t>
  </si>
  <si>
    <t>кол-во отр дней</t>
  </si>
  <si>
    <t>% загруж. Бут</t>
  </si>
  <si>
    <t>кол-во мин на одного клиента, с 8.00 до 18.00, обед 30мин, дорога 120мин. Время для клиента 10-15мин; 11,12 экипажи от 15минут</t>
  </si>
  <si>
    <t>1 неделя</t>
  </si>
  <si>
    <t>693</t>
  </si>
  <si>
    <t>Анализ загруженности октябрь 2020</t>
  </si>
  <si>
    <t>Октябрь</t>
  </si>
  <si>
    <t>2 неделя</t>
  </si>
  <si>
    <t>3 неделя</t>
  </si>
  <si>
    <t>4 неделя</t>
  </si>
  <si>
    <t>5 неделя</t>
  </si>
  <si>
    <t>Количество авто</t>
  </si>
  <si>
    <t>загруженность</t>
  </si>
  <si>
    <t>доп</t>
  </si>
  <si>
    <t>итого</t>
  </si>
  <si>
    <t>ср на 1 авто</t>
  </si>
  <si>
    <t>ср на 1 авто доп+2 рейс</t>
  </si>
  <si>
    <t>Заявка</t>
  </si>
  <si>
    <t>бут/заявка</t>
  </si>
  <si>
    <t>Заявка 2 рейс</t>
  </si>
  <si>
    <t>1 рейс вывоз</t>
  </si>
  <si>
    <t>Заявки</t>
  </si>
  <si>
    <t>&lt;60%</t>
  </si>
  <si>
    <t>&lt;90%</t>
  </si>
  <si>
    <t>60%&lt;до&lt;=90%</t>
  </si>
  <si>
    <t>Так должно получиться</t>
  </si>
  <si>
    <t>итого бут</t>
  </si>
  <si>
    <t>итого заявок</t>
  </si>
  <si>
    <t>ср бут на 1 авто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</si>
</sst>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2D050"/>
        <bgColor rgb="FFCCCCFF"/>
      </patternFill>
    </fill>
    <fill>
      <patternFill patternType="solid">
        <fgColor theme="0" tint="-0.249977111117893"/>
        <bgColor rgb="FFCCCCFF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7" fillId="2" borderId="0" xfId="0" applyFont="1" applyFill="1" applyBorder="1" applyAlignment="1"/>
    <xf numFmtId="0" fontId="6" fillId="2" borderId="1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/>
    <xf numFmtId="0" fontId="5" fillId="2" borderId="4" xfId="0" applyFont="1" applyFill="1" applyBorder="1"/>
    <xf numFmtId="0" fontId="0" fillId="2" borderId="1" xfId="0" applyFont="1" applyFill="1" applyBorder="1" applyAlignment="1">
      <alignment wrapText="1"/>
    </xf>
    <xf numFmtId="0" fontId="0" fillId="4" borderId="1" xfId="0" applyFont="1" applyFill="1" applyBorder="1"/>
    <xf numFmtId="0" fontId="5" fillId="2" borderId="1" xfId="0" applyFont="1" applyFill="1" applyBorder="1"/>
    <xf numFmtId="0" fontId="0" fillId="2" borderId="3" xfId="0" applyFont="1" applyFill="1" applyBorder="1"/>
    <xf numFmtId="0" fontId="0" fillId="4" borderId="3" xfId="0" applyFont="1" applyFill="1" applyBorder="1"/>
    <xf numFmtId="0" fontId="5" fillId="2" borderId="3" xfId="0" applyFont="1" applyFill="1" applyBorder="1"/>
    <xf numFmtId="0" fontId="0" fillId="2" borderId="2" xfId="0" applyFont="1" applyFill="1" applyBorder="1"/>
    <xf numFmtId="0" fontId="0" fillId="4" borderId="2" xfId="0" applyFont="1" applyFill="1" applyBorder="1"/>
    <xf numFmtId="0" fontId="0" fillId="2" borderId="1" xfId="0" applyFill="1" applyBorder="1"/>
    <xf numFmtId="0" fontId="10" fillId="2" borderId="13" xfId="0" applyFont="1" applyFill="1" applyBorder="1" applyAlignment="1">
      <alignment horizontal="center" wrapText="1"/>
    </xf>
    <xf numFmtId="0" fontId="0" fillId="0" borderId="17" xfId="0" applyFont="1" applyBorder="1"/>
    <xf numFmtId="1" fontId="12" fillId="6" borderId="20" xfId="0" applyNumberFormat="1" applyFont="1" applyFill="1" applyBorder="1" applyAlignment="1">
      <alignment horizontal="center" wrapText="1"/>
    </xf>
    <xf numFmtId="0" fontId="12" fillId="7" borderId="20" xfId="0" applyFont="1" applyFill="1" applyBorder="1" applyAlignment="1">
      <alignment horizontal="center" wrapText="1"/>
    </xf>
    <xf numFmtId="1" fontId="12" fillId="0" borderId="18" xfId="0" applyNumberFormat="1" applyFont="1" applyBorder="1" applyAlignment="1">
      <alignment horizontal="center" wrapText="1"/>
    </xf>
    <xf numFmtId="1" fontId="12" fillId="0" borderId="19" xfId="0" applyNumberFormat="1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0" fontId="0" fillId="0" borderId="0" xfId="0" applyBorder="1"/>
    <xf numFmtId="9" fontId="13" fillId="10" borderId="1" xfId="1" applyFont="1" applyFill="1" applyBorder="1" applyAlignment="1">
      <alignment horizontal="center" vertical="center"/>
    </xf>
    <xf numFmtId="9" fontId="13" fillId="8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/>
    </xf>
    <xf numFmtId="0" fontId="5" fillId="2" borderId="2" xfId="0" applyFont="1" applyFill="1" applyBorder="1"/>
    <xf numFmtId="0" fontId="6" fillId="2" borderId="2" xfId="0" applyFont="1" applyFill="1" applyBorder="1"/>
    <xf numFmtId="0" fontId="0" fillId="2" borderId="28" xfId="0" applyFont="1" applyFill="1" applyBorder="1" applyAlignment="1">
      <alignment wrapText="1"/>
    </xf>
    <xf numFmtId="0" fontId="0" fillId="2" borderId="28" xfId="0" applyFont="1" applyFill="1" applyBorder="1"/>
    <xf numFmtId="0" fontId="0" fillId="4" borderId="28" xfId="0" applyFont="1" applyFill="1" applyBorder="1"/>
    <xf numFmtId="0" fontId="5" fillId="2" borderId="28" xfId="0" applyFont="1" applyFill="1" applyBorder="1"/>
    <xf numFmtId="0" fontId="0" fillId="2" borderId="8" xfId="0" applyFont="1" applyFill="1" applyBorder="1"/>
    <xf numFmtId="0" fontId="0" fillId="2" borderId="30" xfId="0" applyFont="1" applyFill="1" applyBorder="1"/>
    <xf numFmtId="1" fontId="9" fillId="5" borderId="14" xfId="0" applyNumberFormat="1" applyFont="1" applyFill="1" applyBorder="1"/>
    <xf numFmtId="0" fontId="14" fillId="0" borderId="20" xfId="0" applyFont="1" applyFill="1" applyBorder="1" applyAlignment="1">
      <alignment horizontal="center" wrapText="1"/>
    </xf>
    <xf numFmtId="9" fontId="14" fillId="0" borderId="20" xfId="1" applyFont="1" applyFill="1" applyBorder="1" applyAlignment="1">
      <alignment horizontal="center" wrapText="1"/>
    </xf>
    <xf numFmtId="1" fontId="14" fillId="0" borderId="2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12" fillId="0" borderId="18" xfId="1" applyFont="1" applyFill="1" applyBorder="1" applyAlignment="1">
      <alignment horizontal="center" wrapText="1"/>
    </xf>
    <xf numFmtId="9" fontId="12" fillId="0" borderId="22" xfId="1" applyFont="1" applyFill="1" applyBorder="1" applyAlignment="1">
      <alignment horizontal="center" wrapText="1"/>
    </xf>
    <xf numFmtId="9" fontId="12" fillId="0" borderId="16" xfId="1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9" borderId="27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3" borderId="0" xfId="0" applyFill="1"/>
    <xf numFmtId="0" fontId="0" fillId="10" borderId="0" xfId="0" applyFill="1"/>
    <xf numFmtId="0" fontId="0" fillId="8" borderId="0" xfId="0" applyFill="1"/>
    <xf numFmtId="0" fontId="0" fillId="11" borderId="0" xfId="0" applyFill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0" borderId="34" xfId="0" applyBorder="1"/>
    <xf numFmtId="0" fontId="0" fillId="2" borderId="27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0" borderId="21" xfId="0" applyBorder="1"/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2" borderId="36" xfId="0" applyFont="1" applyFill="1" applyBorder="1" applyAlignment="1">
      <alignment horizontal="center" wrapText="1"/>
    </xf>
    <xf numFmtId="0" fontId="0" fillId="2" borderId="38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4" xfId="0" applyFont="1" applyFill="1" applyBorder="1"/>
    <xf numFmtId="0" fontId="0" fillId="3" borderId="30" xfId="0" applyFont="1" applyFill="1" applyBorder="1"/>
    <xf numFmtId="3" fontId="0" fillId="3" borderId="1" xfId="0" applyNumberFormat="1" applyFont="1" applyFill="1" applyBorder="1"/>
    <xf numFmtId="3" fontId="0" fillId="3" borderId="3" xfId="0" applyNumberFormat="1" applyFont="1" applyFill="1" applyBorder="1"/>
    <xf numFmtId="0" fontId="0" fillId="10" borderId="5" xfId="0" applyFill="1" applyBorder="1"/>
    <xf numFmtId="0" fontId="0" fillId="10" borderId="7" xfId="0" applyFill="1" applyBorder="1"/>
    <xf numFmtId="0" fontId="0" fillId="10" borderId="9" xfId="0" applyFill="1" applyBorder="1"/>
    <xf numFmtId="0" fontId="0" fillId="10" borderId="5" xfId="0" applyFont="1" applyFill="1" applyBorder="1"/>
    <xf numFmtId="0" fontId="0" fillId="10" borderId="25" xfId="0" applyFont="1" applyFill="1" applyBorder="1"/>
    <xf numFmtId="3" fontId="0" fillId="10" borderId="7" xfId="0" applyNumberFormat="1" applyFont="1" applyFill="1" applyBorder="1"/>
    <xf numFmtId="3" fontId="0" fillId="10" borderId="9" xfId="0" applyNumberFormat="1" applyFont="1" applyFill="1" applyBorder="1"/>
    <xf numFmtId="0" fontId="0" fillId="8" borderId="6" xfId="0" applyFill="1" applyBorder="1"/>
    <xf numFmtId="0" fontId="0" fillId="8" borderId="8" xfId="0" applyFill="1" applyBorder="1"/>
    <xf numFmtId="0" fontId="0" fillId="8" borderId="10" xfId="0" applyFill="1" applyBorder="1"/>
    <xf numFmtId="0" fontId="0" fillId="8" borderId="6" xfId="0" applyFont="1" applyFill="1" applyBorder="1"/>
    <xf numFmtId="0" fontId="0" fillId="8" borderId="26" xfId="0" applyFont="1" applyFill="1" applyBorder="1"/>
    <xf numFmtId="3" fontId="0" fillId="8" borderId="8" xfId="0" applyNumberFormat="1" applyFont="1" applyFill="1" applyBorder="1"/>
    <xf numFmtId="3" fontId="0" fillId="8" borderId="10" xfId="0" applyNumberFormat="1" applyFont="1" applyFill="1" applyBorder="1"/>
    <xf numFmtId="0" fontId="0" fillId="10" borderId="4" xfId="0" applyFont="1" applyFill="1" applyBorder="1"/>
    <xf numFmtId="3" fontId="0" fillId="10" borderId="1" xfId="0" applyNumberFormat="1" applyFont="1" applyFill="1" applyBorder="1"/>
    <xf numFmtId="3" fontId="0" fillId="10" borderId="3" xfId="0" applyNumberFormat="1" applyFont="1" applyFill="1" applyBorder="1"/>
    <xf numFmtId="0" fontId="0" fillId="10" borderId="1" xfId="0" applyFill="1" applyBorder="1"/>
    <xf numFmtId="0" fontId="0" fillId="10" borderId="4" xfId="0" applyFill="1" applyBorder="1"/>
    <xf numFmtId="9" fontId="13" fillId="8" borderId="8" xfId="1" applyFont="1" applyFill="1" applyBorder="1" applyAlignment="1">
      <alignment horizontal="center" vertical="center"/>
    </xf>
    <xf numFmtId="0" fontId="0" fillId="10" borderId="3" xfId="0" applyFill="1" applyBorder="1"/>
  </cellXfs>
  <cellStyles count="2">
    <cellStyle name="Обычный" xfId="0" builtinId="0"/>
    <cellStyle name="Процентный" xfId="1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G138"/>
  <sheetViews>
    <sheetView tabSelected="1" workbookViewId="0">
      <pane xSplit="4" ySplit="4" topLeftCell="W105" activePane="bottomRight" state="frozen"/>
      <selection pane="topRight" activeCell="E1" sqref="E1"/>
      <selection pane="bottomLeft" activeCell="A5" sqref="A5"/>
      <selection pane="bottomRight" activeCell="AK116" sqref="AK116:AM119"/>
    </sheetView>
  </sheetViews>
  <sheetFormatPr defaultRowHeight="15" x14ac:dyDescent="0.25"/>
  <cols>
    <col min="1" max="1" width="4.85546875" style="1" customWidth="1"/>
    <col min="2" max="2" width="6.28515625" style="1" customWidth="1"/>
    <col min="3" max="3" width="5.42578125" style="1" customWidth="1"/>
    <col min="4" max="4" width="13.28515625" style="1" bestFit="1" customWidth="1"/>
    <col min="5" max="5" width="5.140625" style="1" customWidth="1"/>
    <col min="6" max="34" width="4.7109375" style="1" customWidth="1"/>
    <col min="35" max="35" width="5.28515625" style="1" customWidth="1"/>
    <col min="36" max="36" width="6.140625" customWidth="1"/>
    <col min="37" max="37" width="7.85546875" customWidth="1"/>
    <col min="38" max="38" width="5.85546875" customWidth="1"/>
    <col min="39" max="39" width="7" customWidth="1"/>
    <col min="40" max="43" width="5.28515625" customWidth="1"/>
    <col min="44" max="44" width="6.140625" customWidth="1"/>
    <col min="45" max="55" width="5.28515625" customWidth="1"/>
    <col min="56" max="59" width="5.42578125" customWidth="1"/>
  </cols>
  <sheetData>
    <row r="1" spans="1:59" ht="16.5" thickBot="1" x14ac:dyDescent="0.3">
      <c r="C1" s="10" t="s">
        <v>20</v>
      </c>
      <c r="D1" s="3"/>
      <c r="E1" s="3"/>
      <c r="AJ1" s="76" t="s">
        <v>21</v>
      </c>
      <c r="AK1" s="77"/>
      <c r="AL1" s="77"/>
      <c r="AM1" s="78"/>
      <c r="AN1" s="76" t="s">
        <v>18</v>
      </c>
      <c r="AO1" s="77"/>
      <c r="AP1" s="77"/>
      <c r="AQ1" s="78"/>
      <c r="AR1" s="76" t="s">
        <v>22</v>
      </c>
      <c r="AS1" s="77"/>
      <c r="AT1" s="77"/>
      <c r="AU1" s="78"/>
      <c r="AV1" s="76" t="s">
        <v>23</v>
      </c>
      <c r="AW1" s="77"/>
      <c r="AX1" s="77"/>
      <c r="AY1" s="78"/>
      <c r="AZ1" s="76" t="s">
        <v>24</v>
      </c>
      <c r="BA1" s="77"/>
      <c r="BB1" s="77"/>
      <c r="BC1" s="78"/>
      <c r="BD1" s="76" t="s">
        <v>25</v>
      </c>
      <c r="BE1" s="77"/>
      <c r="BF1" s="77"/>
      <c r="BG1" s="78"/>
    </row>
    <row r="2" spans="1:59" ht="28.15" customHeight="1" x14ac:dyDescent="0.25">
      <c r="A2" s="63" t="s">
        <v>6</v>
      </c>
      <c r="B2" s="63"/>
      <c r="C2" s="63"/>
      <c r="D2" s="63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1"/>
      <c r="AK2" s="24" t="s">
        <v>12</v>
      </c>
      <c r="AL2" s="24" t="s">
        <v>13</v>
      </c>
      <c r="AM2" s="24" t="s">
        <v>14</v>
      </c>
      <c r="AN2" s="31"/>
      <c r="AO2" s="24" t="s">
        <v>12</v>
      </c>
      <c r="AP2" s="24" t="s">
        <v>13</v>
      </c>
      <c r="AQ2" s="24" t="s">
        <v>14</v>
      </c>
      <c r="AR2" s="31"/>
      <c r="AS2" s="24" t="s">
        <v>12</v>
      </c>
      <c r="AT2" s="24" t="s">
        <v>13</v>
      </c>
      <c r="AU2" s="24" t="s">
        <v>14</v>
      </c>
      <c r="AV2" s="31"/>
      <c r="AW2" s="24" t="s">
        <v>12</v>
      </c>
      <c r="AX2" s="24" t="s">
        <v>13</v>
      </c>
      <c r="AY2" s="24" t="s">
        <v>14</v>
      </c>
      <c r="AZ2" s="31"/>
      <c r="BA2" s="24" t="s">
        <v>12</v>
      </c>
      <c r="BB2" s="24" t="s">
        <v>13</v>
      </c>
      <c r="BC2" s="24" t="s">
        <v>14</v>
      </c>
      <c r="BD2" s="31"/>
      <c r="BE2" s="24" t="s">
        <v>12</v>
      </c>
      <c r="BF2" s="24" t="s">
        <v>13</v>
      </c>
      <c r="BG2" s="24" t="s">
        <v>14</v>
      </c>
    </row>
    <row r="3" spans="1:59" ht="15" customHeight="1" x14ac:dyDescent="0.25">
      <c r="A3" s="64" t="s">
        <v>2</v>
      </c>
      <c r="B3" s="64" t="s">
        <v>3</v>
      </c>
      <c r="C3" s="64" t="s">
        <v>4</v>
      </c>
      <c r="D3" s="66" t="s">
        <v>5</v>
      </c>
      <c r="E3" s="7">
        <v>1</v>
      </c>
      <c r="F3" s="7">
        <v>2</v>
      </c>
      <c r="G3" s="7">
        <v>3</v>
      </c>
      <c r="H3" s="8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8">
        <v>11</v>
      </c>
      <c r="P3" s="7">
        <v>12</v>
      </c>
      <c r="Q3" s="7">
        <v>13</v>
      </c>
      <c r="R3" s="7">
        <v>14</v>
      </c>
      <c r="S3" s="7">
        <v>15</v>
      </c>
      <c r="T3" s="7">
        <v>16</v>
      </c>
      <c r="U3" s="7">
        <v>17</v>
      </c>
      <c r="V3" s="8">
        <v>18</v>
      </c>
      <c r="W3" s="7">
        <v>19</v>
      </c>
      <c r="X3" s="7">
        <v>20</v>
      </c>
      <c r="Y3" s="7">
        <v>21</v>
      </c>
      <c r="Z3" s="7">
        <v>22</v>
      </c>
      <c r="AA3" s="7">
        <v>23</v>
      </c>
      <c r="AB3" s="7">
        <v>24</v>
      </c>
      <c r="AC3" s="8">
        <v>25</v>
      </c>
      <c r="AD3" s="7">
        <v>26</v>
      </c>
      <c r="AE3" s="7">
        <v>27</v>
      </c>
      <c r="AF3" s="7">
        <v>28</v>
      </c>
      <c r="AG3" s="7">
        <v>29</v>
      </c>
      <c r="AH3" s="7">
        <v>30</v>
      </c>
      <c r="AI3" s="7">
        <v>31</v>
      </c>
      <c r="AJ3" s="49" t="s">
        <v>33</v>
      </c>
      <c r="AK3" s="49" t="s">
        <v>15</v>
      </c>
      <c r="AL3" s="79" t="s">
        <v>16</v>
      </c>
      <c r="AM3" s="49" t="s">
        <v>17</v>
      </c>
      <c r="AN3" s="49" t="s">
        <v>33</v>
      </c>
      <c r="AO3" s="49" t="s">
        <v>15</v>
      </c>
      <c r="AP3" s="79" t="s">
        <v>16</v>
      </c>
      <c r="AQ3" s="49" t="s">
        <v>17</v>
      </c>
      <c r="AR3" s="49" t="s">
        <v>33</v>
      </c>
      <c r="AS3" s="49" t="s">
        <v>15</v>
      </c>
      <c r="AT3" s="79" t="s">
        <v>16</v>
      </c>
      <c r="AU3" s="49" t="s">
        <v>17</v>
      </c>
      <c r="AV3" s="49" t="s">
        <v>33</v>
      </c>
      <c r="AW3" s="49" t="s">
        <v>15</v>
      </c>
      <c r="AX3" s="79" t="s">
        <v>16</v>
      </c>
      <c r="AY3" s="49" t="s">
        <v>17</v>
      </c>
      <c r="AZ3" s="49" t="s">
        <v>33</v>
      </c>
      <c r="BA3" s="49" t="s">
        <v>15</v>
      </c>
      <c r="BB3" s="79" t="s">
        <v>16</v>
      </c>
      <c r="BC3" s="49" t="s">
        <v>17</v>
      </c>
      <c r="BD3" s="49" t="s">
        <v>33</v>
      </c>
      <c r="BE3" s="49" t="s">
        <v>15</v>
      </c>
      <c r="BF3" s="79" t="s">
        <v>16</v>
      </c>
      <c r="BG3" s="49" t="s">
        <v>17</v>
      </c>
    </row>
    <row r="4" spans="1:59" ht="15.75" thickBot="1" x14ac:dyDescent="0.3">
      <c r="A4" s="65"/>
      <c r="B4" s="65"/>
      <c r="C4" s="65"/>
      <c r="D4" s="67"/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5" t="s">
        <v>0</v>
      </c>
      <c r="AC4" s="5" t="s">
        <v>0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50"/>
      <c r="AK4" s="50"/>
      <c r="AL4" s="80"/>
      <c r="AM4" s="50"/>
      <c r="AN4" s="50"/>
      <c r="AO4" s="50"/>
      <c r="AP4" s="80"/>
      <c r="AQ4" s="50"/>
      <c r="AR4" s="50"/>
      <c r="AS4" s="50"/>
      <c r="AT4" s="80"/>
      <c r="AU4" s="50"/>
      <c r="AV4" s="50"/>
      <c r="AW4" s="50"/>
      <c r="AX4" s="80"/>
      <c r="AY4" s="50"/>
      <c r="AZ4" s="50"/>
      <c r="BA4" s="50"/>
      <c r="BB4" s="80"/>
      <c r="BC4" s="50"/>
      <c r="BD4" s="50"/>
      <c r="BE4" s="50"/>
      <c r="BF4" s="80"/>
      <c r="BG4" s="50"/>
    </row>
    <row r="5" spans="1:59" s="6" customFormat="1" ht="17.45" customHeight="1" x14ac:dyDescent="0.25">
      <c r="A5" s="51">
        <v>1</v>
      </c>
      <c r="B5" s="57">
        <v>966</v>
      </c>
      <c r="C5" s="57">
        <v>140</v>
      </c>
      <c r="D5" s="12" t="s">
        <v>35</v>
      </c>
      <c r="E5" s="13">
        <v>68</v>
      </c>
      <c r="F5" s="13">
        <v>96</v>
      </c>
      <c r="G5" s="13">
        <v>34</v>
      </c>
      <c r="H5" s="13"/>
      <c r="I5" s="13">
        <v>128</v>
      </c>
      <c r="J5" s="13">
        <v>120</v>
      </c>
      <c r="K5" s="13">
        <v>112</v>
      </c>
      <c r="L5" s="13">
        <v>74</v>
      </c>
      <c r="M5" s="13">
        <v>135</v>
      </c>
      <c r="N5" s="13">
        <v>55</v>
      </c>
      <c r="O5" s="13"/>
      <c r="P5" s="13">
        <v>111</v>
      </c>
      <c r="Q5" s="13">
        <v>108</v>
      </c>
      <c r="R5" s="13"/>
      <c r="S5" s="13"/>
      <c r="T5" s="13"/>
      <c r="U5" s="13"/>
      <c r="V5" s="14"/>
      <c r="W5" s="14"/>
      <c r="X5" s="13"/>
      <c r="Y5" s="14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25">
        <f>SUM(E5:AI5)</f>
        <v>1041</v>
      </c>
      <c r="AK5" s="28">
        <f>SUM(AJ5:AJ7)/AK9</f>
        <v>109.45454545454545</v>
      </c>
      <c r="AL5" s="68">
        <f>AK5/C5</f>
        <v>0.78181818181818186</v>
      </c>
      <c r="AM5" s="28">
        <f>SUM(AJ8:AJ9)/AL5</f>
        <v>534.65116279069764</v>
      </c>
      <c r="AN5" s="25">
        <f>SUM(E5:G5)</f>
        <v>198</v>
      </c>
      <c r="AO5" s="28">
        <f>SUM(AN5:AN7)/AO9</f>
        <v>81.333333333333329</v>
      </c>
      <c r="AP5" s="68">
        <f>AO5/C5</f>
        <v>0.58095238095238089</v>
      </c>
      <c r="AQ5" s="28">
        <f>SUM(AN8:AN9)/AP5</f>
        <v>153.19672131147541</v>
      </c>
      <c r="AR5" s="25">
        <f>SUM(I5:N5)</f>
        <v>624</v>
      </c>
      <c r="AS5" s="28">
        <f>SUM(AR5:AR7)/AS9</f>
        <v>119.66666666666667</v>
      </c>
      <c r="AT5" s="68">
        <f>AS5/C5</f>
        <v>0.85476190476190483</v>
      </c>
      <c r="AU5" s="28">
        <f>SUM(AR8:AR9)/AT5</f>
        <v>274.9303621169916</v>
      </c>
      <c r="AV5" s="25">
        <f>SUM(P5:U5)</f>
        <v>219</v>
      </c>
      <c r="AW5" s="28">
        <f>SUM(AV5:AV7)/AW9</f>
        <v>121</v>
      </c>
      <c r="AX5" s="68">
        <f>AW5/C5</f>
        <v>0.86428571428571432</v>
      </c>
      <c r="AY5" s="28">
        <f>SUM(AV8:AV9)/AX5</f>
        <v>108.7603305785124</v>
      </c>
      <c r="AZ5" s="25">
        <f>SUM(W5:AB5)</f>
        <v>0</v>
      </c>
      <c r="BA5" s="28" t="e">
        <f>SUM(AZ5:AZ7)/BA9</f>
        <v>#DIV/0!</v>
      </c>
      <c r="BB5" s="68" t="e">
        <f>BA5/C5</f>
        <v>#DIV/0!</v>
      </c>
      <c r="BC5" s="28" t="e">
        <f>SUM(AZ8:AZ9)/BB5</f>
        <v>#DIV/0!</v>
      </c>
      <c r="BD5" s="25">
        <f>SUM(AD5:AI5)</f>
        <v>0</v>
      </c>
      <c r="BE5" s="28" t="e">
        <f>SUM(BD5:BD7)/BE9</f>
        <v>#DIV/0!</v>
      </c>
      <c r="BF5" s="68" t="e">
        <f>BE5/C5</f>
        <v>#DIV/0!</v>
      </c>
      <c r="BG5" s="28" t="e">
        <f>SUM(BD8:BD9)/BF5</f>
        <v>#DIV/0!</v>
      </c>
    </row>
    <row r="6" spans="1:59" s="6" customFormat="1" ht="15" customHeight="1" x14ac:dyDescent="0.25">
      <c r="A6" s="52"/>
      <c r="B6" s="58"/>
      <c r="C6" s="58"/>
      <c r="D6" s="15" t="s">
        <v>8</v>
      </c>
      <c r="E6" s="9">
        <v>7</v>
      </c>
      <c r="F6" s="9">
        <v>14</v>
      </c>
      <c r="G6" s="9"/>
      <c r="H6" s="9"/>
      <c r="I6" s="9">
        <v>10</v>
      </c>
      <c r="J6" s="9">
        <v>6</v>
      </c>
      <c r="K6" s="9">
        <v>5</v>
      </c>
      <c r="L6" s="9"/>
      <c r="M6" s="9"/>
      <c r="N6" s="9"/>
      <c r="O6" s="9"/>
      <c r="P6" s="9"/>
      <c r="Q6" s="9"/>
      <c r="R6" s="16"/>
      <c r="S6" s="9"/>
      <c r="T6" s="9"/>
      <c r="U6" s="9"/>
      <c r="V6" s="17"/>
      <c r="W6" s="17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25">
        <f>SUM(E6:AI6)</f>
        <v>42</v>
      </c>
      <c r="AK6" s="30"/>
      <c r="AL6" s="69"/>
      <c r="AM6" s="29"/>
      <c r="AN6" s="25">
        <f t="shared" ref="AN6:AN10" si="0">SUM(E6:G6)</f>
        <v>21</v>
      </c>
      <c r="AO6" s="30"/>
      <c r="AP6" s="69"/>
      <c r="AQ6" s="29"/>
      <c r="AR6" s="25">
        <f t="shared" ref="AR6:AR10" si="1">SUM(I6:N6)</f>
        <v>21</v>
      </c>
      <c r="AS6" s="30"/>
      <c r="AT6" s="69"/>
      <c r="AU6" s="29"/>
      <c r="AV6" s="25">
        <f t="shared" ref="AV6:AV10" si="2">SUM(P6:U6)</f>
        <v>0</v>
      </c>
      <c r="AW6" s="30"/>
      <c r="AX6" s="69"/>
      <c r="AY6" s="29"/>
      <c r="AZ6" s="25">
        <f t="shared" ref="AZ6:AZ10" si="3">SUM(W6:AB6)</f>
        <v>0</v>
      </c>
      <c r="BA6" s="30"/>
      <c r="BB6" s="69"/>
      <c r="BC6" s="29"/>
      <c r="BD6" s="25">
        <f t="shared" ref="BD6:BD10" si="4">SUM(AD6:AI6)</f>
        <v>0</v>
      </c>
      <c r="BE6" s="30"/>
      <c r="BF6" s="69"/>
      <c r="BG6" s="29"/>
    </row>
    <row r="7" spans="1:59" s="6" customFormat="1" ht="15" customHeight="1" x14ac:dyDescent="0.25">
      <c r="A7" s="60"/>
      <c r="B7" s="62"/>
      <c r="C7" s="62"/>
      <c r="D7" s="15" t="s">
        <v>1</v>
      </c>
      <c r="E7" s="9">
        <v>25</v>
      </c>
      <c r="F7" s="9"/>
      <c r="G7" s="9"/>
      <c r="H7" s="9"/>
      <c r="I7" s="9">
        <v>25</v>
      </c>
      <c r="J7" s="9">
        <v>21</v>
      </c>
      <c r="K7" s="9"/>
      <c r="L7" s="9">
        <v>27</v>
      </c>
      <c r="M7" s="9"/>
      <c r="N7" s="9"/>
      <c r="O7" s="9"/>
      <c r="P7" s="9">
        <v>23</v>
      </c>
      <c r="Q7" s="9"/>
      <c r="R7" s="16"/>
      <c r="S7" s="9"/>
      <c r="T7" s="9"/>
      <c r="U7" s="9"/>
      <c r="V7" s="17"/>
      <c r="W7" s="17"/>
      <c r="X7" s="9"/>
      <c r="Y7" s="17"/>
      <c r="Z7" s="9"/>
      <c r="AA7" s="9"/>
      <c r="AB7" s="9"/>
      <c r="AC7" s="9"/>
      <c r="AD7" s="9"/>
      <c r="AE7" s="9"/>
      <c r="AF7" s="9"/>
      <c r="AG7" s="9"/>
      <c r="AH7" s="9"/>
      <c r="AI7" s="42"/>
      <c r="AJ7" s="25">
        <f t="shared" ref="AJ7:AJ9" si="5">SUM(E7:AI7)</f>
        <v>121</v>
      </c>
      <c r="AK7" s="30"/>
      <c r="AL7" s="69"/>
      <c r="AM7" s="29"/>
      <c r="AN7" s="25">
        <f t="shared" si="0"/>
        <v>25</v>
      </c>
      <c r="AO7" s="30"/>
      <c r="AP7" s="69"/>
      <c r="AQ7" s="29"/>
      <c r="AR7" s="25">
        <f t="shared" si="1"/>
        <v>73</v>
      </c>
      <c r="AS7" s="30"/>
      <c r="AT7" s="69"/>
      <c r="AU7" s="29"/>
      <c r="AV7" s="25">
        <f t="shared" si="2"/>
        <v>23</v>
      </c>
      <c r="AW7" s="30"/>
      <c r="AX7" s="69"/>
      <c r="AY7" s="29"/>
      <c r="AZ7" s="25">
        <f t="shared" si="3"/>
        <v>0</v>
      </c>
      <c r="BA7" s="30"/>
      <c r="BB7" s="69"/>
      <c r="BC7" s="29"/>
      <c r="BD7" s="25">
        <f t="shared" si="4"/>
        <v>0</v>
      </c>
      <c r="BE7" s="30"/>
      <c r="BF7" s="69"/>
      <c r="BG7" s="29"/>
    </row>
    <row r="8" spans="1:59" s="6" customFormat="1" ht="15" customHeight="1" x14ac:dyDescent="0.25">
      <c r="A8" s="60"/>
      <c r="B8" s="62"/>
      <c r="C8" s="62"/>
      <c r="D8" s="15" t="s">
        <v>32</v>
      </c>
      <c r="E8" s="9">
        <v>21</v>
      </c>
      <c r="F8" s="9">
        <v>35</v>
      </c>
      <c r="G8" s="9">
        <v>22</v>
      </c>
      <c r="H8" s="9"/>
      <c r="I8" s="9">
        <v>38</v>
      </c>
      <c r="J8" s="9">
        <v>33</v>
      </c>
      <c r="K8" s="9">
        <v>39</v>
      </c>
      <c r="L8" s="9">
        <v>31</v>
      </c>
      <c r="M8" s="9">
        <v>39</v>
      </c>
      <c r="N8" s="9">
        <v>15</v>
      </c>
      <c r="O8" s="9"/>
      <c r="P8" s="9">
        <v>38</v>
      </c>
      <c r="Q8" s="9">
        <v>42</v>
      </c>
      <c r="R8" s="16"/>
      <c r="S8" s="9"/>
      <c r="T8" s="9"/>
      <c r="U8" s="9"/>
      <c r="V8" s="17"/>
      <c r="W8" s="17"/>
      <c r="X8" s="9"/>
      <c r="Y8" s="17"/>
      <c r="Z8" s="9"/>
      <c r="AA8" s="9"/>
      <c r="AB8" s="9"/>
      <c r="AC8" s="9"/>
      <c r="AD8" s="9"/>
      <c r="AE8" s="9"/>
      <c r="AF8" s="9"/>
      <c r="AG8" s="9"/>
      <c r="AH8" s="9"/>
      <c r="AI8" s="42"/>
      <c r="AJ8" s="25">
        <f t="shared" si="5"/>
        <v>353</v>
      </c>
      <c r="AK8" s="30"/>
      <c r="AL8" s="69"/>
      <c r="AM8" s="29"/>
      <c r="AN8" s="25">
        <f t="shared" si="0"/>
        <v>78</v>
      </c>
      <c r="AO8" s="30"/>
      <c r="AP8" s="69"/>
      <c r="AQ8" s="29"/>
      <c r="AR8" s="25">
        <f t="shared" si="1"/>
        <v>195</v>
      </c>
      <c r="AS8" s="30"/>
      <c r="AT8" s="69"/>
      <c r="AU8" s="29"/>
      <c r="AV8" s="25">
        <f t="shared" si="2"/>
        <v>80</v>
      </c>
      <c r="AW8" s="30"/>
      <c r="AX8" s="69"/>
      <c r="AY8" s="29"/>
      <c r="AZ8" s="25">
        <f t="shared" si="3"/>
        <v>0</v>
      </c>
      <c r="BA8" s="30"/>
      <c r="BB8" s="69"/>
      <c r="BC8" s="29"/>
      <c r="BD8" s="25">
        <f t="shared" si="4"/>
        <v>0</v>
      </c>
      <c r="BE8" s="30"/>
      <c r="BF8" s="69"/>
      <c r="BG8" s="29"/>
    </row>
    <row r="9" spans="1:59" s="6" customFormat="1" ht="15" customHeight="1" thickBot="1" x14ac:dyDescent="0.3">
      <c r="A9" s="53"/>
      <c r="B9" s="59"/>
      <c r="C9" s="59"/>
      <c r="D9" s="38" t="s">
        <v>34</v>
      </c>
      <c r="E9" s="39">
        <v>11</v>
      </c>
      <c r="F9" s="39"/>
      <c r="G9" s="39"/>
      <c r="H9" s="39"/>
      <c r="I9" s="39">
        <v>13</v>
      </c>
      <c r="J9" s="39">
        <v>12</v>
      </c>
      <c r="K9" s="39"/>
      <c r="L9" s="39">
        <v>15</v>
      </c>
      <c r="M9" s="39"/>
      <c r="N9" s="39"/>
      <c r="O9" s="39"/>
      <c r="P9" s="39">
        <v>14</v>
      </c>
      <c r="Q9" s="39"/>
      <c r="R9" s="40"/>
      <c r="S9" s="39"/>
      <c r="T9" s="39"/>
      <c r="U9" s="39"/>
      <c r="V9" s="41"/>
      <c r="W9" s="41"/>
      <c r="X9" s="39"/>
      <c r="Y9" s="41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25">
        <f t="shared" si="5"/>
        <v>65</v>
      </c>
      <c r="AK9" s="27">
        <f>COUNT(E5:AI5)</f>
        <v>11</v>
      </c>
      <c r="AL9" s="70"/>
      <c r="AM9" s="26">
        <f>420/AM5</f>
        <v>0.78555893866898652</v>
      </c>
      <c r="AN9" s="25">
        <f t="shared" si="0"/>
        <v>11</v>
      </c>
      <c r="AO9" s="27">
        <f>COUNT(E5:G5)</f>
        <v>3</v>
      </c>
      <c r="AP9" s="70"/>
      <c r="AQ9" s="26">
        <f>420/AQ5</f>
        <v>2.7415730337078652</v>
      </c>
      <c r="AR9" s="25">
        <f t="shared" si="1"/>
        <v>40</v>
      </c>
      <c r="AS9" s="27">
        <f>COUNT(I5:N5)</f>
        <v>6</v>
      </c>
      <c r="AT9" s="70"/>
      <c r="AU9" s="26">
        <f>420/AU5</f>
        <v>1.5276595744680854</v>
      </c>
      <c r="AV9" s="25">
        <f t="shared" si="2"/>
        <v>14</v>
      </c>
      <c r="AW9" s="27">
        <f>COUNT(P5:U5)</f>
        <v>2</v>
      </c>
      <c r="AX9" s="70"/>
      <c r="AY9" s="26">
        <f>420/AY5</f>
        <v>3.8617021276595747</v>
      </c>
      <c r="AZ9" s="25">
        <f t="shared" si="3"/>
        <v>0</v>
      </c>
      <c r="BA9" s="27">
        <f>COUNT(T5:Y5)</f>
        <v>0</v>
      </c>
      <c r="BB9" s="70"/>
      <c r="BC9" s="26" t="e">
        <f>420/BC5</f>
        <v>#DIV/0!</v>
      </c>
      <c r="BD9" s="25">
        <f t="shared" si="4"/>
        <v>0</v>
      </c>
      <c r="BE9" s="27">
        <f>COUNT(AD5:AI5)</f>
        <v>0</v>
      </c>
      <c r="BF9" s="70"/>
      <c r="BG9" s="26" t="e">
        <f>420/BG5</f>
        <v>#DIV/0!</v>
      </c>
    </row>
    <row r="10" spans="1:59" s="6" customFormat="1" ht="15" customHeight="1" x14ac:dyDescent="0.25">
      <c r="A10" s="51">
        <v>2</v>
      </c>
      <c r="B10" s="57" t="s">
        <v>9</v>
      </c>
      <c r="C10" s="57">
        <v>100</v>
      </c>
      <c r="D10" s="12" t="s">
        <v>35</v>
      </c>
      <c r="E10" s="13">
        <v>67</v>
      </c>
      <c r="F10" s="13">
        <v>69</v>
      </c>
      <c r="G10" s="13">
        <v>71</v>
      </c>
      <c r="H10" s="13"/>
      <c r="I10" s="13">
        <v>87</v>
      </c>
      <c r="J10" s="13">
        <v>69</v>
      </c>
      <c r="K10" s="13">
        <v>100</v>
      </c>
      <c r="L10" s="13">
        <v>56</v>
      </c>
      <c r="M10" s="13">
        <v>94</v>
      </c>
      <c r="N10" s="13"/>
      <c r="O10" s="13"/>
      <c r="P10" s="13">
        <v>89</v>
      </c>
      <c r="Q10" s="13">
        <v>90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3"/>
      <c r="AE10" s="13"/>
      <c r="AF10" s="13"/>
      <c r="AG10" s="13"/>
      <c r="AH10" s="13"/>
      <c r="AI10" s="13"/>
      <c r="AJ10" s="25">
        <f>SUM(E10:AI10)</f>
        <v>792</v>
      </c>
      <c r="AK10" s="28">
        <f>SUM(AJ10:AJ12)/AK14</f>
        <v>89</v>
      </c>
      <c r="AL10" s="68">
        <f>AK10/C10</f>
        <v>0.89</v>
      </c>
      <c r="AM10" s="28">
        <f>SUM(AJ13:AJ14)/AL10</f>
        <v>386.51685393258424</v>
      </c>
      <c r="AN10" s="25">
        <f t="shared" si="0"/>
        <v>207</v>
      </c>
      <c r="AO10" s="28">
        <f t="shared" ref="AO10" si="6">SUM(AN10:AN12)/AO14</f>
        <v>75.333333333333329</v>
      </c>
      <c r="AP10" s="68">
        <f t="shared" ref="AP10" si="7">AO10/C10</f>
        <v>0.7533333333333333</v>
      </c>
      <c r="AQ10" s="28">
        <f t="shared" ref="AQ10" si="8">SUM(AN13:AN14)/AP10</f>
        <v>130.08849557522123</v>
      </c>
      <c r="AR10" s="25">
        <f t="shared" si="1"/>
        <v>406</v>
      </c>
      <c r="AS10" s="28">
        <f t="shared" ref="AS10" si="9">SUM(AR10:AR12)/AS14</f>
        <v>91</v>
      </c>
      <c r="AT10" s="68">
        <f t="shared" ref="AT10" si="10">AS10/C10</f>
        <v>0.91</v>
      </c>
      <c r="AU10" s="28">
        <f t="shared" ref="AU10" si="11">SUM(AR13:AR14)/AT10</f>
        <v>184.61538461538461</v>
      </c>
      <c r="AV10" s="25">
        <f t="shared" si="2"/>
        <v>179</v>
      </c>
      <c r="AW10" s="28">
        <f t="shared" ref="AW10" si="12">SUM(AV10:AV12)/AW14</f>
        <v>104.5</v>
      </c>
      <c r="AX10" s="68">
        <f t="shared" ref="AX10" si="13">AW10/C10</f>
        <v>1.0449999999999999</v>
      </c>
      <c r="AY10" s="28">
        <f t="shared" ref="AY10" si="14">SUM(AV13:AV14)/AX10</f>
        <v>74.641148325358856</v>
      </c>
      <c r="AZ10" s="25">
        <f t="shared" si="3"/>
        <v>0</v>
      </c>
      <c r="BA10" s="28" t="e">
        <f t="shared" ref="BA10" si="15">SUM(AZ10:AZ12)/BA14</f>
        <v>#DIV/0!</v>
      </c>
      <c r="BB10" s="68" t="e">
        <f t="shared" ref="BB10" si="16">BA10/C10</f>
        <v>#DIV/0!</v>
      </c>
      <c r="BC10" s="28" t="e">
        <f t="shared" ref="BC10" si="17">SUM(AZ13:AZ14)/BB10</f>
        <v>#DIV/0!</v>
      </c>
      <c r="BD10" s="25">
        <f t="shared" si="4"/>
        <v>0</v>
      </c>
      <c r="BE10" s="28" t="e">
        <f t="shared" ref="BE10" si="18">SUM(BD10:BD12)/BE14</f>
        <v>#DIV/0!</v>
      </c>
      <c r="BF10" s="68" t="e">
        <f t="shared" ref="BF10" si="19">BE10/C10</f>
        <v>#DIV/0!</v>
      </c>
      <c r="BG10" s="28" t="e">
        <f t="shared" ref="BG10" si="20">SUM(BD13:BD14)/BF10</f>
        <v>#DIV/0!</v>
      </c>
    </row>
    <row r="11" spans="1:59" s="6" customFormat="1" ht="15" customHeight="1" x14ac:dyDescent="0.25">
      <c r="A11" s="52"/>
      <c r="B11" s="58"/>
      <c r="C11" s="58"/>
      <c r="D11" s="15" t="s">
        <v>8</v>
      </c>
      <c r="E11" s="9">
        <v>2</v>
      </c>
      <c r="F11" s="9">
        <v>1</v>
      </c>
      <c r="G11" s="9"/>
      <c r="H11" s="9"/>
      <c r="I11" s="9">
        <v>4</v>
      </c>
      <c r="J11" s="9">
        <v>4</v>
      </c>
      <c r="K11" s="9"/>
      <c r="L11" s="9"/>
      <c r="M11" s="9"/>
      <c r="N11" s="9"/>
      <c r="O11" s="9"/>
      <c r="P11" s="9"/>
      <c r="Q11" s="16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7"/>
      <c r="AD11" s="9"/>
      <c r="AE11" s="9"/>
      <c r="AF11" s="9"/>
      <c r="AG11" s="9"/>
      <c r="AH11" s="9"/>
      <c r="AI11" s="9"/>
      <c r="AJ11" s="25">
        <f>SUM(E11:AI11)</f>
        <v>11</v>
      </c>
      <c r="AK11" s="30"/>
      <c r="AL11" s="69"/>
      <c r="AM11" s="29"/>
      <c r="AN11" s="25">
        <f t="shared" ref="AN11:AN49" si="21">SUM(E11:G11)</f>
        <v>3</v>
      </c>
      <c r="AO11" s="30"/>
      <c r="AP11" s="69"/>
      <c r="AQ11" s="29"/>
      <c r="AR11" s="25">
        <f t="shared" ref="AR11:AR49" si="22">SUM(I11:N11)</f>
        <v>8</v>
      </c>
      <c r="AS11" s="30"/>
      <c r="AT11" s="69"/>
      <c r="AU11" s="29"/>
      <c r="AV11" s="25">
        <f t="shared" ref="AV11:AV49" si="23">SUM(P11:U11)</f>
        <v>0</v>
      </c>
      <c r="AW11" s="30"/>
      <c r="AX11" s="69"/>
      <c r="AY11" s="29"/>
      <c r="AZ11" s="25">
        <f t="shared" ref="AZ11:AZ49" si="24">SUM(W11:AB11)</f>
        <v>0</v>
      </c>
      <c r="BA11" s="30"/>
      <c r="BB11" s="69"/>
      <c r="BC11" s="29"/>
      <c r="BD11" s="25">
        <f t="shared" ref="BD11:BD49" si="25">SUM(AD11:AI11)</f>
        <v>0</v>
      </c>
      <c r="BE11" s="30"/>
      <c r="BF11" s="69"/>
      <c r="BG11" s="29"/>
    </row>
    <row r="12" spans="1:59" s="6" customFormat="1" ht="15" customHeight="1" x14ac:dyDescent="0.25">
      <c r="A12" s="60"/>
      <c r="B12" s="62"/>
      <c r="C12" s="62"/>
      <c r="D12" s="15" t="s">
        <v>1</v>
      </c>
      <c r="E12" s="21">
        <v>16</v>
      </c>
      <c r="F12" s="21"/>
      <c r="G12" s="21"/>
      <c r="H12" s="21"/>
      <c r="I12" s="21"/>
      <c r="J12" s="21">
        <v>18</v>
      </c>
      <c r="K12" s="21"/>
      <c r="L12" s="21">
        <v>23</v>
      </c>
      <c r="M12" s="21"/>
      <c r="N12" s="21"/>
      <c r="O12" s="21"/>
      <c r="P12" s="21"/>
      <c r="Q12" s="22">
        <v>30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6"/>
      <c r="AD12" s="21"/>
      <c r="AE12" s="21"/>
      <c r="AF12" s="21"/>
      <c r="AG12" s="21"/>
      <c r="AH12" s="21"/>
      <c r="AI12" s="21"/>
      <c r="AJ12" s="25">
        <f t="shared" ref="AJ12:AJ14" si="26">SUM(E12:AI12)</f>
        <v>87</v>
      </c>
      <c r="AK12" s="30"/>
      <c r="AL12" s="69"/>
      <c r="AM12" s="29"/>
      <c r="AN12" s="25">
        <f t="shared" si="21"/>
        <v>16</v>
      </c>
      <c r="AO12" s="30"/>
      <c r="AP12" s="69"/>
      <c r="AQ12" s="29"/>
      <c r="AR12" s="25">
        <f t="shared" si="22"/>
        <v>41</v>
      </c>
      <c r="AS12" s="30"/>
      <c r="AT12" s="69"/>
      <c r="AU12" s="29"/>
      <c r="AV12" s="25">
        <f t="shared" si="23"/>
        <v>30</v>
      </c>
      <c r="AW12" s="30"/>
      <c r="AX12" s="69"/>
      <c r="AY12" s="29"/>
      <c r="AZ12" s="25">
        <f t="shared" si="24"/>
        <v>0</v>
      </c>
      <c r="BA12" s="30"/>
      <c r="BB12" s="69"/>
      <c r="BC12" s="29"/>
      <c r="BD12" s="25">
        <f t="shared" si="25"/>
        <v>0</v>
      </c>
      <c r="BE12" s="30"/>
      <c r="BF12" s="69"/>
      <c r="BG12" s="29"/>
    </row>
    <row r="13" spans="1:59" s="6" customFormat="1" ht="15" customHeight="1" x14ac:dyDescent="0.25">
      <c r="A13" s="60"/>
      <c r="B13" s="62"/>
      <c r="C13" s="62"/>
      <c r="D13" s="15" t="s">
        <v>32</v>
      </c>
      <c r="E13" s="21">
        <v>25</v>
      </c>
      <c r="F13" s="21">
        <v>23</v>
      </c>
      <c r="G13" s="21">
        <v>40</v>
      </c>
      <c r="H13" s="21"/>
      <c r="I13" s="21">
        <v>27</v>
      </c>
      <c r="J13" s="21">
        <v>30</v>
      </c>
      <c r="K13" s="21">
        <v>36</v>
      </c>
      <c r="L13" s="21">
        <v>23</v>
      </c>
      <c r="M13" s="21">
        <v>30</v>
      </c>
      <c r="N13" s="21"/>
      <c r="O13" s="21"/>
      <c r="P13" s="21">
        <v>27</v>
      </c>
      <c r="Q13" s="22">
        <v>34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6"/>
      <c r="AD13" s="21"/>
      <c r="AE13" s="21"/>
      <c r="AF13" s="21"/>
      <c r="AG13" s="21"/>
      <c r="AH13" s="21"/>
      <c r="AI13" s="21"/>
      <c r="AJ13" s="25">
        <f t="shared" si="26"/>
        <v>295</v>
      </c>
      <c r="AK13" s="30"/>
      <c r="AL13" s="69"/>
      <c r="AM13" s="29"/>
      <c r="AN13" s="25">
        <f t="shared" si="21"/>
        <v>88</v>
      </c>
      <c r="AO13" s="30"/>
      <c r="AP13" s="69"/>
      <c r="AQ13" s="29"/>
      <c r="AR13" s="25">
        <f t="shared" si="22"/>
        <v>146</v>
      </c>
      <c r="AS13" s="30"/>
      <c r="AT13" s="69"/>
      <c r="AU13" s="29"/>
      <c r="AV13" s="25">
        <f t="shared" si="23"/>
        <v>61</v>
      </c>
      <c r="AW13" s="30"/>
      <c r="AX13" s="69"/>
      <c r="AY13" s="29"/>
      <c r="AZ13" s="25">
        <f t="shared" si="24"/>
        <v>0</v>
      </c>
      <c r="BA13" s="30"/>
      <c r="BB13" s="69"/>
      <c r="BC13" s="29"/>
      <c r="BD13" s="25">
        <f t="shared" si="25"/>
        <v>0</v>
      </c>
      <c r="BE13" s="30"/>
      <c r="BF13" s="69"/>
      <c r="BG13" s="29"/>
    </row>
    <row r="14" spans="1:59" s="6" customFormat="1" ht="15" customHeight="1" thickBot="1" x14ac:dyDescent="0.3">
      <c r="A14" s="53"/>
      <c r="B14" s="59"/>
      <c r="C14" s="59"/>
      <c r="D14" s="38" t="s">
        <v>34</v>
      </c>
      <c r="E14" s="18">
        <v>10</v>
      </c>
      <c r="F14" s="18"/>
      <c r="G14" s="18"/>
      <c r="H14" s="18"/>
      <c r="I14" s="18"/>
      <c r="J14" s="18">
        <v>10</v>
      </c>
      <c r="K14" s="18"/>
      <c r="L14" s="18">
        <v>12</v>
      </c>
      <c r="M14" s="18"/>
      <c r="N14" s="18"/>
      <c r="O14" s="18"/>
      <c r="P14" s="18"/>
      <c r="Q14" s="19">
        <v>17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0"/>
      <c r="AD14" s="18"/>
      <c r="AE14" s="18"/>
      <c r="AF14" s="18"/>
      <c r="AG14" s="18"/>
      <c r="AH14" s="18"/>
      <c r="AI14" s="18"/>
      <c r="AJ14" s="25">
        <f t="shared" si="26"/>
        <v>49</v>
      </c>
      <c r="AK14" s="27">
        <f>COUNT(E10:AI10)</f>
        <v>10</v>
      </c>
      <c r="AL14" s="70"/>
      <c r="AM14" s="26">
        <f>420/AM10</f>
        <v>1.0866279069767442</v>
      </c>
      <c r="AN14" s="25">
        <f t="shared" si="21"/>
        <v>10</v>
      </c>
      <c r="AO14" s="27">
        <f t="shared" ref="AO14" si="27">COUNT(E10:G10)</f>
        <v>3</v>
      </c>
      <c r="AP14" s="70"/>
      <c r="AQ14" s="26">
        <f t="shared" ref="AQ14" si="28">420/AQ10</f>
        <v>3.2285714285714286</v>
      </c>
      <c r="AR14" s="25">
        <f t="shared" si="22"/>
        <v>22</v>
      </c>
      <c r="AS14" s="27">
        <f t="shared" ref="AS14" si="29">COUNT(I10:N10)</f>
        <v>5</v>
      </c>
      <c r="AT14" s="70"/>
      <c r="AU14" s="26">
        <f t="shared" ref="AU14" si="30">420/AU10</f>
        <v>2.2749999999999999</v>
      </c>
      <c r="AV14" s="25">
        <f t="shared" si="23"/>
        <v>17</v>
      </c>
      <c r="AW14" s="27">
        <f t="shared" ref="AW14" si="31">COUNT(P10:U10)</f>
        <v>2</v>
      </c>
      <c r="AX14" s="70"/>
      <c r="AY14" s="26">
        <f t="shared" ref="AY14" si="32">420/AY10</f>
        <v>5.6269230769230765</v>
      </c>
      <c r="AZ14" s="25">
        <f t="shared" si="24"/>
        <v>0</v>
      </c>
      <c r="BA14" s="27">
        <f t="shared" ref="BA14" si="33">COUNT(T10:Y10)</f>
        <v>0</v>
      </c>
      <c r="BB14" s="70"/>
      <c r="BC14" s="26" t="e">
        <f t="shared" ref="BC14" si="34">420/BC10</f>
        <v>#DIV/0!</v>
      </c>
      <c r="BD14" s="25">
        <f t="shared" si="25"/>
        <v>0</v>
      </c>
      <c r="BE14" s="27">
        <f t="shared" ref="BE14" si="35">COUNT(AD10:AI10)</f>
        <v>0</v>
      </c>
      <c r="BF14" s="70"/>
      <c r="BG14" s="26" t="e">
        <f t="shared" ref="BG14" si="36">420/BG10</f>
        <v>#DIV/0!</v>
      </c>
    </row>
    <row r="15" spans="1:59" s="6" customFormat="1" ht="15" customHeight="1" x14ac:dyDescent="0.25">
      <c r="A15" s="51">
        <v>3</v>
      </c>
      <c r="B15" s="57">
        <v>887</v>
      </c>
      <c r="C15" s="57">
        <v>110</v>
      </c>
      <c r="D15" s="12" t="s">
        <v>35</v>
      </c>
      <c r="E15" s="13">
        <v>105</v>
      </c>
      <c r="F15" s="14">
        <v>57</v>
      </c>
      <c r="G15" s="13"/>
      <c r="H15" s="13"/>
      <c r="I15" s="13">
        <v>90</v>
      </c>
      <c r="J15" s="13">
        <v>101</v>
      </c>
      <c r="K15" s="13">
        <v>102</v>
      </c>
      <c r="L15" s="13">
        <v>98</v>
      </c>
      <c r="M15" s="13">
        <v>70</v>
      </c>
      <c r="N15" s="13">
        <v>80</v>
      </c>
      <c r="O15" s="13"/>
      <c r="P15" s="13">
        <v>83</v>
      </c>
      <c r="Q15" s="13">
        <v>86</v>
      </c>
      <c r="R15" s="13"/>
      <c r="S15" s="14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5">
        <f>SUM(E15:AI15)</f>
        <v>872</v>
      </c>
      <c r="AK15" s="28">
        <f>SUM(AJ15:AJ17)/AK19</f>
        <v>89.1</v>
      </c>
      <c r="AL15" s="68">
        <f>AK15/C15</f>
        <v>0.80999999999999994</v>
      </c>
      <c r="AM15" s="28">
        <f>SUM(AJ18:AJ19)/AL15</f>
        <v>398.76543209876547</v>
      </c>
      <c r="AN15" s="25">
        <f>SUM(E15:G15)</f>
        <v>162</v>
      </c>
      <c r="AO15" s="28">
        <f t="shared" ref="AO15" si="37">SUM(AN15:AN17)/AO19</f>
        <v>86</v>
      </c>
      <c r="AP15" s="68">
        <f t="shared" ref="AP15" si="38">AO15/C15</f>
        <v>0.78181818181818186</v>
      </c>
      <c r="AQ15" s="28">
        <f t="shared" ref="AQ15" si="39">SUM(AN18:AN19)/AP15</f>
        <v>81.860465116279059</v>
      </c>
      <c r="AR15" s="25">
        <f>SUM(I15:N15)</f>
        <v>541</v>
      </c>
      <c r="AS15" s="28">
        <f t="shared" ref="AS15" si="40">SUM(AR15:AR17)/AS19</f>
        <v>91.666666666666671</v>
      </c>
      <c r="AT15" s="68">
        <f t="shared" ref="AT15" si="41">AS15/C15</f>
        <v>0.83333333333333337</v>
      </c>
      <c r="AU15" s="28">
        <f t="shared" ref="AU15" si="42">SUM(AR18:AR19)/AT15</f>
        <v>236.39999999999998</v>
      </c>
      <c r="AV15" s="25">
        <f t="shared" si="23"/>
        <v>169</v>
      </c>
      <c r="AW15" s="28">
        <f t="shared" ref="AW15" si="43">SUM(AV15:AV17)/AW19</f>
        <v>84.5</v>
      </c>
      <c r="AX15" s="68">
        <f t="shared" ref="AX15" si="44">AW15/C15</f>
        <v>0.76818181818181819</v>
      </c>
      <c r="AY15" s="28">
        <f t="shared" ref="AY15" si="45">SUM(AV18:AV19)/AX15</f>
        <v>80.710059171597635</v>
      </c>
      <c r="AZ15" s="25">
        <f t="shared" si="24"/>
        <v>0</v>
      </c>
      <c r="BA15" s="28" t="e">
        <f t="shared" ref="BA15" si="46">SUM(AZ15:AZ17)/BA19</f>
        <v>#DIV/0!</v>
      </c>
      <c r="BB15" s="68" t="e">
        <f t="shared" ref="BB15" si="47">BA15/C15</f>
        <v>#DIV/0!</v>
      </c>
      <c r="BC15" s="28" t="e">
        <f t="shared" ref="BC15" si="48">SUM(AZ18:AZ19)/BB15</f>
        <v>#DIV/0!</v>
      </c>
      <c r="BD15" s="25">
        <f t="shared" si="25"/>
        <v>0</v>
      </c>
      <c r="BE15" s="28" t="e">
        <f t="shared" ref="BE15" si="49">SUM(BD15:BD17)/BE19</f>
        <v>#DIV/0!</v>
      </c>
      <c r="BF15" s="68" t="e">
        <f t="shared" ref="BF15" si="50">BE15/C15</f>
        <v>#DIV/0!</v>
      </c>
      <c r="BG15" s="28" t="e">
        <f t="shared" ref="BG15" si="51">SUM(BD18:BD19)/BF15</f>
        <v>#DIV/0!</v>
      </c>
    </row>
    <row r="16" spans="1:59" s="6" customFormat="1" ht="15" customHeight="1" x14ac:dyDescent="0.25">
      <c r="A16" s="52"/>
      <c r="B16" s="58"/>
      <c r="C16" s="58"/>
      <c r="D16" s="15" t="s">
        <v>8</v>
      </c>
      <c r="E16" s="17">
        <v>10</v>
      </c>
      <c r="F16" s="9"/>
      <c r="G16" s="9"/>
      <c r="H16" s="9"/>
      <c r="I16" s="9">
        <v>9</v>
      </c>
      <c r="J16" s="9"/>
      <c r="K16" s="9"/>
      <c r="L16" s="9"/>
      <c r="M16" s="9"/>
      <c r="N16" s="9"/>
      <c r="O16" s="9"/>
      <c r="P16" s="9"/>
      <c r="Q16" s="16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25">
        <f>SUM(E16:AI16)</f>
        <v>19</v>
      </c>
      <c r="AK16" s="30"/>
      <c r="AL16" s="69"/>
      <c r="AM16" s="29"/>
      <c r="AN16" s="25">
        <f t="shared" ref="AN16:AN19" si="52">SUM(E16:G16)</f>
        <v>10</v>
      </c>
      <c r="AO16" s="30"/>
      <c r="AP16" s="69"/>
      <c r="AQ16" s="29"/>
      <c r="AR16" s="25">
        <f t="shared" si="22"/>
        <v>9</v>
      </c>
      <c r="AS16" s="30"/>
      <c r="AT16" s="69"/>
      <c r="AU16" s="29"/>
      <c r="AV16" s="25">
        <f t="shared" si="23"/>
        <v>0</v>
      </c>
      <c r="AW16" s="30"/>
      <c r="AX16" s="69"/>
      <c r="AY16" s="29"/>
      <c r="AZ16" s="25">
        <f t="shared" si="24"/>
        <v>0</v>
      </c>
      <c r="BA16" s="30"/>
      <c r="BB16" s="69"/>
      <c r="BC16" s="29"/>
      <c r="BD16" s="25">
        <f t="shared" si="25"/>
        <v>0</v>
      </c>
      <c r="BE16" s="30"/>
      <c r="BF16" s="69"/>
      <c r="BG16" s="29"/>
    </row>
    <row r="17" spans="1:59" s="6" customFormat="1" ht="15" customHeight="1" x14ac:dyDescent="0.25">
      <c r="A17" s="60"/>
      <c r="B17" s="62"/>
      <c r="C17" s="62"/>
      <c r="D17" s="15" t="s">
        <v>1</v>
      </c>
      <c r="E17" s="21"/>
      <c r="F17" s="3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5">
        <f t="shared" ref="AJ17:AJ19" si="53">SUM(E17:AI17)</f>
        <v>0</v>
      </c>
      <c r="AK17" s="30"/>
      <c r="AL17" s="69"/>
      <c r="AM17" s="29"/>
      <c r="AN17" s="25">
        <f t="shared" si="52"/>
        <v>0</v>
      </c>
      <c r="AO17" s="30"/>
      <c r="AP17" s="69"/>
      <c r="AQ17" s="29"/>
      <c r="AR17" s="25">
        <f t="shared" si="22"/>
        <v>0</v>
      </c>
      <c r="AS17" s="30"/>
      <c r="AT17" s="69"/>
      <c r="AU17" s="29"/>
      <c r="AV17" s="25">
        <f t="shared" si="23"/>
        <v>0</v>
      </c>
      <c r="AW17" s="30"/>
      <c r="AX17" s="69"/>
      <c r="AY17" s="29"/>
      <c r="AZ17" s="25">
        <f t="shared" si="24"/>
        <v>0</v>
      </c>
      <c r="BA17" s="30"/>
      <c r="BB17" s="69"/>
      <c r="BC17" s="29"/>
      <c r="BD17" s="25">
        <f t="shared" si="25"/>
        <v>0</v>
      </c>
      <c r="BE17" s="30"/>
      <c r="BF17" s="69"/>
      <c r="BG17" s="29"/>
    </row>
    <row r="18" spans="1:59" s="6" customFormat="1" ht="15" customHeight="1" x14ac:dyDescent="0.25">
      <c r="A18" s="60"/>
      <c r="B18" s="62"/>
      <c r="C18" s="62"/>
      <c r="D18" s="15" t="s">
        <v>32</v>
      </c>
      <c r="E18" s="21">
        <v>36</v>
      </c>
      <c r="F18" s="36">
        <v>28</v>
      </c>
      <c r="G18" s="21"/>
      <c r="H18" s="21"/>
      <c r="I18" s="21">
        <v>37</v>
      </c>
      <c r="J18" s="21">
        <v>35</v>
      </c>
      <c r="K18" s="21">
        <v>33</v>
      </c>
      <c r="L18" s="21">
        <v>37</v>
      </c>
      <c r="M18" s="21">
        <v>25</v>
      </c>
      <c r="N18" s="21">
        <v>30</v>
      </c>
      <c r="O18" s="21"/>
      <c r="P18" s="21">
        <v>28</v>
      </c>
      <c r="Q18" s="22">
        <v>34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5">
        <f t="shared" si="53"/>
        <v>323</v>
      </c>
      <c r="AK18" s="30"/>
      <c r="AL18" s="69"/>
      <c r="AM18" s="29"/>
      <c r="AN18" s="25">
        <f t="shared" si="52"/>
        <v>64</v>
      </c>
      <c r="AO18" s="30"/>
      <c r="AP18" s="69"/>
      <c r="AQ18" s="29"/>
      <c r="AR18" s="25">
        <f t="shared" si="22"/>
        <v>197</v>
      </c>
      <c r="AS18" s="30"/>
      <c r="AT18" s="69"/>
      <c r="AU18" s="29"/>
      <c r="AV18" s="25">
        <f t="shared" si="23"/>
        <v>62</v>
      </c>
      <c r="AW18" s="30"/>
      <c r="AX18" s="69"/>
      <c r="AY18" s="29"/>
      <c r="AZ18" s="25">
        <f t="shared" si="24"/>
        <v>0</v>
      </c>
      <c r="BA18" s="30"/>
      <c r="BB18" s="69"/>
      <c r="BC18" s="29"/>
      <c r="BD18" s="25">
        <f t="shared" si="25"/>
        <v>0</v>
      </c>
      <c r="BE18" s="30"/>
      <c r="BF18" s="69"/>
      <c r="BG18" s="29"/>
    </row>
    <row r="19" spans="1:59" s="6" customFormat="1" ht="15" customHeight="1" thickBot="1" x14ac:dyDescent="0.3">
      <c r="A19" s="53"/>
      <c r="B19" s="59"/>
      <c r="C19" s="59"/>
      <c r="D19" s="38" t="s">
        <v>34</v>
      </c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9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5">
        <f t="shared" si="53"/>
        <v>0</v>
      </c>
      <c r="AK19" s="27">
        <f>COUNT(E15:AI15)</f>
        <v>10</v>
      </c>
      <c r="AL19" s="70"/>
      <c r="AM19" s="26">
        <f>420/AM15</f>
        <v>1.053250773993808</v>
      </c>
      <c r="AN19" s="25">
        <f t="shared" si="52"/>
        <v>0</v>
      </c>
      <c r="AO19" s="27">
        <f t="shared" ref="AO19" si="54">COUNT(E15:G15)</f>
        <v>2</v>
      </c>
      <c r="AP19" s="70"/>
      <c r="AQ19" s="26">
        <f t="shared" ref="AQ19" si="55">420/AQ15</f>
        <v>5.1306818181818192</v>
      </c>
      <c r="AR19" s="25">
        <f t="shared" si="22"/>
        <v>0</v>
      </c>
      <c r="AS19" s="27">
        <f t="shared" ref="AS19" si="56">COUNT(I15:N15)</f>
        <v>6</v>
      </c>
      <c r="AT19" s="70"/>
      <c r="AU19" s="26">
        <f t="shared" ref="AU19" si="57">420/AU15</f>
        <v>1.7766497461928936</v>
      </c>
      <c r="AV19" s="25">
        <f t="shared" si="23"/>
        <v>0</v>
      </c>
      <c r="AW19" s="27">
        <f t="shared" ref="AW19" si="58">COUNT(P15:U15)</f>
        <v>2</v>
      </c>
      <c r="AX19" s="70"/>
      <c r="AY19" s="26">
        <f t="shared" ref="AY19" si="59">420/AY15</f>
        <v>5.2038123167155428</v>
      </c>
      <c r="AZ19" s="25">
        <f t="shared" si="24"/>
        <v>0</v>
      </c>
      <c r="BA19" s="27">
        <f t="shared" ref="BA19" si="60">COUNT(T15:Y15)</f>
        <v>0</v>
      </c>
      <c r="BB19" s="70"/>
      <c r="BC19" s="26" t="e">
        <f t="shared" ref="BC19" si="61">420/BC15</f>
        <v>#DIV/0!</v>
      </c>
      <c r="BD19" s="25">
        <f t="shared" si="25"/>
        <v>0</v>
      </c>
      <c r="BE19" s="27">
        <f t="shared" ref="BE19" si="62">COUNT(AD15:AI15)</f>
        <v>0</v>
      </c>
      <c r="BF19" s="70"/>
      <c r="BG19" s="26" t="e">
        <f t="shared" ref="BG19" si="63">420/BG15</f>
        <v>#DIV/0!</v>
      </c>
    </row>
    <row r="20" spans="1:59" s="6" customFormat="1" ht="15" customHeight="1" x14ac:dyDescent="0.25">
      <c r="A20" s="51">
        <v>4</v>
      </c>
      <c r="B20" s="57">
        <v>241</v>
      </c>
      <c r="C20" s="57">
        <v>110</v>
      </c>
      <c r="D20" s="12" t="s">
        <v>35</v>
      </c>
      <c r="E20" s="13">
        <v>120</v>
      </c>
      <c r="F20" s="13">
        <v>76</v>
      </c>
      <c r="G20" s="13"/>
      <c r="H20" s="13"/>
      <c r="I20" s="13">
        <v>101</v>
      </c>
      <c r="J20" s="14">
        <v>110</v>
      </c>
      <c r="K20" s="13">
        <v>112</v>
      </c>
      <c r="L20" s="13">
        <v>120</v>
      </c>
      <c r="M20" s="13">
        <v>85</v>
      </c>
      <c r="N20" s="13">
        <v>76</v>
      </c>
      <c r="O20" s="13"/>
      <c r="P20" s="13">
        <v>79</v>
      </c>
      <c r="Q20" s="13">
        <v>109</v>
      </c>
      <c r="R20" s="13"/>
      <c r="S20" s="13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25">
        <f>SUM(E20:AI20)</f>
        <v>988</v>
      </c>
      <c r="AK20" s="28">
        <f>SUM(AJ20:AJ22)/AK24</f>
        <v>115.5</v>
      </c>
      <c r="AL20" s="68">
        <f>AK20/C20</f>
        <v>1.05</v>
      </c>
      <c r="AM20" s="28">
        <f>SUM(AJ23:AJ24)/AL20</f>
        <v>369.52380952380952</v>
      </c>
      <c r="AN20" s="25">
        <f t="shared" si="21"/>
        <v>196</v>
      </c>
      <c r="AO20" s="28">
        <f t="shared" ref="AO20" si="64">SUM(AN20:AN22)/AO24</f>
        <v>124</v>
      </c>
      <c r="AP20" s="68">
        <f t="shared" ref="AP20" si="65">AO20/C20</f>
        <v>1.1272727272727272</v>
      </c>
      <c r="AQ20" s="28">
        <f t="shared" ref="AQ20" si="66">SUM(AN23:AN24)/AP20</f>
        <v>64.758064516129039</v>
      </c>
      <c r="AR20" s="25">
        <f t="shared" si="22"/>
        <v>604</v>
      </c>
      <c r="AS20" s="28">
        <f t="shared" ref="AS20" si="67">SUM(AR20:AR22)/AS24</f>
        <v>114.16666666666667</v>
      </c>
      <c r="AT20" s="68">
        <f t="shared" ref="AT20" si="68">AS20/C20</f>
        <v>1.0378787878787878</v>
      </c>
      <c r="AU20" s="28">
        <f t="shared" ref="AU20" si="69">SUM(AR23:AR24)/AT20</f>
        <v>228.35036496350367</v>
      </c>
      <c r="AV20" s="25">
        <f t="shared" si="23"/>
        <v>188</v>
      </c>
      <c r="AW20" s="28">
        <f t="shared" ref="AW20" si="70">SUM(AV20:AV22)/AW24</f>
        <v>111</v>
      </c>
      <c r="AX20" s="68">
        <f t="shared" ref="AX20" si="71">AW20/C20</f>
        <v>1.009090909090909</v>
      </c>
      <c r="AY20" s="28">
        <f t="shared" ref="AY20" si="72">SUM(AV23:AV24)/AX20</f>
        <v>77.297297297297305</v>
      </c>
      <c r="AZ20" s="25">
        <f t="shared" si="24"/>
        <v>0</v>
      </c>
      <c r="BA20" s="28" t="e">
        <f t="shared" ref="BA20" si="73">SUM(AZ20:AZ22)/BA24</f>
        <v>#DIV/0!</v>
      </c>
      <c r="BB20" s="68" t="e">
        <f t="shared" ref="BB20" si="74">BA20/C20</f>
        <v>#DIV/0!</v>
      </c>
      <c r="BC20" s="28" t="e">
        <f t="shared" ref="BC20" si="75">SUM(AZ23:AZ24)/BB20</f>
        <v>#DIV/0!</v>
      </c>
      <c r="BD20" s="25">
        <f t="shared" si="25"/>
        <v>0</v>
      </c>
      <c r="BE20" s="28" t="e">
        <f t="shared" ref="BE20" si="76">SUM(BD20:BD22)/BE24</f>
        <v>#DIV/0!</v>
      </c>
      <c r="BF20" s="68" t="e">
        <f t="shared" ref="BF20" si="77">BE20/C20</f>
        <v>#DIV/0!</v>
      </c>
      <c r="BG20" s="28" t="e">
        <f t="shared" ref="BG20" si="78">SUM(BD23:BD24)/BF20</f>
        <v>#DIV/0!</v>
      </c>
    </row>
    <row r="21" spans="1:59" s="6" customFormat="1" ht="15" customHeight="1" thickBot="1" x14ac:dyDescent="0.3">
      <c r="A21" s="52"/>
      <c r="B21" s="58"/>
      <c r="C21" s="58"/>
      <c r="D21" s="15" t="s">
        <v>8</v>
      </c>
      <c r="E21" s="18">
        <v>26</v>
      </c>
      <c r="F21" s="18"/>
      <c r="G21" s="18"/>
      <c r="H21" s="18"/>
      <c r="I21" s="18">
        <v>29</v>
      </c>
      <c r="J21" s="9"/>
      <c r="K21" s="9"/>
      <c r="L21" s="9"/>
      <c r="M21" s="9"/>
      <c r="N21" s="9"/>
      <c r="O21" s="9"/>
      <c r="P21" s="9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25">
        <f>SUM(E21:AI21)</f>
        <v>55</v>
      </c>
      <c r="AK21" s="30"/>
      <c r="AL21" s="69"/>
      <c r="AM21" s="29"/>
      <c r="AN21" s="25">
        <f t="shared" si="21"/>
        <v>26</v>
      </c>
      <c r="AO21" s="30"/>
      <c r="AP21" s="69"/>
      <c r="AQ21" s="29"/>
      <c r="AR21" s="25">
        <f t="shared" si="22"/>
        <v>29</v>
      </c>
      <c r="AS21" s="30"/>
      <c r="AT21" s="69"/>
      <c r="AU21" s="29"/>
      <c r="AV21" s="25">
        <f t="shared" si="23"/>
        <v>0</v>
      </c>
      <c r="AW21" s="30"/>
      <c r="AX21" s="69"/>
      <c r="AY21" s="29"/>
      <c r="AZ21" s="25">
        <f t="shared" si="24"/>
        <v>0</v>
      </c>
      <c r="BA21" s="30"/>
      <c r="BB21" s="69"/>
      <c r="BC21" s="29"/>
      <c r="BD21" s="25">
        <f t="shared" si="25"/>
        <v>0</v>
      </c>
      <c r="BE21" s="30"/>
      <c r="BF21" s="69"/>
      <c r="BG21" s="29"/>
    </row>
    <row r="22" spans="1:59" s="6" customFormat="1" ht="15" customHeight="1" x14ac:dyDescent="0.25">
      <c r="A22" s="60"/>
      <c r="B22" s="62"/>
      <c r="C22" s="62"/>
      <c r="D22" s="15" t="s">
        <v>1</v>
      </c>
      <c r="E22" s="21">
        <v>26</v>
      </c>
      <c r="F22" s="21"/>
      <c r="G22" s="21"/>
      <c r="H22" s="21"/>
      <c r="I22" s="21">
        <v>29</v>
      </c>
      <c r="J22" s="21"/>
      <c r="K22" s="21"/>
      <c r="L22" s="21">
        <v>23</v>
      </c>
      <c r="M22" s="21"/>
      <c r="N22" s="21"/>
      <c r="O22" s="21"/>
      <c r="P22" s="21">
        <v>34</v>
      </c>
      <c r="Q22" s="22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5">
        <f t="shared" ref="AJ22:AJ24" si="79">SUM(E22:AI22)</f>
        <v>112</v>
      </c>
      <c r="AK22" s="30"/>
      <c r="AL22" s="69"/>
      <c r="AM22" s="29"/>
      <c r="AN22" s="25">
        <f t="shared" si="21"/>
        <v>26</v>
      </c>
      <c r="AO22" s="30"/>
      <c r="AP22" s="69"/>
      <c r="AQ22" s="29"/>
      <c r="AR22" s="25">
        <f t="shared" si="22"/>
        <v>52</v>
      </c>
      <c r="AS22" s="30"/>
      <c r="AT22" s="69"/>
      <c r="AU22" s="29"/>
      <c r="AV22" s="25">
        <f t="shared" si="23"/>
        <v>34</v>
      </c>
      <c r="AW22" s="30"/>
      <c r="AX22" s="69"/>
      <c r="AY22" s="29"/>
      <c r="AZ22" s="25">
        <f t="shared" si="24"/>
        <v>0</v>
      </c>
      <c r="BA22" s="30"/>
      <c r="BB22" s="69"/>
      <c r="BC22" s="29"/>
      <c r="BD22" s="25">
        <f t="shared" si="25"/>
        <v>0</v>
      </c>
      <c r="BE22" s="30"/>
      <c r="BF22" s="69"/>
      <c r="BG22" s="29"/>
    </row>
    <row r="23" spans="1:59" s="6" customFormat="1" ht="15" customHeight="1" x14ac:dyDescent="0.25">
      <c r="A23" s="60"/>
      <c r="B23" s="62"/>
      <c r="C23" s="62"/>
      <c r="D23" s="15" t="s">
        <v>32</v>
      </c>
      <c r="E23" s="21">
        <v>36</v>
      </c>
      <c r="F23" s="21">
        <v>23</v>
      </c>
      <c r="G23" s="21"/>
      <c r="H23" s="21"/>
      <c r="I23" s="21">
        <v>29</v>
      </c>
      <c r="J23" s="21">
        <v>45</v>
      </c>
      <c r="K23" s="21">
        <v>41</v>
      </c>
      <c r="L23" s="21">
        <v>32</v>
      </c>
      <c r="M23" s="21">
        <v>33</v>
      </c>
      <c r="N23" s="21">
        <v>29</v>
      </c>
      <c r="O23" s="21"/>
      <c r="P23" s="21">
        <v>20</v>
      </c>
      <c r="Q23" s="22">
        <v>40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5">
        <f t="shared" si="79"/>
        <v>328</v>
      </c>
      <c r="AK23" s="30"/>
      <c r="AL23" s="69"/>
      <c r="AM23" s="29"/>
      <c r="AN23" s="25">
        <f t="shared" si="21"/>
        <v>59</v>
      </c>
      <c r="AO23" s="30"/>
      <c r="AP23" s="69"/>
      <c r="AQ23" s="29"/>
      <c r="AR23" s="25">
        <f t="shared" si="22"/>
        <v>209</v>
      </c>
      <c r="AS23" s="30"/>
      <c r="AT23" s="69"/>
      <c r="AU23" s="29"/>
      <c r="AV23" s="25">
        <f t="shared" si="23"/>
        <v>60</v>
      </c>
      <c r="AW23" s="30"/>
      <c r="AX23" s="69"/>
      <c r="AY23" s="29"/>
      <c r="AZ23" s="25">
        <f t="shared" si="24"/>
        <v>0</v>
      </c>
      <c r="BA23" s="30"/>
      <c r="BB23" s="69"/>
      <c r="BC23" s="29"/>
      <c r="BD23" s="25">
        <f t="shared" si="25"/>
        <v>0</v>
      </c>
      <c r="BE23" s="30"/>
      <c r="BF23" s="69"/>
      <c r="BG23" s="29"/>
    </row>
    <row r="24" spans="1:59" s="6" customFormat="1" ht="15" customHeight="1" thickBot="1" x14ac:dyDescent="0.3">
      <c r="A24" s="53"/>
      <c r="B24" s="59"/>
      <c r="C24" s="59"/>
      <c r="D24" s="38" t="s">
        <v>34</v>
      </c>
      <c r="E24" s="18">
        <v>14</v>
      </c>
      <c r="F24" s="18"/>
      <c r="G24" s="18"/>
      <c r="H24" s="18"/>
      <c r="I24" s="18">
        <v>16</v>
      </c>
      <c r="J24" s="18"/>
      <c r="K24" s="18"/>
      <c r="L24" s="18">
        <v>12</v>
      </c>
      <c r="M24" s="18"/>
      <c r="N24" s="18"/>
      <c r="O24" s="18"/>
      <c r="P24" s="18">
        <v>18</v>
      </c>
      <c r="Q24" s="19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5">
        <f t="shared" si="79"/>
        <v>60</v>
      </c>
      <c r="AK24" s="27">
        <f>COUNT(E20:AI20)</f>
        <v>10</v>
      </c>
      <c r="AL24" s="70"/>
      <c r="AM24" s="26">
        <f>420/AM20</f>
        <v>1.1365979381443299</v>
      </c>
      <c r="AN24" s="25">
        <f t="shared" si="21"/>
        <v>14</v>
      </c>
      <c r="AO24" s="27">
        <f t="shared" ref="AO24" si="80">COUNT(E20:G20)</f>
        <v>2</v>
      </c>
      <c r="AP24" s="70"/>
      <c r="AQ24" s="26">
        <f t="shared" ref="AQ24" si="81">420/AQ20</f>
        <v>6.4856787048567863</v>
      </c>
      <c r="AR24" s="25">
        <f t="shared" si="22"/>
        <v>28</v>
      </c>
      <c r="AS24" s="27">
        <f t="shared" ref="AS24" si="82">COUNT(I20:N20)</f>
        <v>6</v>
      </c>
      <c r="AT24" s="70"/>
      <c r="AU24" s="26">
        <f t="shared" ref="AU24" si="83">420/AU20</f>
        <v>1.8392788645953202</v>
      </c>
      <c r="AV24" s="25">
        <f t="shared" si="23"/>
        <v>18</v>
      </c>
      <c r="AW24" s="27">
        <f t="shared" ref="AW24" si="84">COUNT(P20:U20)</f>
        <v>2</v>
      </c>
      <c r="AX24" s="70"/>
      <c r="AY24" s="26">
        <f t="shared" ref="AY24" si="85">420/AY20</f>
        <v>5.4335664335664333</v>
      </c>
      <c r="AZ24" s="25">
        <f t="shared" si="24"/>
        <v>0</v>
      </c>
      <c r="BA24" s="27">
        <f t="shared" ref="BA24" si="86">COUNT(T20:Y20)</f>
        <v>0</v>
      </c>
      <c r="BB24" s="70"/>
      <c r="BC24" s="26" t="e">
        <f t="shared" ref="BC24" si="87">420/BC20</f>
        <v>#DIV/0!</v>
      </c>
      <c r="BD24" s="25">
        <f t="shared" si="25"/>
        <v>0</v>
      </c>
      <c r="BE24" s="27">
        <f t="shared" ref="BE24" si="88">COUNT(AD20:AI20)</f>
        <v>0</v>
      </c>
      <c r="BF24" s="70"/>
      <c r="BG24" s="26" t="e">
        <f t="shared" ref="BG24" si="89">420/BG20</f>
        <v>#DIV/0!</v>
      </c>
    </row>
    <row r="25" spans="1:59" s="6" customFormat="1" ht="15" customHeight="1" x14ac:dyDescent="0.25">
      <c r="A25" s="51">
        <v>6</v>
      </c>
      <c r="B25" s="57">
        <v>659</v>
      </c>
      <c r="C25" s="57">
        <v>110</v>
      </c>
      <c r="D25" s="12" t="s">
        <v>35</v>
      </c>
      <c r="E25" s="13">
        <v>101</v>
      </c>
      <c r="F25" s="13">
        <v>85</v>
      </c>
      <c r="G25" s="13">
        <v>111</v>
      </c>
      <c r="H25" s="13"/>
      <c r="I25" s="14">
        <v>78</v>
      </c>
      <c r="J25" s="13">
        <v>123</v>
      </c>
      <c r="K25" s="13">
        <v>78</v>
      </c>
      <c r="L25" s="13">
        <v>87</v>
      </c>
      <c r="M25" s="13">
        <v>108</v>
      </c>
      <c r="N25" s="13"/>
      <c r="O25" s="13"/>
      <c r="P25" s="13"/>
      <c r="Q25" s="13">
        <v>116</v>
      </c>
      <c r="R25" s="14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25">
        <f>SUM(E25:AI25)</f>
        <v>887</v>
      </c>
      <c r="AK25" s="28">
        <f>SUM(AJ25:AJ27)/AK29</f>
        <v>114.66666666666667</v>
      </c>
      <c r="AL25" s="68">
        <f>AK25/C25</f>
        <v>1.0424242424242425</v>
      </c>
      <c r="AM25" s="28">
        <f>SUM(AJ28:AJ29)/AL25</f>
        <v>358.77906976744185</v>
      </c>
      <c r="AN25" s="25">
        <f t="shared" si="21"/>
        <v>297</v>
      </c>
      <c r="AO25" s="28">
        <f t="shared" ref="AO25" si="90">SUM(AN25:AN27)/AO29</f>
        <v>121.33333333333333</v>
      </c>
      <c r="AP25" s="68">
        <f t="shared" ref="AP25" si="91">AO25/C25</f>
        <v>1.103030303030303</v>
      </c>
      <c r="AQ25" s="28">
        <f t="shared" ref="AQ25" si="92">SUM(AN28:AN29)/AP25</f>
        <v>114.23076923076923</v>
      </c>
      <c r="AR25" s="25">
        <f t="shared" si="22"/>
        <v>474</v>
      </c>
      <c r="AS25" s="28">
        <f t="shared" ref="AS25" si="93">SUM(AR25:AR27)/AS29</f>
        <v>107</v>
      </c>
      <c r="AT25" s="68">
        <f t="shared" ref="AT25" si="94">AS25/C25</f>
        <v>0.97272727272727277</v>
      </c>
      <c r="AU25" s="28">
        <f t="shared" ref="AU25" si="95">SUM(AR28:AR29)/AT25</f>
        <v>204.57943925233644</v>
      </c>
      <c r="AV25" s="25">
        <f t="shared" si="23"/>
        <v>116</v>
      </c>
      <c r="AW25" s="28">
        <f t="shared" ref="AW25" si="96">SUM(AV25:AV27)/AW29</f>
        <v>133</v>
      </c>
      <c r="AX25" s="68">
        <f t="shared" ref="AX25" si="97">AW25/C25</f>
        <v>1.209090909090909</v>
      </c>
      <c r="AY25" s="28">
        <f t="shared" ref="AY25" si="98">SUM(AV28:AV29)/AX25</f>
        <v>40.526315789473685</v>
      </c>
      <c r="AZ25" s="25">
        <f t="shared" si="24"/>
        <v>0</v>
      </c>
      <c r="BA25" s="28" t="e">
        <f t="shared" ref="BA25" si="99">SUM(AZ25:AZ27)/BA29</f>
        <v>#DIV/0!</v>
      </c>
      <c r="BB25" s="68" t="e">
        <f t="shared" ref="BB25" si="100">BA25/C25</f>
        <v>#DIV/0!</v>
      </c>
      <c r="BC25" s="28" t="e">
        <f t="shared" ref="BC25" si="101">SUM(AZ28:AZ29)/BB25</f>
        <v>#DIV/0!</v>
      </c>
      <c r="BD25" s="25">
        <f t="shared" si="25"/>
        <v>0</v>
      </c>
      <c r="BE25" s="28" t="e">
        <f t="shared" ref="BE25" si="102">SUM(BD25:BD27)/BE29</f>
        <v>#DIV/0!</v>
      </c>
      <c r="BF25" s="68" t="e">
        <f t="shared" ref="BF25" si="103">BE25/C25</f>
        <v>#DIV/0!</v>
      </c>
      <c r="BG25" s="28" t="e">
        <f t="shared" ref="BG25" si="104">SUM(BD28:BD29)/BF25</f>
        <v>#DIV/0!</v>
      </c>
    </row>
    <row r="26" spans="1:59" s="6" customFormat="1" ht="15" customHeight="1" x14ac:dyDescent="0.25">
      <c r="A26" s="52"/>
      <c r="B26" s="58"/>
      <c r="C26" s="58"/>
      <c r="D26" s="15" t="s">
        <v>8</v>
      </c>
      <c r="E26" s="9">
        <v>28</v>
      </c>
      <c r="F26" s="9">
        <v>9</v>
      </c>
      <c r="G26" s="9"/>
      <c r="H26" s="9"/>
      <c r="I26" s="17">
        <v>9</v>
      </c>
      <c r="J26" s="9">
        <v>2</v>
      </c>
      <c r="K26" s="9">
        <v>9</v>
      </c>
      <c r="L26" s="9"/>
      <c r="M26" s="9"/>
      <c r="N26" s="9"/>
      <c r="O26" s="9"/>
      <c r="P26" s="9"/>
      <c r="Q26" s="1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25">
        <f>SUM(E26:AI26)</f>
        <v>57</v>
      </c>
      <c r="AK26" s="30"/>
      <c r="AL26" s="69"/>
      <c r="AM26" s="29"/>
      <c r="AN26" s="25">
        <f t="shared" si="21"/>
        <v>37</v>
      </c>
      <c r="AO26" s="30"/>
      <c r="AP26" s="69"/>
      <c r="AQ26" s="29"/>
      <c r="AR26" s="25">
        <f t="shared" si="22"/>
        <v>20</v>
      </c>
      <c r="AS26" s="30"/>
      <c r="AT26" s="69"/>
      <c r="AU26" s="29"/>
      <c r="AV26" s="25">
        <f t="shared" si="23"/>
        <v>0</v>
      </c>
      <c r="AW26" s="30"/>
      <c r="AX26" s="69"/>
      <c r="AY26" s="29"/>
      <c r="AZ26" s="25">
        <f t="shared" si="24"/>
        <v>0</v>
      </c>
      <c r="BA26" s="30"/>
      <c r="BB26" s="69"/>
      <c r="BC26" s="29"/>
      <c r="BD26" s="25">
        <f t="shared" si="25"/>
        <v>0</v>
      </c>
      <c r="BE26" s="30"/>
      <c r="BF26" s="69"/>
      <c r="BG26" s="29"/>
    </row>
    <row r="27" spans="1:59" s="6" customFormat="1" ht="15" customHeight="1" x14ac:dyDescent="0.25">
      <c r="A27" s="60"/>
      <c r="B27" s="62"/>
      <c r="C27" s="62"/>
      <c r="D27" s="15" t="s">
        <v>1</v>
      </c>
      <c r="E27" s="21"/>
      <c r="F27" s="21">
        <v>30</v>
      </c>
      <c r="G27" s="21"/>
      <c r="H27" s="21"/>
      <c r="I27" s="36">
        <v>23</v>
      </c>
      <c r="J27" s="21"/>
      <c r="K27" s="21">
        <v>18</v>
      </c>
      <c r="L27" s="21"/>
      <c r="M27" s="21"/>
      <c r="N27" s="21"/>
      <c r="O27" s="21"/>
      <c r="P27" s="21"/>
      <c r="Q27" s="22">
        <v>17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5">
        <f t="shared" ref="AJ27:AJ29" si="105">SUM(E27:AI27)</f>
        <v>88</v>
      </c>
      <c r="AK27" s="30"/>
      <c r="AL27" s="69"/>
      <c r="AM27" s="29"/>
      <c r="AN27" s="25">
        <f t="shared" si="21"/>
        <v>30</v>
      </c>
      <c r="AO27" s="30"/>
      <c r="AP27" s="69"/>
      <c r="AQ27" s="29"/>
      <c r="AR27" s="25">
        <f t="shared" si="22"/>
        <v>41</v>
      </c>
      <c r="AS27" s="30"/>
      <c r="AT27" s="69"/>
      <c r="AU27" s="29"/>
      <c r="AV27" s="25">
        <f t="shared" si="23"/>
        <v>17</v>
      </c>
      <c r="AW27" s="30"/>
      <c r="AX27" s="69"/>
      <c r="AY27" s="29"/>
      <c r="AZ27" s="25">
        <f t="shared" si="24"/>
        <v>0</v>
      </c>
      <c r="BA27" s="30"/>
      <c r="BB27" s="69"/>
      <c r="BC27" s="29"/>
      <c r="BD27" s="25">
        <f t="shared" si="25"/>
        <v>0</v>
      </c>
      <c r="BE27" s="30"/>
      <c r="BF27" s="69"/>
      <c r="BG27" s="29"/>
    </row>
    <row r="28" spans="1:59" s="6" customFormat="1" ht="15" customHeight="1" x14ac:dyDescent="0.25">
      <c r="A28" s="60"/>
      <c r="B28" s="62"/>
      <c r="C28" s="62"/>
      <c r="D28" s="15" t="s">
        <v>32</v>
      </c>
      <c r="E28" s="21">
        <v>40</v>
      </c>
      <c r="F28" s="21">
        <v>27</v>
      </c>
      <c r="G28" s="21">
        <v>44</v>
      </c>
      <c r="H28" s="21"/>
      <c r="I28" s="36">
        <v>29</v>
      </c>
      <c r="J28" s="21">
        <v>44</v>
      </c>
      <c r="K28" s="21">
        <v>31</v>
      </c>
      <c r="L28" s="21">
        <v>36</v>
      </c>
      <c r="M28" s="21">
        <v>34</v>
      </c>
      <c r="N28" s="21"/>
      <c r="O28" s="21"/>
      <c r="P28" s="21"/>
      <c r="Q28" s="22">
        <v>37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5">
        <f t="shared" si="105"/>
        <v>322</v>
      </c>
      <c r="AK28" s="30"/>
      <c r="AL28" s="69"/>
      <c r="AM28" s="29"/>
      <c r="AN28" s="25">
        <f t="shared" si="21"/>
        <v>111</v>
      </c>
      <c r="AO28" s="30"/>
      <c r="AP28" s="69"/>
      <c r="AQ28" s="29"/>
      <c r="AR28" s="25">
        <f t="shared" si="22"/>
        <v>174</v>
      </c>
      <c r="AS28" s="30"/>
      <c r="AT28" s="69"/>
      <c r="AU28" s="29"/>
      <c r="AV28" s="25">
        <f t="shared" si="23"/>
        <v>37</v>
      </c>
      <c r="AW28" s="30"/>
      <c r="AX28" s="69"/>
      <c r="AY28" s="29"/>
      <c r="AZ28" s="25">
        <f t="shared" si="24"/>
        <v>0</v>
      </c>
      <c r="BA28" s="30"/>
      <c r="BB28" s="69"/>
      <c r="BC28" s="29"/>
      <c r="BD28" s="25">
        <f t="shared" si="25"/>
        <v>0</v>
      </c>
      <c r="BE28" s="30"/>
      <c r="BF28" s="69"/>
      <c r="BG28" s="29"/>
    </row>
    <row r="29" spans="1:59" s="6" customFormat="1" ht="15" customHeight="1" thickBot="1" x14ac:dyDescent="0.3">
      <c r="A29" s="53"/>
      <c r="B29" s="59"/>
      <c r="C29" s="59"/>
      <c r="D29" s="38" t="s">
        <v>34</v>
      </c>
      <c r="E29" s="18"/>
      <c r="F29" s="18">
        <v>15</v>
      </c>
      <c r="G29" s="18"/>
      <c r="H29" s="18"/>
      <c r="I29" s="20">
        <v>15</v>
      </c>
      <c r="J29" s="18"/>
      <c r="K29" s="18">
        <v>10</v>
      </c>
      <c r="L29" s="18"/>
      <c r="M29" s="18"/>
      <c r="N29" s="18"/>
      <c r="O29" s="18"/>
      <c r="P29" s="18"/>
      <c r="Q29" s="19">
        <v>12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25">
        <f t="shared" si="105"/>
        <v>52</v>
      </c>
      <c r="AK29" s="27">
        <f>COUNT(E25:AI25)</f>
        <v>9</v>
      </c>
      <c r="AL29" s="70"/>
      <c r="AM29" s="26">
        <f>420/AM25</f>
        <v>1.1706368497812347</v>
      </c>
      <c r="AN29" s="25">
        <f t="shared" si="21"/>
        <v>15</v>
      </c>
      <c r="AO29" s="27">
        <f t="shared" ref="AO29" si="106">COUNT(E25:G25)</f>
        <v>3</v>
      </c>
      <c r="AP29" s="70"/>
      <c r="AQ29" s="26">
        <f t="shared" ref="AQ29" si="107">420/AQ25</f>
        <v>3.6767676767676769</v>
      </c>
      <c r="AR29" s="25">
        <f t="shared" si="22"/>
        <v>25</v>
      </c>
      <c r="AS29" s="27">
        <f t="shared" ref="AS29" si="108">COUNT(I25:N25)</f>
        <v>5</v>
      </c>
      <c r="AT29" s="70"/>
      <c r="AU29" s="26">
        <f t="shared" ref="AU29" si="109">420/AU25</f>
        <v>2.0529922338967568</v>
      </c>
      <c r="AV29" s="25">
        <f t="shared" si="23"/>
        <v>12</v>
      </c>
      <c r="AW29" s="27">
        <f t="shared" ref="AW29" si="110">COUNT(P25:U25)</f>
        <v>1</v>
      </c>
      <c r="AX29" s="70"/>
      <c r="AY29" s="26">
        <f t="shared" ref="AY29" si="111">420/AY25</f>
        <v>10.363636363636363</v>
      </c>
      <c r="AZ29" s="25">
        <f t="shared" si="24"/>
        <v>0</v>
      </c>
      <c r="BA29" s="27">
        <f t="shared" ref="BA29" si="112">COUNT(T25:Y25)</f>
        <v>0</v>
      </c>
      <c r="BB29" s="70"/>
      <c r="BC29" s="26" t="e">
        <f t="shared" ref="BC29" si="113">420/BC25</f>
        <v>#DIV/0!</v>
      </c>
      <c r="BD29" s="25">
        <f t="shared" si="25"/>
        <v>0</v>
      </c>
      <c r="BE29" s="27">
        <f t="shared" ref="BE29" si="114">COUNT(AD25:AI25)</f>
        <v>0</v>
      </c>
      <c r="BF29" s="70"/>
      <c r="BG29" s="26" t="e">
        <f t="shared" ref="BG29" si="115">420/BG25</f>
        <v>#DIV/0!</v>
      </c>
    </row>
    <row r="30" spans="1:59" s="6" customFormat="1" ht="15" customHeight="1" x14ac:dyDescent="0.25">
      <c r="A30" s="51">
        <v>7</v>
      </c>
      <c r="B30" s="57">
        <v>863</v>
      </c>
      <c r="C30" s="57">
        <v>110</v>
      </c>
      <c r="D30" s="12" t="s">
        <v>35</v>
      </c>
      <c r="E30" s="13">
        <v>75</v>
      </c>
      <c r="F30" s="13"/>
      <c r="G30" s="13"/>
      <c r="H30" s="13"/>
      <c r="I30" s="13">
        <v>135</v>
      </c>
      <c r="J30" s="13">
        <v>76</v>
      </c>
      <c r="K30" s="13">
        <v>125</v>
      </c>
      <c r="L30" s="13">
        <v>99</v>
      </c>
      <c r="M30" s="13">
        <v>108</v>
      </c>
      <c r="N30" s="14">
        <v>70</v>
      </c>
      <c r="O30" s="13"/>
      <c r="P30" s="13">
        <v>91</v>
      </c>
      <c r="Q30" s="14">
        <v>121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5">
        <f>SUM(E30:AI30)</f>
        <v>900</v>
      </c>
      <c r="AK30" s="28">
        <f>SUM(AJ30:AJ32)/AK34</f>
        <v>105.88888888888889</v>
      </c>
      <c r="AL30" s="68">
        <f>AK30/C30</f>
        <v>0.96262626262626261</v>
      </c>
      <c r="AM30" s="28">
        <f>SUM(AJ33:AJ34)/AL30</f>
        <v>365.66631689401891</v>
      </c>
      <c r="AN30" s="25">
        <f t="shared" si="21"/>
        <v>75</v>
      </c>
      <c r="AO30" s="28">
        <f t="shared" ref="AO30" si="116">SUM(AN30:AN32)/AO34</f>
        <v>79</v>
      </c>
      <c r="AP30" s="68">
        <f t="shared" ref="AP30" si="117">AO30/C30</f>
        <v>0.71818181818181814</v>
      </c>
      <c r="AQ30" s="28">
        <f t="shared" ref="AQ30" si="118">SUM(AN33:AN34)/AP30</f>
        <v>40.379746835443044</v>
      </c>
      <c r="AR30" s="25">
        <f t="shared" si="22"/>
        <v>613</v>
      </c>
      <c r="AS30" s="28">
        <f t="shared" ref="AS30" si="119">SUM(AR30:AR32)/AS34</f>
        <v>106.83333333333333</v>
      </c>
      <c r="AT30" s="68">
        <f t="shared" ref="AT30" si="120">AS30/C30</f>
        <v>0.97121212121212119</v>
      </c>
      <c r="AU30" s="28">
        <f t="shared" ref="AU30" si="121">SUM(AR33:AR34)/AT30</f>
        <v>245.05460218408737</v>
      </c>
      <c r="AV30" s="25">
        <f t="shared" si="23"/>
        <v>212</v>
      </c>
      <c r="AW30" s="28">
        <f t="shared" ref="AW30" si="122">SUM(AV30:AV32)/AW34</f>
        <v>116.5</v>
      </c>
      <c r="AX30" s="68">
        <f t="shared" ref="AX30" si="123">AW30/C30</f>
        <v>1.0590909090909091</v>
      </c>
      <c r="AY30" s="28">
        <f t="shared" ref="AY30" si="124">SUM(AV33:AV34)/AX30</f>
        <v>80.257510729613728</v>
      </c>
      <c r="AZ30" s="25">
        <f t="shared" si="24"/>
        <v>0</v>
      </c>
      <c r="BA30" s="28" t="e">
        <f t="shared" ref="BA30" si="125">SUM(AZ30:AZ32)/BA34</f>
        <v>#DIV/0!</v>
      </c>
      <c r="BB30" s="68" t="e">
        <f t="shared" ref="BB30" si="126">BA30/C30</f>
        <v>#DIV/0!</v>
      </c>
      <c r="BC30" s="28" t="e">
        <f t="shared" ref="BC30" si="127">SUM(AZ33:AZ34)/BB30</f>
        <v>#DIV/0!</v>
      </c>
      <c r="BD30" s="25">
        <f t="shared" si="25"/>
        <v>0</v>
      </c>
      <c r="BE30" s="28" t="e">
        <f t="shared" ref="BE30" si="128">SUM(BD30:BD32)/BE34</f>
        <v>#DIV/0!</v>
      </c>
      <c r="BF30" s="68" t="e">
        <f t="shared" ref="BF30" si="129">BE30/C30</f>
        <v>#DIV/0!</v>
      </c>
      <c r="BG30" s="28" t="e">
        <f t="shared" ref="BG30" si="130">SUM(BD33:BD34)/BF30</f>
        <v>#DIV/0!</v>
      </c>
    </row>
    <row r="31" spans="1:59" s="6" customFormat="1" ht="15" customHeight="1" x14ac:dyDescent="0.25">
      <c r="A31" s="52"/>
      <c r="B31" s="58"/>
      <c r="C31" s="58"/>
      <c r="D31" s="15" t="s">
        <v>8</v>
      </c>
      <c r="E31" s="9">
        <v>4</v>
      </c>
      <c r="F31" s="9"/>
      <c r="G31" s="9"/>
      <c r="H31" s="9"/>
      <c r="I31" s="9">
        <v>5</v>
      </c>
      <c r="J31" s="9"/>
      <c r="K31" s="9"/>
      <c r="L31" s="9"/>
      <c r="M31" s="9"/>
      <c r="N31" s="17"/>
      <c r="O31" s="9"/>
      <c r="P31" s="9"/>
      <c r="Q31" s="16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25">
        <f>SUM(E31:AI31)</f>
        <v>9</v>
      </c>
      <c r="AK31" s="30"/>
      <c r="AL31" s="69"/>
      <c r="AM31" s="29"/>
      <c r="AN31" s="25">
        <f t="shared" si="21"/>
        <v>4</v>
      </c>
      <c r="AO31" s="30"/>
      <c r="AP31" s="69"/>
      <c r="AQ31" s="29"/>
      <c r="AR31" s="25">
        <f t="shared" si="22"/>
        <v>5</v>
      </c>
      <c r="AS31" s="30"/>
      <c r="AT31" s="69"/>
      <c r="AU31" s="29"/>
      <c r="AV31" s="25">
        <f t="shared" si="23"/>
        <v>0</v>
      </c>
      <c r="AW31" s="30"/>
      <c r="AX31" s="69"/>
      <c r="AY31" s="29"/>
      <c r="AZ31" s="25">
        <f t="shared" si="24"/>
        <v>0</v>
      </c>
      <c r="BA31" s="30"/>
      <c r="BB31" s="69"/>
      <c r="BC31" s="29"/>
      <c r="BD31" s="25">
        <f t="shared" si="25"/>
        <v>0</v>
      </c>
      <c r="BE31" s="30"/>
      <c r="BF31" s="69"/>
      <c r="BG31" s="29"/>
    </row>
    <row r="32" spans="1:59" s="6" customFormat="1" ht="15" customHeight="1" x14ac:dyDescent="0.25">
      <c r="A32" s="60"/>
      <c r="B32" s="62"/>
      <c r="C32" s="62"/>
      <c r="D32" s="15" t="s">
        <v>1</v>
      </c>
      <c r="E32" s="21"/>
      <c r="F32" s="21"/>
      <c r="G32" s="21"/>
      <c r="H32" s="21"/>
      <c r="I32" s="21">
        <v>23</v>
      </c>
      <c r="J32" s="21"/>
      <c r="K32" s="21"/>
      <c r="L32" s="21"/>
      <c r="M32" s="21"/>
      <c r="N32" s="36"/>
      <c r="O32" s="21"/>
      <c r="P32" s="21">
        <v>21</v>
      </c>
      <c r="Q32" s="22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5">
        <f t="shared" ref="AJ32:AJ34" si="131">SUM(E32:AI32)</f>
        <v>44</v>
      </c>
      <c r="AK32" s="30"/>
      <c r="AL32" s="69"/>
      <c r="AM32" s="29"/>
      <c r="AN32" s="25">
        <f t="shared" si="21"/>
        <v>0</v>
      </c>
      <c r="AO32" s="30"/>
      <c r="AP32" s="69"/>
      <c r="AQ32" s="29"/>
      <c r="AR32" s="25">
        <f t="shared" si="22"/>
        <v>23</v>
      </c>
      <c r="AS32" s="30"/>
      <c r="AT32" s="69"/>
      <c r="AU32" s="29"/>
      <c r="AV32" s="25">
        <f t="shared" si="23"/>
        <v>21</v>
      </c>
      <c r="AW32" s="30"/>
      <c r="AX32" s="69"/>
      <c r="AY32" s="29"/>
      <c r="AZ32" s="25">
        <f t="shared" si="24"/>
        <v>0</v>
      </c>
      <c r="BA32" s="30"/>
      <c r="BB32" s="69"/>
      <c r="BC32" s="29"/>
      <c r="BD32" s="25">
        <f t="shared" si="25"/>
        <v>0</v>
      </c>
      <c r="BE32" s="30"/>
      <c r="BF32" s="69"/>
      <c r="BG32" s="29"/>
    </row>
    <row r="33" spans="1:59" s="6" customFormat="1" ht="15" customHeight="1" x14ac:dyDescent="0.25">
      <c r="A33" s="60"/>
      <c r="B33" s="62"/>
      <c r="C33" s="62"/>
      <c r="D33" s="15" t="s">
        <v>32</v>
      </c>
      <c r="E33" s="21">
        <v>29</v>
      </c>
      <c r="F33" s="21"/>
      <c r="G33" s="21"/>
      <c r="H33" s="21"/>
      <c r="I33" s="21">
        <v>44</v>
      </c>
      <c r="J33" s="21">
        <v>36</v>
      </c>
      <c r="K33" s="21">
        <v>39</v>
      </c>
      <c r="L33" s="21">
        <v>41</v>
      </c>
      <c r="M33" s="21">
        <v>36</v>
      </c>
      <c r="N33" s="36">
        <v>30</v>
      </c>
      <c r="O33" s="21"/>
      <c r="P33" s="21">
        <v>30</v>
      </c>
      <c r="Q33" s="22">
        <v>45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5">
        <f t="shared" si="131"/>
        <v>330</v>
      </c>
      <c r="AK33" s="30"/>
      <c r="AL33" s="69"/>
      <c r="AM33" s="29"/>
      <c r="AN33" s="25">
        <f t="shared" si="21"/>
        <v>29</v>
      </c>
      <c r="AO33" s="30"/>
      <c r="AP33" s="69"/>
      <c r="AQ33" s="29"/>
      <c r="AR33" s="25">
        <f t="shared" si="22"/>
        <v>226</v>
      </c>
      <c r="AS33" s="30"/>
      <c r="AT33" s="69"/>
      <c r="AU33" s="29"/>
      <c r="AV33" s="25">
        <f t="shared" si="23"/>
        <v>75</v>
      </c>
      <c r="AW33" s="30"/>
      <c r="AX33" s="69"/>
      <c r="AY33" s="29"/>
      <c r="AZ33" s="25">
        <f t="shared" si="24"/>
        <v>0</v>
      </c>
      <c r="BA33" s="30"/>
      <c r="BB33" s="69"/>
      <c r="BC33" s="29"/>
      <c r="BD33" s="25">
        <f t="shared" si="25"/>
        <v>0</v>
      </c>
      <c r="BE33" s="30"/>
      <c r="BF33" s="69"/>
      <c r="BG33" s="29"/>
    </row>
    <row r="34" spans="1:59" s="6" customFormat="1" ht="15" customHeight="1" thickBot="1" x14ac:dyDescent="0.3">
      <c r="A34" s="53"/>
      <c r="B34" s="59"/>
      <c r="C34" s="59"/>
      <c r="D34" s="38" t="s">
        <v>34</v>
      </c>
      <c r="E34" s="18"/>
      <c r="F34" s="18"/>
      <c r="G34" s="18"/>
      <c r="H34" s="18"/>
      <c r="I34" s="18">
        <v>12</v>
      </c>
      <c r="J34" s="18"/>
      <c r="K34" s="18"/>
      <c r="L34" s="18"/>
      <c r="M34" s="18"/>
      <c r="N34" s="20"/>
      <c r="O34" s="18"/>
      <c r="P34" s="18">
        <v>10</v>
      </c>
      <c r="Q34" s="1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5">
        <f t="shared" si="131"/>
        <v>22</v>
      </c>
      <c r="AK34" s="27">
        <f>COUNT(E30:AI30)</f>
        <v>9</v>
      </c>
      <c r="AL34" s="70"/>
      <c r="AM34" s="26">
        <f>420/AM30</f>
        <v>1.1485881542699723</v>
      </c>
      <c r="AN34" s="25">
        <f t="shared" si="21"/>
        <v>0</v>
      </c>
      <c r="AO34" s="27">
        <f t="shared" ref="AO34" si="132">COUNT(E30:G30)</f>
        <v>1</v>
      </c>
      <c r="AP34" s="70"/>
      <c r="AQ34" s="26">
        <f t="shared" ref="AQ34" si="133">420/AQ30</f>
        <v>10.401253918495296</v>
      </c>
      <c r="AR34" s="25">
        <f t="shared" si="22"/>
        <v>12</v>
      </c>
      <c r="AS34" s="27">
        <f t="shared" ref="AS34" si="134">COUNT(I30:N30)</f>
        <v>6</v>
      </c>
      <c r="AT34" s="70"/>
      <c r="AU34" s="26">
        <f t="shared" ref="AU34" si="135">420/AU30</f>
        <v>1.713903743315508</v>
      </c>
      <c r="AV34" s="25">
        <f t="shared" si="23"/>
        <v>10</v>
      </c>
      <c r="AW34" s="27">
        <f t="shared" ref="AW34" si="136">COUNT(P30:U30)</f>
        <v>2</v>
      </c>
      <c r="AX34" s="70"/>
      <c r="AY34" s="26">
        <f t="shared" ref="AY34" si="137">420/AY30</f>
        <v>5.233155080213904</v>
      </c>
      <c r="AZ34" s="25">
        <f t="shared" si="24"/>
        <v>0</v>
      </c>
      <c r="BA34" s="27">
        <f t="shared" ref="BA34" si="138">COUNT(T30:Y30)</f>
        <v>0</v>
      </c>
      <c r="BB34" s="70"/>
      <c r="BC34" s="26" t="e">
        <f t="shared" ref="BC34" si="139">420/BC30</f>
        <v>#DIV/0!</v>
      </c>
      <c r="BD34" s="25">
        <f t="shared" si="25"/>
        <v>0</v>
      </c>
      <c r="BE34" s="27">
        <f t="shared" ref="BE34" si="140">COUNT(AD30:AI30)</f>
        <v>0</v>
      </c>
      <c r="BF34" s="70"/>
      <c r="BG34" s="26" t="e">
        <f t="shared" ref="BG34" si="141">420/BG30</f>
        <v>#DIV/0!</v>
      </c>
    </row>
    <row r="35" spans="1:59" s="6" customFormat="1" ht="15" customHeight="1" x14ac:dyDescent="0.25">
      <c r="A35" s="51">
        <v>8</v>
      </c>
      <c r="B35" s="57">
        <v>293</v>
      </c>
      <c r="C35" s="57">
        <v>110</v>
      </c>
      <c r="D35" s="12" t="s">
        <v>35</v>
      </c>
      <c r="E35" s="13">
        <v>70</v>
      </c>
      <c r="F35" s="13">
        <v>58</v>
      </c>
      <c r="G35" s="13">
        <v>50</v>
      </c>
      <c r="H35" s="13"/>
      <c r="I35" s="13">
        <v>56</v>
      </c>
      <c r="J35" s="13">
        <v>99</v>
      </c>
      <c r="K35" s="13">
        <v>90</v>
      </c>
      <c r="L35" s="13">
        <v>105</v>
      </c>
      <c r="M35" s="13">
        <v>100</v>
      </c>
      <c r="N35" s="13"/>
      <c r="O35" s="13"/>
      <c r="P35" s="13">
        <v>68</v>
      </c>
      <c r="Q35" s="13">
        <v>70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25">
        <f>SUM(E35:AI35)</f>
        <v>766</v>
      </c>
      <c r="AK35" s="28">
        <f>SUM(AJ35:AJ37)/AK39</f>
        <v>81.900000000000006</v>
      </c>
      <c r="AL35" s="68">
        <f>AK35/C35</f>
        <v>0.74454545454545462</v>
      </c>
      <c r="AM35" s="28">
        <f>SUM(AJ38:AJ39)/AL35</f>
        <v>354.57875457875457</v>
      </c>
      <c r="AN35" s="25">
        <f t="shared" si="21"/>
        <v>178</v>
      </c>
      <c r="AO35" s="28">
        <f t="shared" ref="AO35" si="142">SUM(AN35:AN37)/AO39</f>
        <v>67.666666666666671</v>
      </c>
      <c r="AP35" s="68">
        <f t="shared" ref="AP35" si="143">AO35/C35</f>
        <v>0.61515151515151523</v>
      </c>
      <c r="AQ35" s="28">
        <f t="shared" ref="AQ35" si="144">SUM(AN38:AN39)/AP35</f>
        <v>120.29556650246305</v>
      </c>
      <c r="AR35" s="25">
        <f t="shared" si="22"/>
        <v>450</v>
      </c>
      <c r="AS35" s="28">
        <f t="shared" ref="AS35" si="145">SUM(AR35:AR37)/AS39</f>
        <v>95.6</v>
      </c>
      <c r="AT35" s="68">
        <f t="shared" ref="AT35" si="146">AS35/C35</f>
        <v>0.86909090909090903</v>
      </c>
      <c r="AU35" s="28">
        <f t="shared" ref="AU35" si="147">SUM(AR38:AR39)/AT35</f>
        <v>169.14225941422595</v>
      </c>
      <c r="AV35" s="25">
        <f t="shared" si="23"/>
        <v>138</v>
      </c>
      <c r="AW35" s="28">
        <f t="shared" ref="AW35" si="148">SUM(AV35:AV37)/AW39</f>
        <v>69</v>
      </c>
      <c r="AX35" s="68">
        <f t="shared" ref="AX35" si="149">AW35/C35</f>
        <v>0.62727272727272732</v>
      </c>
      <c r="AY35" s="28">
        <f t="shared" ref="AY35" si="150">SUM(AV38:AV39)/AX35</f>
        <v>68.550724637681157</v>
      </c>
      <c r="AZ35" s="25">
        <f t="shared" si="24"/>
        <v>0</v>
      </c>
      <c r="BA35" s="28" t="e">
        <f t="shared" ref="BA35" si="151">SUM(AZ35:AZ37)/BA39</f>
        <v>#DIV/0!</v>
      </c>
      <c r="BB35" s="68" t="e">
        <f t="shared" ref="BB35" si="152">BA35/C35</f>
        <v>#DIV/0!</v>
      </c>
      <c r="BC35" s="28" t="e">
        <f t="shared" ref="BC35" si="153">SUM(AZ38:AZ39)/BB35</f>
        <v>#DIV/0!</v>
      </c>
      <c r="BD35" s="25">
        <f t="shared" si="25"/>
        <v>0</v>
      </c>
      <c r="BE35" s="28" t="e">
        <f t="shared" ref="BE35" si="154">SUM(BD35:BD37)/BE39</f>
        <v>#DIV/0!</v>
      </c>
      <c r="BF35" s="68" t="e">
        <f t="shared" ref="BF35" si="155">BE35/C35</f>
        <v>#DIV/0!</v>
      </c>
      <c r="BG35" s="28" t="e">
        <f t="shared" ref="BG35" si="156">SUM(BD38:BD39)/BF35</f>
        <v>#DIV/0!</v>
      </c>
    </row>
    <row r="36" spans="1:59" s="6" customFormat="1" ht="15" customHeight="1" x14ac:dyDescent="0.25">
      <c r="A36" s="52"/>
      <c r="B36" s="58"/>
      <c r="C36" s="58"/>
      <c r="D36" s="15" t="s">
        <v>8</v>
      </c>
      <c r="E36" s="9">
        <v>15</v>
      </c>
      <c r="F36" s="9"/>
      <c r="G36" s="9">
        <v>10</v>
      </c>
      <c r="H36" s="9"/>
      <c r="I36" s="9">
        <v>11</v>
      </c>
      <c r="J36" s="9"/>
      <c r="K36" s="9">
        <v>17</v>
      </c>
      <c r="L36" s="9"/>
      <c r="M36" s="9"/>
      <c r="N36" s="9"/>
      <c r="O36" s="9"/>
      <c r="P36" s="9"/>
      <c r="Q36" s="1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5">
        <f>SUM(E36:AI36)</f>
        <v>53</v>
      </c>
      <c r="AK36" s="30"/>
      <c r="AL36" s="69"/>
      <c r="AM36" s="29"/>
      <c r="AN36" s="25">
        <f t="shared" si="21"/>
        <v>25</v>
      </c>
      <c r="AO36" s="30"/>
      <c r="AP36" s="69"/>
      <c r="AQ36" s="29"/>
      <c r="AR36" s="25">
        <f t="shared" si="22"/>
        <v>28</v>
      </c>
      <c r="AS36" s="30"/>
      <c r="AT36" s="69"/>
      <c r="AU36" s="29"/>
      <c r="AV36" s="25">
        <f t="shared" si="23"/>
        <v>0</v>
      </c>
      <c r="AW36" s="30"/>
      <c r="AX36" s="69"/>
      <c r="AY36" s="29"/>
      <c r="AZ36" s="25">
        <f t="shared" si="24"/>
        <v>0</v>
      </c>
      <c r="BA36" s="30"/>
      <c r="BB36" s="69"/>
      <c r="BC36" s="29"/>
      <c r="BD36" s="25">
        <f t="shared" si="25"/>
        <v>0</v>
      </c>
      <c r="BE36" s="30"/>
      <c r="BF36" s="69"/>
      <c r="BG36" s="29"/>
    </row>
    <row r="37" spans="1:59" s="6" customFormat="1" ht="15" customHeight="1" x14ac:dyDescent="0.25">
      <c r="A37" s="60"/>
      <c r="B37" s="62"/>
      <c r="C37" s="62"/>
      <c r="D37" s="15" t="s">
        <v>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5">
        <f t="shared" ref="AJ37:AJ39" si="157">SUM(E37:AI37)</f>
        <v>0</v>
      </c>
      <c r="AK37" s="30"/>
      <c r="AL37" s="69"/>
      <c r="AM37" s="29"/>
      <c r="AN37" s="25">
        <f t="shared" si="21"/>
        <v>0</v>
      </c>
      <c r="AO37" s="30"/>
      <c r="AP37" s="69"/>
      <c r="AQ37" s="29"/>
      <c r="AR37" s="25">
        <f t="shared" si="22"/>
        <v>0</v>
      </c>
      <c r="AS37" s="30"/>
      <c r="AT37" s="69"/>
      <c r="AU37" s="29"/>
      <c r="AV37" s="25">
        <f t="shared" si="23"/>
        <v>0</v>
      </c>
      <c r="AW37" s="30"/>
      <c r="AX37" s="69"/>
      <c r="AY37" s="29"/>
      <c r="AZ37" s="25">
        <f t="shared" si="24"/>
        <v>0</v>
      </c>
      <c r="BA37" s="30"/>
      <c r="BB37" s="69"/>
      <c r="BC37" s="29"/>
      <c r="BD37" s="25">
        <f t="shared" si="25"/>
        <v>0</v>
      </c>
      <c r="BE37" s="30"/>
      <c r="BF37" s="69"/>
      <c r="BG37" s="29"/>
    </row>
    <row r="38" spans="1:59" s="6" customFormat="1" ht="15" customHeight="1" x14ac:dyDescent="0.25">
      <c r="A38" s="60"/>
      <c r="B38" s="62"/>
      <c r="C38" s="62"/>
      <c r="D38" s="15" t="s">
        <v>32</v>
      </c>
      <c r="E38" s="21">
        <v>22</v>
      </c>
      <c r="F38" s="21">
        <v>32</v>
      </c>
      <c r="G38" s="21">
        <v>20</v>
      </c>
      <c r="H38" s="21"/>
      <c r="I38" s="21">
        <v>20</v>
      </c>
      <c r="J38" s="21">
        <v>31</v>
      </c>
      <c r="K38" s="21">
        <v>37</v>
      </c>
      <c r="L38" s="21">
        <v>37</v>
      </c>
      <c r="M38" s="21">
        <v>22</v>
      </c>
      <c r="N38" s="21"/>
      <c r="O38" s="21"/>
      <c r="P38" s="21">
        <v>20</v>
      </c>
      <c r="Q38" s="22">
        <v>23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5">
        <f t="shared" si="157"/>
        <v>264</v>
      </c>
      <c r="AK38" s="30"/>
      <c r="AL38" s="69"/>
      <c r="AM38" s="29"/>
      <c r="AN38" s="25">
        <f t="shared" si="21"/>
        <v>74</v>
      </c>
      <c r="AO38" s="30"/>
      <c r="AP38" s="69"/>
      <c r="AQ38" s="29"/>
      <c r="AR38" s="25">
        <f t="shared" si="22"/>
        <v>147</v>
      </c>
      <c r="AS38" s="30"/>
      <c r="AT38" s="69"/>
      <c r="AU38" s="29"/>
      <c r="AV38" s="25">
        <f t="shared" si="23"/>
        <v>43</v>
      </c>
      <c r="AW38" s="30"/>
      <c r="AX38" s="69"/>
      <c r="AY38" s="29"/>
      <c r="AZ38" s="25">
        <f t="shared" si="24"/>
        <v>0</v>
      </c>
      <c r="BA38" s="30"/>
      <c r="BB38" s="69"/>
      <c r="BC38" s="29"/>
      <c r="BD38" s="25">
        <f t="shared" si="25"/>
        <v>0</v>
      </c>
      <c r="BE38" s="30"/>
      <c r="BF38" s="69"/>
      <c r="BG38" s="29"/>
    </row>
    <row r="39" spans="1:59" s="6" customFormat="1" ht="15" customHeight="1" thickBot="1" x14ac:dyDescent="0.3">
      <c r="A39" s="53"/>
      <c r="B39" s="59"/>
      <c r="C39" s="59"/>
      <c r="D39" s="38" t="s">
        <v>34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5">
        <f t="shared" si="157"/>
        <v>0</v>
      </c>
      <c r="AK39" s="27">
        <f>COUNT(E35:AI35)</f>
        <v>10</v>
      </c>
      <c r="AL39" s="70"/>
      <c r="AM39" s="26">
        <f>420/AM35</f>
        <v>1.1845041322314049</v>
      </c>
      <c r="AN39" s="25">
        <f t="shared" si="21"/>
        <v>0</v>
      </c>
      <c r="AO39" s="27">
        <f t="shared" ref="AO39" si="158">COUNT(E35:G35)</f>
        <v>3</v>
      </c>
      <c r="AP39" s="70"/>
      <c r="AQ39" s="26">
        <f t="shared" ref="AQ39" si="159">420/AQ35</f>
        <v>3.4914004914004915</v>
      </c>
      <c r="AR39" s="25">
        <f t="shared" si="22"/>
        <v>0</v>
      </c>
      <c r="AS39" s="27">
        <f t="shared" ref="AS39" si="160">COUNT(I35:N35)</f>
        <v>5</v>
      </c>
      <c r="AT39" s="70"/>
      <c r="AU39" s="26">
        <f t="shared" ref="AU39" si="161">420/AU35</f>
        <v>2.4831168831168831</v>
      </c>
      <c r="AV39" s="25">
        <f t="shared" si="23"/>
        <v>0</v>
      </c>
      <c r="AW39" s="27">
        <f t="shared" ref="AW39" si="162">COUNT(P35:U35)</f>
        <v>2</v>
      </c>
      <c r="AX39" s="70"/>
      <c r="AY39" s="26">
        <f t="shared" ref="AY39" si="163">420/AY35</f>
        <v>6.1268498942917553</v>
      </c>
      <c r="AZ39" s="25">
        <f t="shared" si="24"/>
        <v>0</v>
      </c>
      <c r="BA39" s="27">
        <f t="shared" ref="BA39" si="164">COUNT(T35:Y35)</f>
        <v>0</v>
      </c>
      <c r="BB39" s="70"/>
      <c r="BC39" s="26" t="e">
        <f t="shared" ref="BC39" si="165">420/BC35</f>
        <v>#DIV/0!</v>
      </c>
      <c r="BD39" s="25">
        <f t="shared" si="25"/>
        <v>0</v>
      </c>
      <c r="BE39" s="27">
        <f t="shared" ref="BE39" si="166">COUNT(AD35:AI35)</f>
        <v>0</v>
      </c>
      <c r="BF39" s="70"/>
      <c r="BG39" s="26" t="e">
        <f t="shared" ref="BG39" si="167">420/BG35</f>
        <v>#DIV/0!</v>
      </c>
    </row>
    <row r="40" spans="1:59" s="6" customFormat="1" ht="15" customHeight="1" x14ac:dyDescent="0.25">
      <c r="A40" s="51">
        <v>9</v>
      </c>
      <c r="B40" s="57" t="s">
        <v>9</v>
      </c>
      <c r="C40" s="57">
        <v>100</v>
      </c>
      <c r="D40" s="12" t="s">
        <v>35</v>
      </c>
      <c r="E40" s="13">
        <v>67</v>
      </c>
      <c r="F40" s="13">
        <v>89</v>
      </c>
      <c r="G40" s="13"/>
      <c r="H40" s="13"/>
      <c r="I40" s="13">
        <v>77</v>
      </c>
      <c r="J40" s="13">
        <v>128</v>
      </c>
      <c r="K40" s="13">
        <v>114</v>
      </c>
      <c r="L40" s="13">
        <v>72</v>
      </c>
      <c r="M40" s="13">
        <v>69</v>
      </c>
      <c r="N40" s="13"/>
      <c r="O40" s="13"/>
      <c r="P40" s="13">
        <v>110</v>
      </c>
      <c r="Q40" s="13">
        <v>121</v>
      </c>
      <c r="R40" s="13"/>
      <c r="S40" s="13"/>
      <c r="T40" s="13"/>
      <c r="U40" s="13"/>
      <c r="V40" s="14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25">
        <f>SUM(E40:AI40)</f>
        <v>847</v>
      </c>
      <c r="AK40" s="28">
        <f>SUM(AJ40:AJ42)/AK44</f>
        <v>104</v>
      </c>
      <c r="AL40" s="68">
        <f>AK40/C40</f>
        <v>1.04</v>
      </c>
      <c r="AM40" s="28">
        <f>SUM(AJ43:AJ44)/AL40</f>
        <v>323.07692307692304</v>
      </c>
      <c r="AN40" s="25">
        <f t="shared" si="21"/>
        <v>156</v>
      </c>
      <c r="AO40" s="28">
        <f t="shared" ref="AO40" si="168">SUM(AN40:AN42)/AO44</f>
        <v>96.5</v>
      </c>
      <c r="AP40" s="68">
        <f t="shared" ref="AP40" si="169">AO40/C40</f>
        <v>0.96499999999999997</v>
      </c>
      <c r="AQ40" s="28">
        <f t="shared" ref="AQ40" si="170">SUM(AN43:AN44)/AP40</f>
        <v>75.647668393782382</v>
      </c>
      <c r="AR40" s="25">
        <f t="shared" si="22"/>
        <v>460</v>
      </c>
      <c r="AS40" s="28">
        <f t="shared" ref="AS40" si="171">SUM(AR40:AR42)/AS44</f>
        <v>99.6</v>
      </c>
      <c r="AT40" s="68">
        <f t="shared" ref="AT40" si="172">AS40/C40</f>
        <v>0.996</v>
      </c>
      <c r="AU40" s="28">
        <f t="shared" ref="AU40" si="173">SUM(AR43:AR44)/AT40</f>
        <v>173.69477911646587</v>
      </c>
      <c r="AV40" s="25">
        <f t="shared" si="23"/>
        <v>231</v>
      </c>
      <c r="AW40" s="28">
        <f t="shared" ref="AW40" si="174">SUM(AV40:AV42)/AW44</f>
        <v>122.5</v>
      </c>
      <c r="AX40" s="68">
        <f t="shared" ref="AX40" si="175">AW40/C40</f>
        <v>1.2250000000000001</v>
      </c>
      <c r="AY40" s="28">
        <f t="shared" ref="AY40" si="176">SUM(AV43:AV44)/AX40</f>
        <v>73.469387755102034</v>
      </c>
      <c r="AZ40" s="25">
        <f t="shared" si="24"/>
        <v>0</v>
      </c>
      <c r="BA40" s="28" t="e">
        <f t="shared" ref="BA40" si="177">SUM(AZ40:AZ42)/BA44</f>
        <v>#DIV/0!</v>
      </c>
      <c r="BB40" s="68" t="e">
        <f t="shared" ref="BB40" si="178">BA40/C40</f>
        <v>#DIV/0!</v>
      </c>
      <c r="BC40" s="28" t="e">
        <f t="shared" ref="BC40" si="179">SUM(AZ43:AZ44)/BB40</f>
        <v>#DIV/0!</v>
      </c>
      <c r="BD40" s="25">
        <f t="shared" si="25"/>
        <v>0</v>
      </c>
      <c r="BE40" s="28" t="e">
        <f t="shared" ref="BE40" si="180">SUM(BD40:BD42)/BE44</f>
        <v>#DIV/0!</v>
      </c>
      <c r="BF40" s="68" t="e">
        <f t="shared" ref="BF40" si="181">BE40/C40</f>
        <v>#DIV/0!</v>
      </c>
      <c r="BG40" s="28" t="e">
        <f t="shared" ref="BG40" si="182">SUM(BD43:BD44)/BF40</f>
        <v>#DIV/0!</v>
      </c>
    </row>
    <row r="41" spans="1:59" s="6" customFormat="1" ht="15" customHeight="1" x14ac:dyDescent="0.25">
      <c r="A41" s="52"/>
      <c r="B41" s="58"/>
      <c r="C41" s="58"/>
      <c r="D41" s="15" t="s">
        <v>8</v>
      </c>
      <c r="E41" s="9">
        <v>4</v>
      </c>
      <c r="F41" s="9"/>
      <c r="G41" s="9"/>
      <c r="H41" s="9"/>
      <c r="I41" s="9">
        <v>8</v>
      </c>
      <c r="J41" s="9">
        <v>2</v>
      </c>
      <c r="K41" s="9">
        <v>2</v>
      </c>
      <c r="L41" s="9"/>
      <c r="M41" s="9"/>
      <c r="N41" s="9"/>
      <c r="O41" s="9"/>
      <c r="P41" s="9"/>
      <c r="Q41" s="16"/>
      <c r="R41" s="9"/>
      <c r="S41" s="9"/>
      <c r="T41" s="9"/>
      <c r="U41" s="9"/>
      <c r="V41" s="17"/>
      <c r="W41" s="1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5">
        <f>SUM(E41:AI41)</f>
        <v>16</v>
      </c>
      <c r="AK41" s="30"/>
      <c r="AL41" s="69"/>
      <c r="AM41" s="29"/>
      <c r="AN41" s="25">
        <f t="shared" si="21"/>
        <v>4</v>
      </c>
      <c r="AO41" s="30"/>
      <c r="AP41" s="69"/>
      <c r="AQ41" s="29"/>
      <c r="AR41" s="25">
        <f t="shared" si="22"/>
        <v>12</v>
      </c>
      <c r="AS41" s="30"/>
      <c r="AT41" s="69"/>
      <c r="AU41" s="29"/>
      <c r="AV41" s="25">
        <f t="shared" si="23"/>
        <v>0</v>
      </c>
      <c r="AW41" s="30"/>
      <c r="AX41" s="69"/>
      <c r="AY41" s="29"/>
      <c r="AZ41" s="25">
        <f t="shared" si="24"/>
        <v>0</v>
      </c>
      <c r="BA41" s="30"/>
      <c r="BB41" s="69"/>
      <c r="BC41" s="29"/>
      <c r="BD41" s="25">
        <f t="shared" si="25"/>
        <v>0</v>
      </c>
      <c r="BE41" s="30"/>
      <c r="BF41" s="69"/>
      <c r="BG41" s="29"/>
    </row>
    <row r="42" spans="1:59" s="6" customFormat="1" ht="15" customHeight="1" x14ac:dyDescent="0.25">
      <c r="A42" s="60"/>
      <c r="B42" s="62"/>
      <c r="C42" s="62"/>
      <c r="D42" s="15" t="s">
        <v>1</v>
      </c>
      <c r="E42" s="21"/>
      <c r="F42" s="21">
        <v>33</v>
      </c>
      <c r="G42" s="21"/>
      <c r="H42" s="21"/>
      <c r="I42" s="21"/>
      <c r="J42" s="21">
        <v>26</v>
      </c>
      <c r="K42" s="21"/>
      <c r="L42" s="21"/>
      <c r="M42" s="21"/>
      <c r="N42" s="21"/>
      <c r="O42" s="21"/>
      <c r="P42" s="21"/>
      <c r="Q42" s="22">
        <v>14</v>
      </c>
      <c r="R42" s="21"/>
      <c r="S42" s="21"/>
      <c r="T42" s="21"/>
      <c r="U42" s="21"/>
      <c r="V42" s="36"/>
      <c r="W42" s="36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5">
        <f t="shared" ref="AJ42:AJ44" si="183">SUM(E42:AI42)</f>
        <v>73</v>
      </c>
      <c r="AK42" s="30"/>
      <c r="AL42" s="69"/>
      <c r="AM42" s="29"/>
      <c r="AN42" s="25">
        <f t="shared" si="21"/>
        <v>33</v>
      </c>
      <c r="AO42" s="30"/>
      <c r="AP42" s="69"/>
      <c r="AQ42" s="29"/>
      <c r="AR42" s="25">
        <f t="shared" si="22"/>
        <v>26</v>
      </c>
      <c r="AS42" s="30"/>
      <c r="AT42" s="69"/>
      <c r="AU42" s="29"/>
      <c r="AV42" s="25">
        <f t="shared" si="23"/>
        <v>14</v>
      </c>
      <c r="AW42" s="30"/>
      <c r="AX42" s="69"/>
      <c r="AY42" s="29"/>
      <c r="AZ42" s="25">
        <f t="shared" si="24"/>
        <v>0</v>
      </c>
      <c r="BA42" s="30"/>
      <c r="BB42" s="69"/>
      <c r="BC42" s="29"/>
      <c r="BD42" s="25">
        <f t="shared" si="25"/>
        <v>0</v>
      </c>
      <c r="BE42" s="30"/>
      <c r="BF42" s="69"/>
      <c r="BG42" s="29"/>
    </row>
    <row r="43" spans="1:59" s="6" customFormat="1" ht="15" customHeight="1" x14ac:dyDescent="0.25">
      <c r="A43" s="60"/>
      <c r="B43" s="62"/>
      <c r="C43" s="62"/>
      <c r="D43" s="15" t="s">
        <v>32</v>
      </c>
      <c r="E43" s="21">
        <v>32</v>
      </c>
      <c r="F43" s="21">
        <v>27</v>
      </c>
      <c r="G43" s="21"/>
      <c r="H43" s="21"/>
      <c r="I43" s="21">
        <v>28</v>
      </c>
      <c r="J43" s="21">
        <v>45</v>
      </c>
      <c r="K43" s="21">
        <v>32</v>
      </c>
      <c r="L43" s="21">
        <v>27</v>
      </c>
      <c r="M43" s="21">
        <v>23</v>
      </c>
      <c r="N43" s="21"/>
      <c r="O43" s="21"/>
      <c r="P43" s="21">
        <v>38</v>
      </c>
      <c r="Q43" s="22">
        <v>41</v>
      </c>
      <c r="R43" s="21"/>
      <c r="S43" s="21"/>
      <c r="T43" s="21"/>
      <c r="U43" s="21"/>
      <c r="V43" s="36"/>
      <c r="W43" s="36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5">
        <f t="shared" si="183"/>
        <v>293</v>
      </c>
      <c r="AK43" s="30"/>
      <c r="AL43" s="69"/>
      <c r="AM43" s="29"/>
      <c r="AN43" s="25">
        <f t="shared" si="21"/>
        <v>59</v>
      </c>
      <c r="AO43" s="30"/>
      <c r="AP43" s="69"/>
      <c r="AQ43" s="29"/>
      <c r="AR43" s="25">
        <f t="shared" si="22"/>
        <v>155</v>
      </c>
      <c r="AS43" s="30"/>
      <c r="AT43" s="69"/>
      <c r="AU43" s="29"/>
      <c r="AV43" s="25">
        <f t="shared" si="23"/>
        <v>79</v>
      </c>
      <c r="AW43" s="30"/>
      <c r="AX43" s="69"/>
      <c r="AY43" s="29"/>
      <c r="AZ43" s="25">
        <f t="shared" si="24"/>
        <v>0</v>
      </c>
      <c r="BA43" s="30"/>
      <c r="BB43" s="69"/>
      <c r="BC43" s="29"/>
      <c r="BD43" s="25">
        <f t="shared" si="25"/>
        <v>0</v>
      </c>
      <c r="BE43" s="30"/>
      <c r="BF43" s="69"/>
      <c r="BG43" s="29"/>
    </row>
    <row r="44" spans="1:59" s="6" customFormat="1" ht="15" customHeight="1" thickBot="1" x14ac:dyDescent="0.3">
      <c r="A44" s="53"/>
      <c r="B44" s="59"/>
      <c r="C44" s="59"/>
      <c r="D44" s="38" t="s">
        <v>34</v>
      </c>
      <c r="E44" s="18"/>
      <c r="F44" s="18">
        <v>14</v>
      </c>
      <c r="G44" s="18"/>
      <c r="H44" s="18"/>
      <c r="I44" s="18"/>
      <c r="J44" s="18">
        <v>18</v>
      </c>
      <c r="K44" s="18"/>
      <c r="L44" s="18"/>
      <c r="M44" s="18"/>
      <c r="N44" s="18"/>
      <c r="O44" s="18"/>
      <c r="P44" s="18"/>
      <c r="Q44" s="19">
        <v>11</v>
      </c>
      <c r="R44" s="18"/>
      <c r="S44" s="18"/>
      <c r="T44" s="18"/>
      <c r="U44" s="18"/>
      <c r="V44" s="20"/>
      <c r="W44" s="20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5">
        <f t="shared" si="183"/>
        <v>43</v>
      </c>
      <c r="AK44" s="27">
        <f>COUNT(E40:AI40)</f>
        <v>9</v>
      </c>
      <c r="AL44" s="70"/>
      <c r="AM44" s="26">
        <f>420/AM40</f>
        <v>1.3000000000000003</v>
      </c>
      <c r="AN44" s="25">
        <f t="shared" si="21"/>
        <v>14</v>
      </c>
      <c r="AO44" s="27">
        <f t="shared" ref="AO44" si="184">COUNT(E40:G40)</f>
        <v>2</v>
      </c>
      <c r="AP44" s="70"/>
      <c r="AQ44" s="26">
        <f t="shared" ref="AQ44" si="185">420/AQ40</f>
        <v>5.5520547945205481</v>
      </c>
      <c r="AR44" s="25">
        <f t="shared" si="22"/>
        <v>18</v>
      </c>
      <c r="AS44" s="27">
        <f t="shared" ref="AS44" si="186">COUNT(I40:N40)</f>
        <v>5</v>
      </c>
      <c r="AT44" s="70"/>
      <c r="AU44" s="26">
        <f t="shared" ref="AU44" si="187">420/AU40</f>
        <v>2.4180346820809246</v>
      </c>
      <c r="AV44" s="25">
        <f t="shared" si="23"/>
        <v>11</v>
      </c>
      <c r="AW44" s="27">
        <f t="shared" ref="AW44" si="188">COUNT(P40:U40)</f>
        <v>2</v>
      </c>
      <c r="AX44" s="70"/>
      <c r="AY44" s="26">
        <f t="shared" ref="AY44" si="189">420/AY40</f>
        <v>5.7166666666666677</v>
      </c>
      <c r="AZ44" s="25">
        <f t="shared" si="24"/>
        <v>0</v>
      </c>
      <c r="BA44" s="27">
        <f t="shared" ref="BA44" si="190">COUNT(T40:Y40)</f>
        <v>0</v>
      </c>
      <c r="BB44" s="70"/>
      <c r="BC44" s="26" t="e">
        <f t="shared" ref="BC44" si="191">420/BC40</f>
        <v>#DIV/0!</v>
      </c>
      <c r="BD44" s="25">
        <f t="shared" si="25"/>
        <v>0</v>
      </c>
      <c r="BE44" s="27">
        <f t="shared" ref="BE44" si="192">COUNT(AD40:AI40)</f>
        <v>0</v>
      </c>
      <c r="BF44" s="70"/>
      <c r="BG44" s="26" t="e">
        <f t="shared" ref="BG44" si="193">420/BG40</f>
        <v>#DIV/0!</v>
      </c>
    </row>
    <row r="45" spans="1:59" s="6" customFormat="1" ht="15" customHeight="1" x14ac:dyDescent="0.25">
      <c r="A45" s="51">
        <v>11</v>
      </c>
      <c r="B45" s="57">
        <v>937</v>
      </c>
      <c r="C45" s="57">
        <v>130</v>
      </c>
      <c r="D45" s="12" t="s">
        <v>35</v>
      </c>
      <c r="E45" s="13">
        <v>97</v>
      </c>
      <c r="F45" s="13">
        <v>107</v>
      </c>
      <c r="G45" s="13">
        <v>50</v>
      </c>
      <c r="H45" s="13"/>
      <c r="I45" s="13">
        <v>76</v>
      </c>
      <c r="J45" s="13">
        <v>93</v>
      </c>
      <c r="K45" s="13">
        <v>122</v>
      </c>
      <c r="L45" s="13">
        <v>36</v>
      </c>
      <c r="M45" s="13">
        <v>92</v>
      </c>
      <c r="N45" s="13"/>
      <c r="O45" s="13"/>
      <c r="P45" s="13">
        <v>75</v>
      </c>
      <c r="Q45" s="13">
        <v>73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25">
        <f>SUM(E45:AI45)</f>
        <v>821</v>
      </c>
      <c r="AK45" s="28">
        <f>SUM(AJ45:AJ47)/AK49</f>
        <v>91.6</v>
      </c>
      <c r="AL45" s="68">
        <f>AK45/C45</f>
        <v>0.70461538461538453</v>
      </c>
      <c r="AM45" s="28">
        <f>SUM(AJ48:AJ49)/AL45</f>
        <v>371.8340611353712</v>
      </c>
      <c r="AN45" s="25">
        <f t="shared" si="21"/>
        <v>254</v>
      </c>
      <c r="AO45" s="28">
        <f t="shared" ref="AO45" si="194">SUM(AN45:AN47)/AO49</f>
        <v>86</v>
      </c>
      <c r="AP45" s="68">
        <f t="shared" ref="AP45" si="195">AO45/C45</f>
        <v>0.66153846153846152</v>
      </c>
      <c r="AQ45" s="28">
        <f t="shared" ref="AQ45" si="196">SUM(AN48:AN49)/AP45</f>
        <v>104.30232558139535</v>
      </c>
      <c r="AR45" s="25">
        <f t="shared" si="22"/>
        <v>419</v>
      </c>
      <c r="AS45" s="28">
        <f t="shared" ref="AS45" si="197">SUM(AR45:AR47)/AS49</f>
        <v>96.4</v>
      </c>
      <c r="AT45" s="68">
        <f t="shared" ref="AT45" si="198">AS45/C45</f>
        <v>0.74153846153846159</v>
      </c>
      <c r="AU45" s="28">
        <f t="shared" ref="AU45" si="199">SUM(AR48:AR49)/AT45</f>
        <v>182.05394190871368</v>
      </c>
      <c r="AV45" s="25">
        <f t="shared" si="23"/>
        <v>148</v>
      </c>
      <c r="AW45" s="28">
        <f t="shared" ref="AW45" si="200">SUM(AV45:AV47)/AW49</f>
        <v>88</v>
      </c>
      <c r="AX45" s="68">
        <f t="shared" ref="AX45" si="201">AW45/C45</f>
        <v>0.67692307692307696</v>
      </c>
      <c r="AY45" s="28">
        <f t="shared" ref="AY45" si="202">SUM(AV48:AV49)/AX45</f>
        <v>85.681818181818173</v>
      </c>
      <c r="AZ45" s="25">
        <f t="shared" si="24"/>
        <v>0</v>
      </c>
      <c r="BA45" s="28" t="e">
        <f t="shared" ref="BA45" si="203">SUM(AZ45:AZ47)/BA49</f>
        <v>#DIV/0!</v>
      </c>
      <c r="BB45" s="68" t="e">
        <f t="shared" ref="BB45" si="204">BA45/C45</f>
        <v>#DIV/0!</v>
      </c>
      <c r="BC45" s="28" t="e">
        <f t="shared" ref="BC45" si="205">SUM(AZ48:AZ49)/BB45</f>
        <v>#DIV/0!</v>
      </c>
      <c r="BD45" s="25">
        <f t="shared" si="25"/>
        <v>0</v>
      </c>
      <c r="BE45" s="28" t="e">
        <f t="shared" ref="BE45" si="206">SUM(BD45:BD47)/BE49</f>
        <v>#DIV/0!</v>
      </c>
      <c r="BF45" s="68" t="e">
        <f t="shared" ref="BF45" si="207">BE45/C45</f>
        <v>#DIV/0!</v>
      </c>
      <c r="BG45" s="28" t="e">
        <f t="shared" ref="BG45" si="208">SUM(BD48:BD49)/BF45</f>
        <v>#DIV/0!</v>
      </c>
    </row>
    <row r="46" spans="1:59" s="6" customFormat="1" ht="15" customHeight="1" x14ac:dyDescent="0.25">
      <c r="A46" s="52"/>
      <c r="B46" s="58"/>
      <c r="C46" s="58"/>
      <c r="D46" s="15" t="s">
        <v>8</v>
      </c>
      <c r="E46" s="9">
        <v>4</v>
      </c>
      <c r="F46" s="9"/>
      <c r="G46" s="9"/>
      <c r="H46" s="9"/>
      <c r="I46" s="9">
        <v>4</v>
      </c>
      <c r="J46" s="9">
        <v>10</v>
      </c>
      <c r="K46" s="9">
        <v>5</v>
      </c>
      <c r="L46" s="9"/>
      <c r="M46" s="9"/>
      <c r="N46" s="9"/>
      <c r="O46" s="9"/>
      <c r="P46" s="9"/>
      <c r="Q46" s="16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5">
        <f>SUM(E46:AI46)</f>
        <v>23</v>
      </c>
      <c r="AK46" s="30"/>
      <c r="AL46" s="69"/>
      <c r="AM46" s="29"/>
      <c r="AN46" s="25">
        <f t="shared" si="21"/>
        <v>4</v>
      </c>
      <c r="AO46" s="30"/>
      <c r="AP46" s="69"/>
      <c r="AQ46" s="29"/>
      <c r="AR46" s="25">
        <f t="shared" si="22"/>
        <v>19</v>
      </c>
      <c r="AS46" s="30"/>
      <c r="AT46" s="69"/>
      <c r="AU46" s="29"/>
      <c r="AV46" s="25">
        <f t="shared" si="23"/>
        <v>0</v>
      </c>
      <c r="AW46" s="30"/>
      <c r="AX46" s="69"/>
      <c r="AY46" s="29"/>
      <c r="AZ46" s="25">
        <f t="shared" si="24"/>
        <v>0</v>
      </c>
      <c r="BA46" s="30"/>
      <c r="BB46" s="69"/>
      <c r="BC46" s="29"/>
      <c r="BD46" s="25">
        <f t="shared" si="25"/>
        <v>0</v>
      </c>
      <c r="BE46" s="30"/>
      <c r="BF46" s="69"/>
      <c r="BG46" s="29"/>
    </row>
    <row r="47" spans="1:59" s="6" customFormat="1" ht="15" customHeight="1" x14ac:dyDescent="0.25">
      <c r="A47" s="60"/>
      <c r="B47" s="62"/>
      <c r="C47" s="62"/>
      <c r="D47" s="15" t="s">
        <v>1</v>
      </c>
      <c r="E47" s="21"/>
      <c r="F47" s="21"/>
      <c r="G47" s="21"/>
      <c r="H47" s="21"/>
      <c r="I47" s="21"/>
      <c r="J47" s="21"/>
      <c r="K47" s="21"/>
      <c r="L47" s="21">
        <v>22</v>
      </c>
      <c r="M47" s="21">
        <v>22</v>
      </c>
      <c r="N47" s="21"/>
      <c r="O47" s="21"/>
      <c r="P47" s="21"/>
      <c r="Q47" s="22">
        <v>28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5">
        <f t="shared" ref="AJ47:AJ49" si="209">SUM(E47:AI47)</f>
        <v>72</v>
      </c>
      <c r="AK47" s="30"/>
      <c r="AL47" s="69"/>
      <c r="AM47" s="29"/>
      <c r="AN47" s="25">
        <f t="shared" si="21"/>
        <v>0</v>
      </c>
      <c r="AO47" s="30"/>
      <c r="AP47" s="69"/>
      <c r="AQ47" s="29"/>
      <c r="AR47" s="25">
        <f t="shared" si="22"/>
        <v>44</v>
      </c>
      <c r="AS47" s="30"/>
      <c r="AT47" s="69"/>
      <c r="AU47" s="29"/>
      <c r="AV47" s="25">
        <f t="shared" si="23"/>
        <v>28</v>
      </c>
      <c r="AW47" s="30"/>
      <c r="AX47" s="69"/>
      <c r="AY47" s="29"/>
      <c r="AZ47" s="25">
        <f t="shared" si="24"/>
        <v>0</v>
      </c>
      <c r="BA47" s="30"/>
      <c r="BB47" s="69"/>
      <c r="BC47" s="29"/>
      <c r="BD47" s="25">
        <f t="shared" si="25"/>
        <v>0</v>
      </c>
      <c r="BE47" s="30"/>
      <c r="BF47" s="69"/>
      <c r="BG47" s="29"/>
    </row>
    <row r="48" spans="1:59" s="6" customFormat="1" ht="15" customHeight="1" x14ac:dyDescent="0.25">
      <c r="A48" s="60"/>
      <c r="B48" s="62"/>
      <c r="C48" s="62"/>
      <c r="D48" s="15" t="s">
        <v>32</v>
      </c>
      <c r="E48" s="21">
        <v>30</v>
      </c>
      <c r="F48" s="21">
        <v>18</v>
      </c>
      <c r="G48" s="21">
        <v>21</v>
      </c>
      <c r="H48" s="21"/>
      <c r="I48" s="21">
        <v>23</v>
      </c>
      <c r="J48" s="21">
        <v>32</v>
      </c>
      <c r="K48" s="21">
        <v>25</v>
      </c>
      <c r="L48" s="21">
        <v>14</v>
      </c>
      <c r="M48" s="21">
        <v>14</v>
      </c>
      <c r="N48" s="21"/>
      <c r="O48" s="21"/>
      <c r="P48" s="21">
        <v>18</v>
      </c>
      <c r="Q48" s="22">
        <v>25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5">
        <f t="shared" si="209"/>
        <v>220</v>
      </c>
      <c r="AK48" s="30"/>
      <c r="AL48" s="69"/>
      <c r="AM48" s="29"/>
      <c r="AN48" s="25">
        <f t="shared" si="21"/>
        <v>69</v>
      </c>
      <c r="AO48" s="30"/>
      <c r="AP48" s="69"/>
      <c r="AQ48" s="29"/>
      <c r="AR48" s="25">
        <f t="shared" si="22"/>
        <v>108</v>
      </c>
      <c r="AS48" s="30"/>
      <c r="AT48" s="69"/>
      <c r="AU48" s="29"/>
      <c r="AV48" s="25">
        <f t="shared" si="23"/>
        <v>43</v>
      </c>
      <c r="AW48" s="30"/>
      <c r="AX48" s="69"/>
      <c r="AY48" s="29"/>
      <c r="AZ48" s="25">
        <f t="shared" si="24"/>
        <v>0</v>
      </c>
      <c r="BA48" s="30"/>
      <c r="BB48" s="69"/>
      <c r="BC48" s="29"/>
      <c r="BD48" s="25">
        <f t="shared" si="25"/>
        <v>0</v>
      </c>
      <c r="BE48" s="30"/>
      <c r="BF48" s="69"/>
      <c r="BG48" s="29"/>
    </row>
    <row r="49" spans="1:59" s="6" customFormat="1" ht="15" customHeight="1" thickBot="1" x14ac:dyDescent="0.3">
      <c r="A49" s="53"/>
      <c r="B49" s="59"/>
      <c r="C49" s="59"/>
      <c r="D49" s="38" t="s">
        <v>34</v>
      </c>
      <c r="E49" s="18"/>
      <c r="F49" s="18"/>
      <c r="G49" s="18"/>
      <c r="H49" s="18"/>
      <c r="I49" s="18"/>
      <c r="J49" s="18"/>
      <c r="K49" s="18"/>
      <c r="L49" s="18">
        <v>14</v>
      </c>
      <c r="M49" s="18">
        <v>13</v>
      </c>
      <c r="N49" s="18"/>
      <c r="O49" s="18"/>
      <c r="P49" s="18"/>
      <c r="Q49" s="19">
        <v>15</v>
      </c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25">
        <f t="shared" si="209"/>
        <v>42</v>
      </c>
      <c r="AK49" s="27">
        <f>COUNT(E45:AI45)</f>
        <v>10</v>
      </c>
      <c r="AL49" s="70"/>
      <c r="AM49" s="26">
        <f>420/AM45</f>
        <v>1.1295361127422197</v>
      </c>
      <c r="AN49" s="25">
        <f t="shared" si="21"/>
        <v>0</v>
      </c>
      <c r="AO49" s="27">
        <f t="shared" ref="AO49" si="210">COUNT(E45:G45)</f>
        <v>3</v>
      </c>
      <c r="AP49" s="70"/>
      <c r="AQ49" s="26">
        <f t="shared" ref="AQ49" si="211">420/AQ45</f>
        <v>4.0267558528428093</v>
      </c>
      <c r="AR49" s="25">
        <f t="shared" si="22"/>
        <v>27</v>
      </c>
      <c r="AS49" s="27">
        <f t="shared" ref="AS49" si="212">COUNT(I45:N45)</f>
        <v>5</v>
      </c>
      <c r="AT49" s="70"/>
      <c r="AU49" s="26">
        <f t="shared" ref="AU49" si="213">420/AU45</f>
        <v>2.3070085470085471</v>
      </c>
      <c r="AV49" s="25">
        <f t="shared" si="23"/>
        <v>15</v>
      </c>
      <c r="AW49" s="27">
        <f t="shared" ref="AW49" si="214">COUNT(P45:U45)</f>
        <v>2</v>
      </c>
      <c r="AX49" s="70"/>
      <c r="AY49" s="26">
        <f t="shared" ref="AY49" si="215">420/AY45</f>
        <v>4.9018567639257302</v>
      </c>
      <c r="AZ49" s="25">
        <f t="shared" si="24"/>
        <v>0</v>
      </c>
      <c r="BA49" s="27">
        <f t="shared" ref="BA49" si="216">COUNT(T45:Y45)</f>
        <v>0</v>
      </c>
      <c r="BB49" s="70"/>
      <c r="BC49" s="26" t="e">
        <f t="shared" ref="BC49" si="217">420/BC45</f>
        <v>#DIV/0!</v>
      </c>
      <c r="BD49" s="25">
        <f t="shared" si="25"/>
        <v>0</v>
      </c>
      <c r="BE49" s="27">
        <f t="shared" ref="BE49" si="218">COUNT(AD45:AI45)</f>
        <v>0</v>
      </c>
      <c r="BF49" s="70"/>
      <c r="BG49" s="26" t="e">
        <f t="shared" ref="BG49" si="219">420/BG45</f>
        <v>#DIV/0!</v>
      </c>
    </row>
    <row r="50" spans="1:59" s="6" customFormat="1" ht="15" customHeight="1" x14ac:dyDescent="0.25">
      <c r="A50" s="51">
        <v>12</v>
      </c>
      <c r="B50" s="57">
        <v>920</v>
      </c>
      <c r="C50" s="57">
        <v>130</v>
      </c>
      <c r="D50" s="12" t="s">
        <v>35</v>
      </c>
      <c r="E50" s="13">
        <v>120</v>
      </c>
      <c r="F50" s="13">
        <v>110</v>
      </c>
      <c r="G50" s="13"/>
      <c r="H50" s="13"/>
      <c r="I50" s="13">
        <v>95</v>
      </c>
      <c r="J50" s="13">
        <v>109</v>
      </c>
      <c r="K50" s="13">
        <v>114</v>
      </c>
      <c r="L50" s="13">
        <v>133</v>
      </c>
      <c r="M50" s="13">
        <v>145</v>
      </c>
      <c r="N50" s="13">
        <v>58</v>
      </c>
      <c r="O50" s="13"/>
      <c r="P50" s="13">
        <v>125</v>
      </c>
      <c r="Q50" s="13">
        <v>103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25">
        <f>SUM(E50:AI50)</f>
        <v>1112</v>
      </c>
      <c r="AK50" s="28">
        <f>SUM(AJ50:AJ52)/AK54</f>
        <v>112</v>
      </c>
      <c r="AL50" s="68">
        <f>AK50/C50</f>
        <v>0.86153846153846159</v>
      </c>
      <c r="AM50" s="28">
        <f>SUM(AJ53:AJ54)/AL50</f>
        <v>342.41071428571428</v>
      </c>
      <c r="AN50" s="25">
        <f t="shared" ref="AN50:AN109" si="220">SUM(E50:G50)</f>
        <v>230</v>
      </c>
      <c r="AO50" s="28">
        <f t="shared" ref="AO50:AO105" si="221">SUM(AN50:AN52)/AO54</f>
        <v>116</v>
      </c>
      <c r="AP50" s="68">
        <f t="shared" ref="AP50" si="222">AO50/C50</f>
        <v>0.89230769230769236</v>
      </c>
      <c r="AQ50" s="28">
        <f t="shared" ref="AQ50" si="223">SUM(AN53:AN54)/AP50</f>
        <v>73.965517241379303</v>
      </c>
      <c r="AR50" s="25">
        <f t="shared" ref="AR50:AR109" si="224">SUM(I50:N50)</f>
        <v>654</v>
      </c>
      <c r="AS50" s="28">
        <f t="shared" ref="AS50:AS105" si="225">SUM(AR50:AR52)/AS54</f>
        <v>110</v>
      </c>
      <c r="AT50" s="68">
        <f t="shared" ref="AT50" si="226">AS50/C50</f>
        <v>0.84615384615384615</v>
      </c>
      <c r="AU50" s="28">
        <f t="shared" ref="AU50" si="227">SUM(AR53:AR54)/AT50</f>
        <v>187.90909090909091</v>
      </c>
      <c r="AV50" s="25">
        <f t="shared" ref="AV50:AV109" si="228">SUM(P50:U50)</f>
        <v>228</v>
      </c>
      <c r="AW50" s="28">
        <f t="shared" ref="AW50:AW105" si="229">SUM(AV50:AV52)/AW54</f>
        <v>114</v>
      </c>
      <c r="AX50" s="68">
        <f t="shared" ref="AX50" si="230">AW50/C50</f>
        <v>0.87692307692307692</v>
      </c>
      <c r="AY50" s="28">
        <f t="shared" ref="AY50" si="231">SUM(AV53:AV54)/AX50</f>
        <v>79.824561403508767</v>
      </c>
      <c r="AZ50" s="25">
        <f t="shared" ref="AZ50:AZ109" si="232">SUM(W50:AB50)</f>
        <v>0</v>
      </c>
      <c r="BA50" s="28" t="e">
        <f t="shared" ref="BA50:BA105" si="233">SUM(AZ50:AZ52)/BA54</f>
        <v>#DIV/0!</v>
      </c>
      <c r="BB50" s="68" t="e">
        <f t="shared" ref="BB50" si="234">BA50/C50</f>
        <v>#DIV/0!</v>
      </c>
      <c r="BC50" s="28" t="e">
        <f t="shared" ref="BC50" si="235">SUM(AZ53:AZ54)/BB50</f>
        <v>#DIV/0!</v>
      </c>
      <c r="BD50" s="25">
        <f t="shared" ref="BD50:BD109" si="236">SUM(AD50:AI50)</f>
        <v>0</v>
      </c>
      <c r="BE50" s="28" t="e">
        <f t="shared" ref="BE50:BE105" si="237">SUM(BD50:BD52)/BE54</f>
        <v>#DIV/0!</v>
      </c>
      <c r="BF50" s="68" t="e">
        <f t="shared" ref="BF50" si="238">BE50/C50</f>
        <v>#DIV/0!</v>
      </c>
      <c r="BG50" s="28" t="e">
        <f t="shared" ref="BG50" si="239">SUM(BD53:BD54)/BF50</f>
        <v>#DIV/0!</v>
      </c>
    </row>
    <row r="51" spans="1:59" s="6" customFormat="1" ht="15" customHeight="1" x14ac:dyDescent="0.25">
      <c r="A51" s="52"/>
      <c r="B51" s="58"/>
      <c r="C51" s="58"/>
      <c r="D51" s="15" t="s">
        <v>8</v>
      </c>
      <c r="E51" s="9"/>
      <c r="F51" s="9">
        <v>2</v>
      </c>
      <c r="G51" s="9"/>
      <c r="H51" s="9"/>
      <c r="I51" s="9"/>
      <c r="J51" s="9">
        <v>3</v>
      </c>
      <c r="K51" s="9">
        <v>3</v>
      </c>
      <c r="L51" s="9"/>
      <c r="M51" s="9"/>
      <c r="N51" s="9"/>
      <c r="O51" s="9"/>
      <c r="P51" s="9"/>
      <c r="Q51" s="16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25">
        <f>SUM(E51:AI51)</f>
        <v>8</v>
      </c>
      <c r="AK51" s="30"/>
      <c r="AL51" s="69"/>
      <c r="AM51" s="29"/>
      <c r="AN51" s="25">
        <f t="shared" si="220"/>
        <v>2</v>
      </c>
      <c r="AO51" s="30"/>
      <c r="AP51" s="69"/>
      <c r="AQ51" s="29"/>
      <c r="AR51" s="25">
        <f t="shared" si="224"/>
        <v>6</v>
      </c>
      <c r="AS51" s="30"/>
      <c r="AT51" s="69"/>
      <c r="AU51" s="29"/>
      <c r="AV51" s="25">
        <f t="shared" si="228"/>
        <v>0</v>
      </c>
      <c r="AW51" s="30"/>
      <c r="AX51" s="69"/>
      <c r="AY51" s="29"/>
      <c r="AZ51" s="25">
        <f t="shared" si="232"/>
        <v>0</v>
      </c>
      <c r="BA51" s="30"/>
      <c r="BB51" s="69"/>
      <c r="BC51" s="29"/>
      <c r="BD51" s="25">
        <f t="shared" si="236"/>
        <v>0</v>
      </c>
      <c r="BE51" s="30"/>
      <c r="BF51" s="69"/>
      <c r="BG51" s="29"/>
    </row>
    <row r="52" spans="1:59" s="6" customFormat="1" ht="15" customHeight="1" x14ac:dyDescent="0.25">
      <c r="A52" s="60"/>
      <c r="B52" s="62"/>
      <c r="C52" s="62"/>
      <c r="D52" s="15" t="s">
        <v>1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5">
        <f t="shared" ref="AJ52:AJ54" si="240">SUM(E52:AI52)</f>
        <v>0</v>
      </c>
      <c r="AK52" s="30"/>
      <c r="AL52" s="69"/>
      <c r="AM52" s="29"/>
      <c r="AN52" s="25">
        <f t="shared" si="220"/>
        <v>0</v>
      </c>
      <c r="AO52" s="30"/>
      <c r="AP52" s="69"/>
      <c r="AQ52" s="29"/>
      <c r="AR52" s="25">
        <f t="shared" si="224"/>
        <v>0</v>
      </c>
      <c r="AS52" s="30"/>
      <c r="AT52" s="69"/>
      <c r="AU52" s="29"/>
      <c r="AV52" s="25">
        <f t="shared" si="228"/>
        <v>0</v>
      </c>
      <c r="AW52" s="30"/>
      <c r="AX52" s="69"/>
      <c r="AY52" s="29"/>
      <c r="AZ52" s="25">
        <f t="shared" si="232"/>
        <v>0</v>
      </c>
      <c r="BA52" s="30"/>
      <c r="BB52" s="69"/>
      <c r="BC52" s="29"/>
      <c r="BD52" s="25">
        <f t="shared" si="236"/>
        <v>0</v>
      </c>
      <c r="BE52" s="30"/>
      <c r="BF52" s="69"/>
      <c r="BG52" s="29"/>
    </row>
    <row r="53" spans="1:59" s="6" customFormat="1" ht="15" customHeight="1" x14ac:dyDescent="0.25">
      <c r="A53" s="60"/>
      <c r="B53" s="62"/>
      <c r="C53" s="62"/>
      <c r="D53" s="15" t="s">
        <v>32</v>
      </c>
      <c r="E53" s="21">
        <v>22</v>
      </c>
      <c r="F53" s="21">
        <v>44</v>
      </c>
      <c r="G53" s="21"/>
      <c r="H53" s="21"/>
      <c r="I53" s="21">
        <v>14</v>
      </c>
      <c r="J53" s="21">
        <v>40</v>
      </c>
      <c r="K53" s="21">
        <v>29</v>
      </c>
      <c r="L53" s="21">
        <v>15</v>
      </c>
      <c r="M53" s="21">
        <v>36</v>
      </c>
      <c r="N53" s="21">
        <v>25</v>
      </c>
      <c r="O53" s="21"/>
      <c r="P53" s="21">
        <v>35</v>
      </c>
      <c r="Q53" s="22">
        <v>35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5">
        <f t="shared" si="240"/>
        <v>295</v>
      </c>
      <c r="AK53" s="30"/>
      <c r="AL53" s="69"/>
      <c r="AM53" s="29"/>
      <c r="AN53" s="25">
        <f t="shared" si="220"/>
        <v>66</v>
      </c>
      <c r="AO53" s="30"/>
      <c r="AP53" s="69"/>
      <c r="AQ53" s="29"/>
      <c r="AR53" s="25">
        <f t="shared" si="224"/>
        <v>159</v>
      </c>
      <c r="AS53" s="30"/>
      <c r="AT53" s="69"/>
      <c r="AU53" s="29"/>
      <c r="AV53" s="25">
        <f t="shared" si="228"/>
        <v>70</v>
      </c>
      <c r="AW53" s="30"/>
      <c r="AX53" s="69"/>
      <c r="AY53" s="29"/>
      <c r="AZ53" s="25">
        <f t="shared" si="232"/>
        <v>0</v>
      </c>
      <c r="BA53" s="30"/>
      <c r="BB53" s="69"/>
      <c r="BC53" s="29"/>
      <c r="BD53" s="25">
        <f t="shared" si="236"/>
        <v>0</v>
      </c>
      <c r="BE53" s="30"/>
      <c r="BF53" s="69"/>
      <c r="BG53" s="29"/>
    </row>
    <row r="54" spans="1:59" s="6" customFormat="1" ht="15" customHeight="1" thickBot="1" x14ac:dyDescent="0.3">
      <c r="A54" s="53"/>
      <c r="B54" s="59"/>
      <c r="C54" s="59"/>
      <c r="D54" s="38" t="s">
        <v>34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5">
        <f t="shared" si="240"/>
        <v>0</v>
      </c>
      <c r="AK54" s="27">
        <f>COUNT(E50:AI50)</f>
        <v>10</v>
      </c>
      <c r="AL54" s="70"/>
      <c r="AM54" s="26">
        <f>420/AM50</f>
        <v>1.2265971316818776</v>
      </c>
      <c r="AN54" s="25">
        <f t="shared" si="220"/>
        <v>0</v>
      </c>
      <c r="AO54" s="27">
        <f t="shared" ref="AO54" si="241">COUNT(E50:G50)</f>
        <v>2</v>
      </c>
      <c r="AP54" s="70"/>
      <c r="AQ54" s="26">
        <f t="shared" ref="AQ54:AQ109" si="242">420/AQ50</f>
        <v>5.6783216783216792</v>
      </c>
      <c r="AR54" s="25">
        <f t="shared" si="224"/>
        <v>0</v>
      </c>
      <c r="AS54" s="27">
        <f t="shared" ref="AS54" si="243">COUNT(I50:N50)</f>
        <v>6</v>
      </c>
      <c r="AT54" s="70"/>
      <c r="AU54" s="26">
        <f t="shared" ref="AU54:AU109" si="244">420/AU50</f>
        <v>2.2351233671988391</v>
      </c>
      <c r="AV54" s="25">
        <f t="shared" si="228"/>
        <v>0</v>
      </c>
      <c r="AW54" s="27">
        <f t="shared" ref="AW54" si="245">COUNT(P50:U50)</f>
        <v>2</v>
      </c>
      <c r="AX54" s="70"/>
      <c r="AY54" s="26">
        <f t="shared" ref="AY54:AY109" si="246">420/AY50</f>
        <v>5.2615384615384615</v>
      </c>
      <c r="AZ54" s="25">
        <f t="shared" si="232"/>
        <v>0</v>
      </c>
      <c r="BA54" s="27">
        <f t="shared" ref="BA54" si="247">COUNT(T50:Y50)</f>
        <v>0</v>
      </c>
      <c r="BB54" s="70"/>
      <c r="BC54" s="26" t="e">
        <f t="shared" ref="BC54:BC109" si="248">420/BC50</f>
        <v>#DIV/0!</v>
      </c>
      <c r="BD54" s="25">
        <f t="shared" si="236"/>
        <v>0</v>
      </c>
      <c r="BE54" s="27">
        <f t="shared" ref="BE54" si="249">COUNT(AD50:AI50)</f>
        <v>0</v>
      </c>
      <c r="BF54" s="70"/>
      <c r="BG54" s="26" t="e">
        <f t="shared" ref="BG54:BG109" si="250">420/BG50</f>
        <v>#DIV/0!</v>
      </c>
    </row>
    <row r="55" spans="1:59" s="6" customFormat="1" ht="15" customHeight="1" x14ac:dyDescent="0.25">
      <c r="A55" s="51">
        <v>13</v>
      </c>
      <c r="B55" s="57">
        <v>292</v>
      </c>
      <c r="C55" s="57">
        <v>110</v>
      </c>
      <c r="D55" s="12" t="s">
        <v>35</v>
      </c>
      <c r="E55" s="13">
        <v>76</v>
      </c>
      <c r="F55" s="13">
        <v>58</v>
      </c>
      <c r="G55" s="13"/>
      <c r="H55" s="13"/>
      <c r="I55" s="13">
        <v>71</v>
      </c>
      <c r="J55" s="13">
        <v>113</v>
      </c>
      <c r="K55" s="13">
        <v>88</v>
      </c>
      <c r="L55" s="13">
        <v>101</v>
      </c>
      <c r="M55" s="13">
        <v>82</v>
      </c>
      <c r="N55" s="13">
        <v>133</v>
      </c>
      <c r="O55" s="13"/>
      <c r="P55" s="13">
        <v>60</v>
      </c>
      <c r="Q55" s="13">
        <v>97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25">
        <f>SUM(E55:AI55)</f>
        <v>879</v>
      </c>
      <c r="AK55" s="28">
        <f>SUM(AJ55:AJ57)/AK59</f>
        <v>95.5</v>
      </c>
      <c r="AL55" s="68">
        <f>AK55/C55</f>
        <v>0.86818181818181817</v>
      </c>
      <c r="AM55" s="28">
        <f>SUM(AJ58:AJ59)/AL55</f>
        <v>360.52356020942409</v>
      </c>
      <c r="AN55" s="25">
        <f t="shared" si="220"/>
        <v>134</v>
      </c>
      <c r="AO55" s="28">
        <f t="shared" si="221"/>
        <v>85</v>
      </c>
      <c r="AP55" s="68">
        <f t="shared" ref="AP55" si="251">AO55/C55</f>
        <v>0.77272727272727271</v>
      </c>
      <c r="AQ55" s="28">
        <f t="shared" ref="AQ55" si="252">SUM(AN58:AN59)/AP55</f>
        <v>73.764705882352942</v>
      </c>
      <c r="AR55" s="25">
        <f t="shared" si="224"/>
        <v>588</v>
      </c>
      <c r="AS55" s="28">
        <f t="shared" si="225"/>
        <v>104.66666666666667</v>
      </c>
      <c r="AT55" s="68">
        <f t="shared" ref="AT55" si="253">AS55/C55</f>
        <v>0.95151515151515154</v>
      </c>
      <c r="AU55" s="28">
        <f t="shared" ref="AU55" si="254">SUM(AR58:AR59)/AT55</f>
        <v>214.39490445859872</v>
      </c>
      <c r="AV55" s="25">
        <f t="shared" si="228"/>
        <v>157</v>
      </c>
      <c r="AW55" s="28">
        <f t="shared" si="229"/>
        <v>78.5</v>
      </c>
      <c r="AX55" s="68">
        <f t="shared" ref="AX55" si="255">AW55/C55</f>
        <v>0.71363636363636362</v>
      </c>
      <c r="AY55" s="28">
        <f t="shared" ref="AY55" si="256">SUM(AV58:AV59)/AX55</f>
        <v>72.866242038216555</v>
      </c>
      <c r="AZ55" s="25">
        <f t="shared" si="232"/>
        <v>0</v>
      </c>
      <c r="BA55" s="28" t="e">
        <f t="shared" si="233"/>
        <v>#DIV/0!</v>
      </c>
      <c r="BB55" s="68" t="e">
        <f t="shared" ref="BB55" si="257">BA55/C55</f>
        <v>#DIV/0!</v>
      </c>
      <c r="BC55" s="28" t="e">
        <f t="shared" ref="BC55" si="258">SUM(AZ58:AZ59)/BB55</f>
        <v>#DIV/0!</v>
      </c>
      <c r="BD55" s="25">
        <f t="shared" si="236"/>
        <v>0</v>
      </c>
      <c r="BE55" s="28" t="e">
        <f t="shared" si="237"/>
        <v>#DIV/0!</v>
      </c>
      <c r="BF55" s="68" t="e">
        <f t="shared" ref="BF55" si="259">BE55/C55</f>
        <v>#DIV/0!</v>
      </c>
      <c r="BG55" s="28" t="e">
        <f t="shared" ref="BG55" si="260">SUM(BD58:BD59)/BF55</f>
        <v>#DIV/0!</v>
      </c>
    </row>
    <row r="56" spans="1:59" s="6" customFormat="1" ht="15" customHeight="1" x14ac:dyDescent="0.25">
      <c r="A56" s="52"/>
      <c r="B56" s="58"/>
      <c r="C56" s="58"/>
      <c r="D56" s="15" t="s">
        <v>8</v>
      </c>
      <c r="E56" s="9">
        <v>10</v>
      </c>
      <c r="F56" s="9">
        <v>5</v>
      </c>
      <c r="G56" s="9"/>
      <c r="H56" s="9"/>
      <c r="I56" s="9">
        <v>18</v>
      </c>
      <c r="J56" s="9"/>
      <c r="K56" s="9"/>
      <c r="L56" s="9"/>
      <c r="M56" s="9"/>
      <c r="N56" s="9"/>
      <c r="O56" s="9"/>
      <c r="P56" s="9"/>
      <c r="Q56" s="16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25">
        <f>SUM(E56:AI56)</f>
        <v>33</v>
      </c>
      <c r="AK56" s="30"/>
      <c r="AL56" s="69"/>
      <c r="AM56" s="29"/>
      <c r="AN56" s="25">
        <f t="shared" si="220"/>
        <v>15</v>
      </c>
      <c r="AO56" s="30"/>
      <c r="AP56" s="69"/>
      <c r="AQ56" s="29"/>
      <c r="AR56" s="25">
        <f t="shared" si="224"/>
        <v>18</v>
      </c>
      <c r="AS56" s="30"/>
      <c r="AT56" s="69"/>
      <c r="AU56" s="29"/>
      <c r="AV56" s="25">
        <f t="shared" si="228"/>
        <v>0</v>
      </c>
      <c r="AW56" s="30"/>
      <c r="AX56" s="69"/>
      <c r="AY56" s="29"/>
      <c r="AZ56" s="25">
        <f t="shared" si="232"/>
        <v>0</v>
      </c>
      <c r="BA56" s="30"/>
      <c r="BB56" s="69"/>
      <c r="BC56" s="29"/>
      <c r="BD56" s="25">
        <f t="shared" si="236"/>
        <v>0</v>
      </c>
      <c r="BE56" s="30"/>
      <c r="BF56" s="69"/>
      <c r="BG56" s="29"/>
    </row>
    <row r="57" spans="1:59" s="6" customFormat="1" ht="15" customHeight="1" x14ac:dyDescent="0.25">
      <c r="A57" s="60"/>
      <c r="B57" s="62"/>
      <c r="C57" s="62"/>
      <c r="D57" s="15" t="s">
        <v>1</v>
      </c>
      <c r="E57" s="21"/>
      <c r="F57" s="21">
        <v>21</v>
      </c>
      <c r="G57" s="21"/>
      <c r="H57" s="21"/>
      <c r="I57" s="21"/>
      <c r="J57" s="21"/>
      <c r="K57" s="21"/>
      <c r="L57" s="21"/>
      <c r="M57" s="21">
        <v>22</v>
      </c>
      <c r="N57" s="21"/>
      <c r="O57" s="21"/>
      <c r="P57" s="21"/>
      <c r="Q57" s="22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5">
        <f t="shared" ref="AJ57:AJ59" si="261">SUM(E57:AI57)</f>
        <v>43</v>
      </c>
      <c r="AK57" s="30"/>
      <c r="AL57" s="69"/>
      <c r="AM57" s="29"/>
      <c r="AN57" s="25">
        <f t="shared" si="220"/>
        <v>21</v>
      </c>
      <c r="AO57" s="30"/>
      <c r="AP57" s="69"/>
      <c r="AQ57" s="29"/>
      <c r="AR57" s="25">
        <f t="shared" si="224"/>
        <v>22</v>
      </c>
      <c r="AS57" s="30"/>
      <c r="AT57" s="69"/>
      <c r="AU57" s="29"/>
      <c r="AV57" s="25">
        <f t="shared" si="228"/>
        <v>0</v>
      </c>
      <c r="AW57" s="30"/>
      <c r="AX57" s="69"/>
      <c r="AY57" s="29"/>
      <c r="AZ57" s="25">
        <f t="shared" si="232"/>
        <v>0</v>
      </c>
      <c r="BA57" s="30"/>
      <c r="BB57" s="69"/>
      <c r="BC57" s="29"/>
      <c r="BD57" s="25">
        <f t="shared" si="236"/>
        <v>0</v>
      </c>
      <c r="BE57" s="30"/>
      <c r="BF57" s="69"/>
      <c r="BG57" s="29"/>
    </row>
    <row r="58" spans="1:59" s="6" customFormat="1" ht="15" customHeight="1" x14ac:dyDescent="0.25">
      <c r="A58" s="60"/>
      <c r="B58" s="62"/>
      <c r="C58" s="62"/>
      <c r="D58" s="15" t="s">
        <v>32</v>
      </c>
      <c r="E58" s="21">
        <v>26</v>
      </c>
      <c r="F58" s="21">
        <v>17</v>
      </c>
      <c r="G58" s="21"/>
      <c r="H58" s="21"/>
      <c r="I58" s="21">
        <v>25</v>
      </c>
      <c r="J58" s="21">
        <v>41</v>
      </c>
      <c r="K58" s="21">
        <v>27</v>
      </c>
      <c r="L58" s="21">
        <v>26</v>
      </c>
      <c r="M58" s="21">
        <v>28</v>
      </c>
      <c r="N58" s="21">
        <v>46</v>
      </c>
      <c r="O58" s="21"/>
      <c r="P58" s="21">
        <v>19</v>
      </c>
      <c r="Q58" s="22">
        <v>33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5">
        <f t="shared" si="261"/>
        <v>288</v>
      </c>
      <c r="AK58" s="30"/>
      <c r="AL58" s="69"/>
      <c r="AM58" s="29"/>
      <c r="AN58" s="25">
        <f t="shared" si="220"/>
        <v>43</v>
      </c>
      <c r="AO58" s="30"/>
      <c r="AP58" s="69"/>
      <c r="AQ58" s="29"/>
      <c r="AR58" s="25">
        <f t="shared" si="224"/>
        <v>193</v>
      </c>
      <c r="AS58" s="30"/>
      <c r="AT58" s="69"/>
      <c r="AU58" s="29"/>
      <c r="AV58" s="25">
        <f t="shared" si="228"/>
        <v>52</v>
      </c>
      <c r="AW58" s="30"/>
      <c r="AX58" s="69"/>
      <c r="AY58" s="29"/>
      <c r="AZ58" s="25">
        <f t="shared" si="232"/>
        <v>0</v>
      </c>
      <c r="BA58" s="30"/>
      <c r="BB58" s="69"/>
      <c r="BC58" s="29"/>
      <c r="BD58" s="25">
        <f t="shared" si="236"/>
        <v>0</v>
      </c>
      <c r="BE58" s="30"/>
      <c r="BF58" s="69"/>
      <c r="BG58" s="29"/>
    </row>
    <row r="59" spans="1:59" s="6" customFormat="1" ht="15" customHeight="1" thickBot="1" x14ac:dyDescent="0.3">
      <c r="A59" s="53"/>
      <c r="B59" s="59"/>
      <c r="C59" s="59"/>
      <c r="D59" s="38" t="s">
        <v>34</v>
      </c>
      <c r="E59" s="18"/>
      <c r="F59" s="18">
        <v>14</v>
      </c>
      <c r="G59" s="18"/>
      <c r="H59" s="18"/>
      <c r="I59" s="18"/>
      <c r="J59" s="18"/>
      <c r="K59" s="18"/>
      <c r="L59" s="18"/>
      <c r="M59" s="18">
        <v>11</v>
      </c>
      <c r="N59" s="18"/>
      <c r="O59" s="18"/>
      <c r="P59" s="18"/>
      <c r="Q59" s="19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25">
        <f t="shared" si="261"/>
        <v>25</v>
      </c>
      <c r="AK59" s="27">
        <f>COUNT(E55:AI55)</f>
        <v>10</v>
      </c>
      <c r="AL59" s="70"/>
      <c r="AM59" s="26">
        <f>420/AM55</f>
        <v>1.1649724077839094</v>
      </c>
      <c r="AN59" s="25">
        <f t="shared" si="220"/>
        <v>14</v>
      </c>
      <c r="AO59" s="27">
        <f t="shared" ref="AO59" si="262">COUNT(E55:G55)</f>
        <v>2</v>
      </c>
      <c r="AP59" s="70"/>
      <c r="AQ59" s="26">
        <f t="shared" si="242"/>
        <v>5.6937799043062203</v>
      </c>
      <c r="AR59" s="25">
        <f t="shared" si="224"/>
        <v>11</v>
      </c>
      <c r="AS59" s="27">
        <f t="shared" ref="AS59" si="263">COUNT(I55:N55)</f>
        <v>6</v>
      </c>
      <c r="AT59" s="70"/>
      <c r="AU59" s="26">
        <f t="shared" si="244"/>
        <v>1.9590017825311943</v>
      </c>
      <c r="AV59" s="25">
        <f t="shared" si="228"/>
        <v>0</v>
      </c>
      <c r="AW59" s="27">
        <f t="shared" ref="AW59" si="264">COUNT(P55:U55)</f>
        <v>2</v>
      </c>
      <c r="AX59" s="70"/>
      <c r="AY59" s="26">
        <f t="shared" si="246"/>
        <v>5.7639860139860142</v>
      </c>
      <c r="AZ59" s="25">
        <f t="shared" si="232"/>
        <v>0</v>
      </c>
      <c r="BA59" s="27">
        <f t="shared" ref="BA59" si="265">COUNT(T55:Y55)</f>
        <v>0</v>
      </c>
      <c r="BB59" s="70"/>
      <c r="BC59" s="26" t="e">
        <f t="shared" si="248"/>
        <v>#DIV/0!</v>
      </c>
      <c r="BD59" s="25">
        <f t="shared" si="236"/>
        <v>0</v>
      </c>
      <c r="BE59" s="27">
        <f t="shared" ref="BE59" si="266">COUNT(AD55:AI55)</f>
        <v>0</v>
      </c>
      <c r="BF59" s="70"/>
      <c r="BG59" s="26" t="e">
        <f t="shared" si="250"/>
        <v>#DIV/0!</v>
      </c>
    </row>
    <row r="60" spans="1:59" s="6" customFormat="1" ht="15" customHeight="1" x14ac:dyDescent="0.25">
      <c r="A60" s="51">
        <v>14</v>
      </c>
      <c r="B60" s="57"/>
      <c r="C60" s="57">
        <v>110</v>
      </c>
      <c r="D60" s="12" t="s">
        <v>35</v>
      </c>
      <c r="E60" s="13">
        <v>35</v>
      </c>
      <c r="F60" s="13"/>
      <c r="G60" s="13"/>
      <c r="H60" s="13"/>
      <c r="I60" s="13">
        <v>36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25">
        <f>SUM(E60:AI60)</f>
        <v>71</v>
      </c>
      <c r="AK60" s="28">
        <f>SUM(AJ60:AJ62)/AK64</f>
        <v>35.5</v>
      </c>
      <c r="AL60" s="68">
        <f>AK60/C60</f>
        <v>0.32272727272727275</v>
      </c>
      <c r="AM60" s="28">
        <f>SUM(AJ63:AJ64)/AL60</f>
        <v>123.94366197183098</v>
      </c>
      <c r="AN60" s="25">
        <f t="shared" si="220"/>
        <v>35</v>
      </c>
      <c r="AO60" s="28">
        <f t="shared" si="221"/>
        <v>35</v>
      </c>
      <c r="AP60" s="68">
        <f t="shared" ref="AP60" si="267">AO60/C60</f>
        <v>0.31818181818181818</v>
      </c>
      <c r="AQ60" s="28">
        <f t="shared" ref="AQ60" si="268">SUM(AN63:AN64)/AP60</f>
        <v>56.571428571428569</v>
      </c>
      <c r="AR60" s="25">
        <f t="shared" si="224"/>
        <v>36</v>
      </c>
      <c r="AS60" s="28">
        <f t="shared" si="225"/>
        <v>36</v>
      </c>
      <c r="AT60" s="68">
        <f t="shared" ref="AT60" si="269">AS60/C60</f>
        <v>0.32727272727272727</v>
      </c>
      <c r="AU60" s="28">
        <f t="shared" ref="AU60" si="270">SUM(AR63:AR64)/AT60</f>
        <v>67.222222222222229</v>
      </c>
      <c r="AV60" s="25">
        <f t="shared" si="228"/>
        <v>0</v>
      </c>
      <c r="AW60" s="28" t="e">
        <f t="shared" si="229"/>
        <v>#DIV/0!</v>
      </c>
      <c r="AX60" s="68" t="e">
        <f t="shared" ref="AX60" si="271">AW60/C60</f>
        <v>#DIV/0!</v>
      </c>
      <c r="AY60" s="28" t="e">
        <f t="shared" ref="AY60" si="272">SUM(AV63:AV64)/AX60</f>
        <v>#DIV/0!</v>
      </c>
      <c r="AZ60" s="25">
        <f t="shared" si="232"/>
        <v>0</v>
      </c>
      <c r="BA60" s="28" t="e">
        <f t="shared" si="233"/>
        <v>#DIV/0!</v>
      </c>
      <c r="BB60" s="68" t="e">
        <f t="shared" ref="BB60" si="273">BA60/C60</f>
        <v>#DIV/0!</v>
      </c>
      <c r="BC60" s="28" t="e">
        <f t="shared" ref="BC60" si="274">SUM(AZ63:AZ64)/BB60</f>
        <v>#DIV/0!</v>
      </c>
      <c r="BD60" s="25">
        <f t="shared" si="236"/>
        <v>0</v>
      </c>
      <c r="BE60" s="28" t="e">
        <f t="shared" si="237"/>
        <v>#DIV/0!</v>
      </c>
      <c r="BF60" s="68" t="e">
        <f t="shared" ref="BF60" si="275">BE60/C60</f>
        <v>#DIV/0!</v>
      </c>
      <c r="BG60" s="28" t="e">
        <f t="shared" ref="BG60" si="276">SUM(BD63:BD64)/BF60</f>
        <v>#DIV/0!</v>
      </c>
    </row>
    <row r="61" spans="1:59" s="6" customFormat="1" ht="15" customHeight="1" x14ac:dyDescent="0.25">
      <c r="A61" s="52"/>
      <c r="B61" s="58"/>
      <c r="C61" s="58"/>
      <c r="D61" s="15" t="s">
        <v>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6"/>
      <c r="R61" s="9"/>
      <c r="S61" s="9"/>
      <c r="T61" s="9"/>
      <c r="U61" s="9"/>
      <c r="V61" s="9"/>
      <c r="W61" s="9"/>
      <c r="X61" s="9"/>
      <c r="Y61" s="9"/>
      <c r="Z61" s="17"/>
      <c r="AA61" s="9"/>
      <c r="AB61" s="9"/>
      <c r="AC61" s="9"/>
      <c r="AD61" s="9"/>
      <c r="AE61" s="9"/>
      <c r="AF61" s="9"/>
      <c r="AG61" s="9"/>
      <c r="AH61" s="9"/>
      <c r="AI61" s="9"/>
      <c r="AJ61" s="25">
        <f>SUM(E61:AI61)</f>
        <v>0</v>
      </c>
      <c r="AK61" s="30"/>
      <c r="AL61" s="69"/>
      <c r="AM61" s="29"/>
      <c r="AN61" s="25">
        <f t="shared" si="220"/>
        <v>0</v>
      </c>
      <c r="AO61" s="30"/>
      <c r="AP61" s="69"/>
      <c r="AQ61" s="29"/>
      <c r="AR61" s="25">
        <f t="shared" si="224"/>
        <v>0</v>
      </c>
      <c r="AS61" s="30"/>
      <c r="AT61" s="69"/>
      <c r="AU61" s="29"/>
      <c r="AV61" s="25">
        <f t="shared" si="228"/>
        <v>0</v>
      </c>
      <c r="AW61" s="30"/>
      <c r="AX61" s="69"/>
      <c r="AY61" s="29"/>
      <c r="AZ61" s="25">
        <f t="shared" si="232"/>
        <v>0</v>
      </c>
      <c r="BA61" s="30"/>
      <c r="BB61" s="69"/>
      <c r="BC61" s="29"/>
      <c r="BD61" s="25">
        <f t="shared" si="236"/>
        <v>0</v>
      </c>
      <c r="BE61" s="30"/>
      <c r="BF61" s="69"/>
      <c r="BG61" s="29"/>
    </row>
    <row r="62" spans="1:59" s="6" customFormat="1" ht="15" customHeight="1" x14ac:dyDescent="0.25">
      <c r="A62" s="60"/>
      <c r="B62" s="62"/>
      <c r="C62" s="62"/>
      <c r="D62" s="15" t="s">
        <v>1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1"/>
      <c r="S62" s="21"/>
      <c r="T62" s="21"/>
      <c r="U62" s="21"/>
      <c r="V62" s="21"/>
      <c r="W62" s="21"/>
      <c r="X62" s="21"/>
      <c r="Y62" s="21"/>
      <c r="Z62" s="36"/>
      <c r="AA62" s="21"/>
      <c r="AB62" s="21"/>
      <c r="AC62" s="21"/>
      <c r="AD62" s="21"/>
      <c r="AE62" s="21"/>
      <c r="AF62" s="21"/>
      <c r="AG62" s="21"/>
      <c r="AH62" s="21"/>
      <c r="AI62" s="21"/>
      <c r="AJ62" s="25">
        <f t="shared" ref="AJ62:AJ64" si="277">SUM(E62:AI62)</f>
        <v>0</v>
      </c>
      <c r="AK62" s="30"/>
      <c r="AL62" s="69"/>
      <c r="AM62" s="29"/>
      <c r="AN62" s="25">
        <f t="shared" si="220"/>
        <v>0</v>
      </c>
      <c r="AO62" s="30"/>
      <c r="AP62" s="69"/>
      <c r="AQ62" s="29"/>
      <c r="AR62" s="25">
        <f t="shared" si="224"/>
        <v>0</v>
      </c>
      <c r="AS62" s="30"/>
      <c r="AT62" s="69"/>
      <c r="AU62" s="29"/>
      <c r="AV62" s="25">
        <f t="shared" si="228"/>
        <v>0</v>
      </c>
      <c r="AW62" s="30"/>
      <c r="AX62" s="69"/>
      <c r="AY62" s="29"/>
      <c r="AZ62" s="25">
        <f t="shared" si="232"/>
        <v>0</v>
      </c>
      <c r="BA62" s="30"/>
      <c r="BB62" s="69"/>
      <c r="BC62" s="29"/>
      <c r="BD62" s="25">
        <f t="shared" si="236"/>
        <v>0</v>
      </c>
      <c r="BE62" s="30"/>
      <c r="BF62" s="69"/>
      <c r="BG62" s="29"/>
    </row>
    <row r="63" spans="1:59" s="6" customFormat="1" ht="15" customHeight="1" x14ac:dyDescent="0.25">
      <c r="A63" s="60"/>
      <c r="B63" s="62"/>
      <c r="C63" s="62"/>
      <c r="D63" s="15" t="s">
        <v>32</v>
      </c>
      <c r="E63" s="21">
        <v>18</v>
      </c>
      <c r="F63" s="21"/>
      <c r="G63" s="21"/>
      <c r="H63" s="21"/>
      <c r="I63" s="21">
        <v>22</v>
      </c>
      <c r="J63" s="21"/>
      <c r="K63" s="21"/>
      <c r="L63" s="21"/>
      <c r="M63" s="21"/>
      <c r="N63" s="21"/>
      <c r="O63" s="21"/>
      <c r="P63" s="21"/>
      <c r="Q63" s="22"/>
      <c r="R63" s="21"/>
      <c r="S63" s="21"/>
      <c r="T63" s="21"/>
      <c r="U63" s="21"/>
      <c r="V63" s="21"/>
      <c r="W63" s="21"/>
      <c r="X63" s="21"/>
      <c r="Y63" s="21"/>
      <c r="Z63" s="36"/>
      <c r="AA63" s="21"/>
      <c r="AB63" s="21"/>
      <c r="AC63" s="21"/>
      <c r="AD63" s="21"/>
      <c r="AE63" s="21"/>
      <c r="AF63" s="21"/>
      <c r="AG63" s="21"/>
      <c r="AH63" s="21"/>
      <c r="AI63" s="21"/>
      <c r="AJ63" s="25">
        <f t="shared" si="277"/>
        <v>40</v>
      </c>
      <c r="AK63" s="30"/>
      <c r="AL63" s="69"/>
      <c r="AM63" s="29"/>
      <c r="AN63" s="25">
        <f t="shared" si="220"/>
        <v>18</v>
      </c>
      <c r="AO63" s="30"/>
      <c r="AP63" s="69"/>
      <c r="AQ63" s="29"/>
      <c r="AR63" s="25">
        <f t="shared" si="224"/>
        <v>22</v>
      </c>
      <c r="AS63" s="30"/>
      <c r="AT63" s="69"/>
      <c r="AU63" s="29"/>
      <c r="AV63" s="25">
        <f t="shared" si="228"/>
        <v>0</v>
      </c>
      <c r="AW63" s="30"/>
      <c r="AX63" s="69"/>
      <c r="AY63" s="29"/>
      <c r="AZ63" s="25">
        <f t="shared" si="232"/>
        <v>0</v>
      </c>
      <c r="BA63" s="30"/>
      <c r="BB63" s="69"/>
      <c r="BC63" s="29"/>
      <c r="BD63" s="25">
        <f t="shared" si="236"/>
        <v>0</v>
      </c>
      <c r="BE63" s="30"/>
      <c r="BF63" s="69"/>
      <c r="BG63" s="29"/>
    </row>
    <row r="64" spans="1:59" s="6" customFormat="1" ht="15" customHeight="1" thickBot="1" x14ac:dyDescent="0.3">
      <c r="A64" s="53"/>
      <c r="B64" s="59"/>
      <c r="C64" s="59"/>
      <c r="D64" s="38" t="s">
        <v>34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9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25">
        <f t="shared" si="277"/>
        <v>0</v>
      </c>
      <c r="AK64" s="27">
        <f>COUNT(E60:AI60)</f>
        <v>2</v>
      </c>
      <c r="AL64" s="70"/>
      <c r="AM64" s="26">
        <f>420/AM60</f>
        <v>3.3886363636363637</v>
      </c>
      <c r="AN64" s="25">
        <f t="shared" si="220"/>
        <v>0</v>
      </c>
      <c r="AO64" s="27">
        <f t="shared" ref="AO64" si="278">COUNT(E60:G60)</f>
        <v>1</v>
      </c>
      <c r="AP64" s="70"/>
      <c r="AQ64" s="26">
        <f t="shared" si="242"/>
        <v>7.4242424242424248</v>
      </c>
      <c r="AR64" s="25">
        <f t="shared" si="224"/>
        <v>0</v>
      </c>
      <c r="AS64" s="27">
        <f t="shared" ref="AS64" si="279">COUNT(I60:N60)</f>
        <v>1</v>
      </c>
      <c r="AT64" s="70"/>
      <c r="AU64" s="26">
        <f t="shared" si="244"/>
        <v>6.2479338842975203</v>
      </c>
      <c r="AV64" s="25">
        <f t="shared" si="228"/>
        <v>0</v>
      </c>
      <c r="AW64" s="27">
        <f t="shared" ref="AW64" si="280">COUNT(P60:U60)</f>
        <v>0</v>
      </c>
      <c r="AX64" s="70"/>
      <c r="AY64" s="26" t="e">
        <f t="shared" si="246"/>
        <v>#DIV/0!</v>
      </c>
      <c r="AZ64" s="25">
        <f t="shared" si="232"/>
        <v>0</v>
      </c>
      <c r="BA64" s="27">
        <f t="shared" ref="BA64" si="281">COUNT(T60:Y60)</f>
        <v>0</v>
      </c>
      <c r="BB64" s="70"/>
      <c r="BC64" s="26" t="e">
        <f t="shared" si="248"/>
        <v>#DIV/0!</v>
      </c>
      <c r="BD64" s="25">
        <f t="shared" si="236"/>
        <v>0</v>
      </c>
      <c r="BE64" s="27">
        <f t="shared" ref="BE64" si="282">COUNT(AD60:AI60)</f>
        <v>0</v>
      </c>
      <c r="BF64" s="70"/>
      <c r="BG64" s="26" t="e">
        <f t="shared" si="250"/>
        <v>#DIV/0!</v>
      </c>
    </row>
    <row r="65" spans="1:59" s="6" customFormat="1" ht="15" customHeight="1" x14ac:dyDescent="0.25">
      <c r="A65" s="51">
        <v>15</v>
      </c>
      <c r="B65" s="57">
        <v>281</v>
      </c>
      <c r="C65" s="57">
        <v>110</v>
      </c>
      <c r="D65" s="12" t="s">
        <v>35</v>
      </c>
      <c r="E65" s="13">
        <v>109</v>
      </c>
      <c r="F65" s="13">
        <v>69</v>
      </c>
      <c r="G65" s="13"/>
      <c r="H65" s="13"/>
      <c r="I65" s="13">
        <v>68</v>
      </c>
      <c r="J65" s="13">
        <v>129</v>
      </c>
      <c r="K65" s="13">
        <v>108</v>
      </c>
      <c r="L65" s="13">
        <v>105</v>
      </c>
      <c r="M65" s="13">
        <v>110</v>
      </c>
      <c r="N65" s="13">
        <v>41</v>
      </c>
      <c r="O65" s="13"/>
      <c r="P65" s="13">
        <v>98</v>
      </c>
      <c r="Q65" s="13">
        <v>106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25">
        <f>SUM(E65:AI65)</f>
        <v>943</v>
      </c>
      <c r="AK65" s="28">
        <f>SUM(AJ65:AJ67)/AK69</f>
        <v>109</v>
      </c>
      <c r="AL65" s="68">
        <f>AK65/C65</f>
        <v>0.99090909090909096</v>
      </c>
      <c r="AM65" s="28">
        <f>SUM(AJ68:AJ69)/AL65</f>
        <v>406.69724770642199</v>
      </c>
      <c r="AN65" s="25">
        <f t="shared" si="220"/>
        <v>178</v>
      </c>
      <c r="AO65" s="28">
        <f t="shared" si="221"/>
        <v>96.5</v>
      </c>
      <c r="AP65" s="68">
        <f t="shared" ref="AP65" si="283">AO65/C65</f>
        <v>0.87727272727272732</v>
      </c>
      <c r="AQ65" s="28">
        <f t="shared" ref="AQ65" si="284">SUM(AN68:AN69)/AP65</f>
        <v>83.212435233160619</v>
      </c>
      <c r="AR65" s="25">
        <f t="shared" si="224"/>
        <v>561</v>
      </c>
      <c r="AS65" s="28">
        <f t="shared" si="225"/>
        <v>110.16666666666667</v>
      </c>
      <c r="AT65" s="68">
        <f t="shared" ref="AT65" si="285">AS65/C65</f>
        <v>1.0015151515151515</v>
      </c>
      <c r="AU65" s="28">
        <f t="shared" ref="AU65" si="286">SUM(AR68:AR69)/AT65</f>
        <v>247.62481089258699</v>
      </c>
      <c r="AV65" s="25">
        <f t="shared" si="228"/>
        <v>204</v>
      </c>
      <c r="AW65" s="28">
        <f t="shared" si="229"/>
        <v>118</v>
      </c>
      <c r="AX65" s="68">
        <f t="shared" ref="AX65" si="287">AW65/C65</f>
        <v>1.0727272727272728</v>
      </c>
      <c r="AY65" s="28">
        <f t="shared" ref="AY65" si="288">SUM(AV68:AV69)/AX65</f>
        <v>76.440677966101688</v>
      </c>
      <c r="AZ65" s="25">
        <f t="shared" si="232"/>
        <v>0</v>
      </c>
      <c r="BA65" s="28" t="e">
        <f t="shared" si="233"/>
        <v>#DIV/0!</v>
      </c>
      <c r="BB65" s="68" t="e">
        <f t="shared" ref="BB65" si="289">BA65/C65</f>
        <v>#DIV/0!</v>
      </c>
      <c r="BC65" s="28" t="e">
        <f t="shared" ref="BC65" si="290">SUM(AZ68:AZ69)/BB65</f>
        <v>#DIV/0!</v>
      </c>
      <c r="BD65" s="25">
        <f t="shared" si="236"/>
        <v>0</v>
      </c>
      <c r="BE65" s="28" t="e">
        <f t="shared" si="237"/>
        <v>#DIV/0!</v>
      </c>
      <c r="BF65" s="68" t="e">
        <f t="shared" ref="BF65" si="291">BE65/C65</f>
        <v>#DIV/0!</v>
      </c>
      <c r="BG65" s="28" t="e">
        <f t="shared" ref="BG65" si="292">SUM(BD68:BD69)/BF65</f>
        <v>#DIV/0!</v>
      </c>
    </row>
    <row r="66" spans="1:59" s="6" customFormat="1" ht="15" customHeight="1" x14ac:dyDescent="0.25">
      <c r="A66" s="52"/>
      <c r="B66" s="58"/>
      <c r="C66" s="58"/>
      <c r="D66" s="15" t="s">
        <v>8</v>
      </c>
      <c r="E66" s="9">
        <v>6</v>
      </c>
      <c r="F66" s="9">
        <v>9</v>
      </c>
      <c r="G66" s="9"/>
      <c r="H66" s="9"/>
      <c r="I66" s="9">
        <v>15</v>
      </c>
      <c r="J66" s="9">
        <v>4</v>
      </c>
      <c r="K66" s="9">
        <v>43</v>
      </c>
      <c r="L66" s="9"/>
      <c r="M66" s="9"/>
      <c r="N66" s="9"/>
      <c r="O66" s="9"/>
      <c r="P66" s="9"/>
      <c r="Q66" s="16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25">
        <f>SUM(E66:AI66)</f>
        <v>77</v>
      </c>
      <c r="AK66" s="30"/>
      <c r="AL66" s="69"/>
      <c r="AM66" s="29"/>
      <c r="AN66" s="25">
        <f t="shared" si="220"/>
        <v>15</v>
      </c>
      <c r="AO66" s="30"/>
      <c r="AP66" s="69"/>
      <c r="AQ66" s="29"/>
      <c r="AR66" s="25">
        <f t="shared" si="224"/>
        <v>62</v>
      </c>
      <c r="AS66" s="30"/>
      <c r="AT66" s="69"/>
      <c r="AU66" s="29"/>
      <c r="AV66" s="25">
        <f t="shared" si="228"/>
        <v>0</v>
      </c>
      <c r="AW66" s="30"/>
      <c r="AX66" s="69"/>
      <c r="AY66" s="29"/>
      <c r="AZ66" s="25">
        <f t="shared" si="232"/>
        <v>0</v>
      </c>
      <c r="BA66" s="30"/>
      <c r="BB66" s="69"/>
      <c r="BC66" s="29"/>
      <c r="BD66" s="25">
        <f t="shared" si="236"/>
        <v>0</v>
      </c>
      <c r="BE66" s="30"/>
      <c r="BF66" s="69"/>
      <c r="BG66" s="29"/>
    </row>
    <row r="67" spans="1:59" s="6" customFormat="1" ht="15" customHeight="1" x14ac:dyDescent="0.25">
      <c r="A67" s="60"/>
      <c r="B67" s="62"/>
      <c r="C67" s="62"/>
      <c r="D67" s="15" t="s">
        <v>1</v>
      </c>
      <c r="E67" s="21"/>
      <c r="F67" s="21"/>
      <c r="G67" s="21"/>
      <c r="H67" s="21"/>
      <c r="I67" s="21">
        <v>22</v>
      </c>
      <c r="J67" s="21"/>
      <c r="K67" s="21">
        <v>16</v>
      </c>
      <c r="L67" s="21"/>
      <c r="M67" s="21"/>
      <c r="N67" s="21"/>
      <c r="O67" s="21"/>
      <c r="P67" s="21">
        <v>32</v>
      </c>
      <c r="Q67" s="22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5">
        <f t="shared" ref="AJ67:AJ69" si="293">SUM(E67:AI67)</f>
        <v>70</v>
      </c>
      <c r="AK67" s="30"/>
      <c r="AL67" s="69"/>
      <c r="AM67" s="29"/>
      <c r="AN67" s="25">
        <f t="shared" si="220"/>
        <v>0</v>
      </c>
      <c r="AO67" s="30"/>
      <c r="AP67" s="69"/>
      <c r="AQ67" s="29"/>
      <c r="AR67" s="25">
        <f t="shared" si="224"/>
        <v>38</v>
      </c>
      <c r="AS67" s="30"/>
      <c r="AT67" s="69"/>
      <c r="AU67" s="29"/>
      <c r="AV67" s="25">
        <f t="shared" si="228"/>
        <v>32</v>
      </c>
      <c r="AW67" s="30"/>
      <c r="AX67" s="69"/>
      <c r="AY67" s="29"/>
      <c r="AZ67" s="25">
        <f t="shared" si="232"/>
        <v>0</v>
      </c>
      <c r="BA67" s="30"/>
      <c r="BB67" s="69"/>
      <c r="BC67" s="29"/>
      <c r="BD67" s="25">
        <f t="shared" si="236"/>
        <v>0</v>
      </c>
      <c r="BE67" s="30"/>
      <c r="BF67" s="69"/>
      <c r="BG67" s="29"/>
    </row>
    <row r="68" spans="1:59" s="6" customFormat="1" ht="15" customHeight="1" x14ac:dyDescent="0.25">
      <c r="A68" s="60"/>
      <c r="B68" s="62"/>
      <c r="C68" s="62"/>
      <c r="D68" s="15" t="s">
        <v>32</v>
      </c>
      <c r="E68" s="21">
        <v>36</v>
      </c>
      <c r="F68" s="21">
        <v>37</v>
      </c>
      <c r="G68" s="21"/>
      <c r="H68" s="21"/>
      <c r="I68" s="21">
        <v>27</v>
      </c>
      <c r="J68" s="21">
        <v>52</v>
      </c>
      <c r="K68" s="21">
        <v>42</v>
      </c>
      <c r="L68" s="21">
        <v>44</v>
      </c>
      <c r="M68" s="21">
        <v>33</v>
      </c>
      <c r="N68" s="21">
        <v>26</v>
      </c>
      <c r="O68" s="21"/>
      <c r="P68" s="21">
        <v>40</v>
      </c>
      <c r="Q68" s="22">
        <v>29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5">
        <f t="shared" si="293"/>
        <v>366</v>
      </c>
      <c r="AK68" s="30"/>
      <c r="AL68" s="69"/>
      <c r="AM68" s="29"/>
      <c r="AN68" s="25">
        <f t="shared" si="220"/>
        <v>73</v>
      </c>
      <c r="AO68" s="30"/>
      <c r="AP68" s="69"/>
      <c r="AQ68" s="29"/>
      <c r="AR68" s="25">
        <f t="shared" si="224"/>
        <v>224</v>
      </c>
      <c r="AS68" s="30"/>
      <c r="AT68" s="69"/>
      <c r="AU68" s="29"/>
      <c r="AV68" s="25">
        <f t="shared" si="228"/>
        <v>69</v>
      </c>
      <c r="AW68" s="30"/>
      <c r="AX68" s="69"/>
      <c r="AY68" s="29"/>
      <c r="AZ68" s="25">
        <f t="shared" si="232"/>
        <v>0</v>
      </c>
      <c r="BA68" s="30"/>
      <c r="BB68" s="69"/>
      <c r="BC68" s="29"/>
      <c r="BD68" s="25">
        <f t="shared" si="236"/>
        <v>0</v>
      </c>
      <c r="BE68" s="30"/>
      <c r="BF68" s="69"/>
      <c r="BG68" s="29"/>
    </row>
    <row r="69" spans="1:59" s="6" customFormat="1" ht="15" customHeight="1" thickBot="1" x14ac:dyDescent="0.3">
      <c r="A69" s="53"/>
      <c r="B69" s="59"/>
      <c r="C69" s="59"/>
      <c r="D69" s="38" t="s">
        <v>34</v>
      </c>
      <c r="E69" s="18"/>
      <c r="F69" s="18"/>
      <c r="G69" s="18"/>
      <c r="H69" s="18"/>
      <c r="I69" s="18">
        <v>15</v>
      </c>
      <c r="J69" s="18"/>
      <c r="K69" s="18">
        <v>9</v>
      </c>
      <c r="L69" s="18"/>
      <c r="M69" s="18"/>
      <c r="N69" s="18"/>
      <c r="O69" s="18"/>
      <c r="P69" s="18">
        <v>13</v>
      </c>
      <c r="Q69" s="19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25">
        <f t="shared" si="293"/>
        <v>37</v>
      </c>
      <c r="AK69" s="27">
        <f>COUNT(E65:AI65)</f>
        <v>10</v>
      </c>
      <c r="AL69" s="70"/>
      <c r="AM69" s="26">
        <f>420/AM65</f>
        <v>1.0327092262576134</v>
      </c>
      <c r="AN69" s="25">
        <f t="shared" si="220"/>
        <v>0</v>
      </c>
      <c r="AO69" s="27">
        <f t="shared" ref="AO69" si="294">COUNT(E65:G65)</f>
        <v>2</v>
      </c>
      <c r="AP69" s="70"/>
      <c r="AQ69" s="26">
        <f t="shared" si="242"/>
        <v>5.0473225404732256</v>
      </c>
      <c r="AR69" s="25">
        <f t="shared" si="224"/>
        <v>24</v>
      </c>
      <c r="AS69" s="27">
        <f t="shared" ref="AS69" si="295">COUNT(I65:N65)</f>
        <v>6</v>
      </c>
      <c r="AT69" s="70"/>
      <c r="AU69" s="26">
        <f t="shared" si="244"/>
        <v>1.6961143695014662</v>
      </c>
      <c r="AV69" s="25">
        <f t="shared" si="228"/>
        <v>13</v>
      </c>
      <c r="AW69" s="27">
        <f t="shared" ref="AW69" si="296">COUNT(P65:U65)</f>
        <v>2</v>
      </c>
      <c r="AX69" s="70"/>
      <c r="AY69" s="26">
        <f t="shared" si="246"/>
        <v>5.4944567627494463</v>
      </c>
      <c r="AZ69" s="25">
        <f t="shared" si="232"/>
        <v>0</v>
      </c>
      <c r="BA69" s="27">
        <f t="shared" ref="BA69" si="297">COUNT(T65:Y65)</f>
        <v>0</v>
      </c>
      <c r="BB69" s="70"/>
      <c r="BC69" s="26" t="e">
        <f t="shared" si="248"/>
        <v>#DIV/0!</v>
      </c>
      <c r="BD69" s="25">
        <f t="shared" si="236"/>
        <v>0</v>
      </c>
      <c r="BE69" s="27">
        <f t="shared" ref="BE69" si="298">COUNT(AD65:AI65)</f>
        <v>0</v>
      </c>
      <c r="BF69" s="70"/>
      <c r="BG69" s="26" t="e">
        <f t="shared" si="250"/>
        <v>#DIV/0!</v>
      </c>
    </row>
    <row r="70" spans="1:59" s="6" customFormat="1" ht="15" customHeight="1" x14ac:dyDescent="0.25">
      <c r="A70" s="51">
        <v>16</v>
      </c>
      <c r="B70" s="57" t="s">
        <v>9</v>
      </c>
      <c r="C70" s="57">
        <v>100</v>
      </c>
      <c r="D70" s="12" t="s">
        <v>35</v>
      </c>
      <c r="E70" s="13">
        <v>110</v>
      </c>
      <c r="F70" s="13">
        <v>148</v>
      </c>
      <c r="G70" s="13">
        <v>62</v>
      </c>
      <c r="H70" s="13"/>
      <c r="I70" s="13">
        <v>68</v>
      </c>
      <c r="J70" s="13"/>
      <c r="K70" s="14">
        <v>40</v>
      </c>
      <c r="L70" s="14"/>
      <c r="M70" s="13"/>
      <c r="N70" s="13"/>
      <c r="O70" s="13"/>
      <c r="P70" s="13">
        <v>88</v>
      </c>
      <c r="Q70" s="13">
        <v>87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25">
        <f>SUM(E70:AI70)</f>
        <v>603</v>
      </c>
      <c r="AK70" s="28">
        <f>SUM(AJ70:AJ72)/AK74</f>
        <v>98.714285714285708</v>
      </c>
      <c r="AL70" s="68">
        <f>AK70/C70</f>
        <v>0.9871428571428571</v>
      </c>
      <c r="AM70" s="28">
        <f>SUM(AJ73:AJ74)/AL70</f>
        <v>203.6179450072359</v>
      </c>
      <c r="AN70" s="25">
        <f t="shared" si="220"/>
        <v>320</v>
      </c>
      <c r="AO70" s="28">
        <f t="shared" si="221"/>
        <v>124.66666666666667</v>
      </c>
      <c r="AP70" s="68">
        <f t="shared" ref="AP70" si="299">AO70/C70</f>
        <v>1.2466666666666668</v>
      </c>
      <c r="AQ70" s="28">
        <f t="shared" ref="AQ70" si="300">SUM(AN73:AN74)/AP70</f>
        <v>80.213903743315498</v>
      </c>
      <c r="AR70" s="25">
        <f t="shared" si="224"/>
        <v>108</v>
      </c>
      <c r="AS70" s="28">
        <f t="shared" si="225"/>
        <v>61</v>
      </c>
      <c r="AT70" s="68">
        <f t="shared" ref="AT70" si="301">AS70/C70</f>
        <v>0.61</v>
      </c>
      <c r="AU70" s="28">
        <f t="shared" ref="AU70" si="302">SUM(AR73:AR74)/AT70</f>
        <v>52.459016393442624</v>
      </c>
      <c r="AV70" s="25">
        <f t="shared" si="228"/>
        <v>175</v>
      </c>
      <c r="AW70" s="28">
        <f t="shared" si="229"/>
        <v>97.5</v>
      </c>
      <c r="AX70" s="68">
        <f t="shared" ref="AX70" si="303">AW70/C70</f>
        <v>0.97499999999999998</v>
      </c>
      <c r="AY70" s="28">
        <f t="shared" ref="AY70" si="304">SUM(AV73:AV74)/AX70</f>
        <v>70.769230769230774</v>
      </c>
      <c r="AZ70" s="25">
        <f t="shared" si="232"/>
        <v>0</v>
      </c>
      <c r="BA70" s="28" t="e">
        <f t="shared" si="233"/>
        <v>#DIV/0!</v>
      </c>
      <c r="BB70" s="68" t="e">
        <f t="shared" ref="BB70" si="305">BA70/C70</f>
        <v>#DIV/0!</v>
      </c>
      <c r="BC70" s="28" t="e">
        <f t="shared" ref="BC70" si="306">SUM(AZ73:AZ74)/BB70</f>
        <v>#DIV/0!</v>
      </c>
      <c r="BD70" s="25">
        <f t="shared" si="236"/>
        <v>0</v>
      </c>
      <c r="BE70" s="28" t="e">
        <f t="shared" si="237"/>
        <v>#DIV/0!</v>
      </c>
      <c r="BF70" s="68" t="e">
        <f t="shared" ref="BF70" si="307">BE70/C70</f>
        <v>#DIV/0!</v>
      </c>
      <c r="BG70" s="28" t="e">
        <f t="shared" ref="BG70" si="308">SUM(BD73:BD74)/BF70</f>
        <v>#DIV/0!</v>
      </c>
    </row>
    <row r="71" spans="1:59" s="6" customFormat="1" ht="15" customHeight="1" x14ac:dyDescent="0.25">
      <c r="A71" s="52"/>
      <c r="B71" s="58"/>
      <c r="C71" s="58"/>
      <c r="D71" s="15" t="s">
        <v>8</v>
      </c>
      <c r="E71" s="9">
        <v>18</v>
      </c>
      <c r="F71" s="9">
        <v>2</v>
      </c>
      <c r="G71" s="9">
        <v>9</v>
      </c>
      <c r="H71" s="9"/>
      <c r="I71" s="9">
        <v>14</v>
      </c>
      <c r="J71" s="9"/>
      <c r="K71" s="17"/>
      <c r="L71" s="11"/>
      <c r="M71" s="9"/>
      <c r="N71" s="9"/>
      <c r="O71" s="9"/>
      <c r="P71" s="9"/>
      <c r="Q71" s="16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25">
        <f>SUM(E71:AI71)</f>
        <v>43</v>
      </c>
      <c r="AK71" s="30"/>
      <c r="AL71" s="69"/>
      <c r="AM71" s="29"/>
      <c r="AN71" s="25">
        <f t="shared" si="220"/>
        <v>29</v>
      </c>
      <c r="AO71" s="30"/>
      <c r="AP71" s="69"/>
      <c r="AQ71" s="29"/>
      <c r="AR71" s="25">
        <f t="shared" si="224"/>
        <v>14</v>
      </c>
      <c r="AS71" s="30"/>
      <c r="AT71" s="69"/>
      <c r="AU71" s="29"/>
      <c r="AV71" s="25">
        <f t="shared" si="228"/>
        <v>0</v>
      </c>
      <c r="AW71" s="30"/>
      <c r="AX71" s="69"/>
      <c r="AY71" s="29"/>
      <c r="AZ71" s="25">
        <f t="shared" si="232"/>
        <v>0</v>
      </c>
      <c r="BA71" s="30"/>
      <c r="BB71" s="69"/>
      <c r="BC71" s="29"/>
      <c r="BD71" s="25">
        <f t="shared" si="236"/>
        <v>0</v>
      </c>
      <c r="BE71" s="30"/>
      <c r="BF71" s="69"/>
      <c r="BG71" s="29"/>
    </row>
    <row r="72" spans="1:59" s="6" customFormat="1" ht="15" customHeight="1" x14ac:dyDescent="0.25">
      <c r="A72" s="60"/>
      <c r="B72" s="62"/>
      <c r="C72" s="62"/>
      <c r="D72" s="15" t="s">
        <v>1</v>
      </c>
      <c r="E72" s="21"/>
      <c r="F72" s="21">
        <v>25</v>
      </c>
      <c r="G72" s="21"/>
      <c r="H72" s="21"/>
      <c r="I72" s="21"/>
      <c r="J72" s="21"/>
      <c r="K72" s="36"/>
      <c r="L72" s="37"/>
      <c r="M72" s="21"/>
      <c r="N72" s="21"/>
      <c r="O72" s="21"/>
      <c r="P72" s="21"/>
      <c r="Q72" s="22">
        <v>20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5">
        <f t="shared" ref="AJ72:AJ74" si="309">SUM(E72:AI72)</f>
        <v>45</v>
      </c>
      <c r="AK72" s="30"/>
      <c r="AL72" s="69"/>
      <c r="AM72" s="29"/>
      <c r="AN72" s="25">
        <f t="shared" si="220"/>
        <v>25</v>
      </c>
      <c r="AO72" s="30"/>
      <c r="AP72" s="69"/>
      <c r="AQ72" s="29"/>
      <c r="AR72" s="25">
        <f t="shared" si="224"/>
        <v>0</v>
      </c>
      <c r="AS72" s="30"/>
      <c r="AT72" s="69"/>
      <c r="AU72" s="29"/>
      <c r="AV72" s="25">
        <f t="shared" si="228"/>
        <v>20</v>
      </c>
      <c r="AW72" s="30"/>
      <c r="AX72" s="69"/>
      <c r="AY72" s="29"/>
      <c r="AZ72" s="25">
        <f t="shared" si="232"/>
        <v>0</v>
      </c>
      <c r="BA72" s="30"/>
      <c r="BB72" s="69"/>
      <c r="BC72" s="29"/>
      <c r="BD72" s="25">
        <f t="shared" si="236"/>
        <v>0</v>
      </c>
      <c r="BE72" s="30"/>
      <c r="BF72" s="69"/>
      <c r="BG72" s="29"/>
    </row>
    <row r="73" spans="1:59" s="6" customFormat="1" ht="15" customHeight="1" x14ac:dyDescent="0.25">
      <c r="A73" s="60"/>
      <c r="B73" s="62"/>
      <c r="C73" s="62"/>
      <c r="D73" s="15" t="s">
        <v>32</v>
      </c>
      <c r="E73" s="21">
        <v>30</v>
      </c>
      <c r="F73" s="21">
        <v>39</v>
      </c>
      <c r="G73" s="21">
        <v>22</v>
      </c>
      <c r="H73" s="21"/>
      <c r="I73" s="21">
        <v>17</v>
      </c>
      <c r="J73" s="21"/>
      <c r="K73" s="36">
        <v>15</v>
      </c>
      <c r="L73" s="37"/>
      <c r="M73" s="21"/>
      <c r="N73" s="21"/>
      <c r="O73" s="21"/>
      <c r="P73" s="21">
        <v>21</v>
      </c>
      <c r="Q73" s="22">
        <v>36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5">
        <f t="shared" si="309"/>
        <v>180</v>
      </c>
      <c r="AK73" s="30"/>
      <c r="AL73" s="69"/>
      <c r="AM73" s="29"/>
      <c r="AN73" s="25">
        <f t="shared" si="220"/>
        <v>91</v>
      </c>
      <c r="AO73" s="30"/>
      <c r="AP73" s="69"/>
      <c r="AQ73" s="29"/>
      <c r="AR73" s="25">
        <f t="shared" si="224"/>
        <v>32</v>
      </c>
      <c r="AS73" s="30"/>
      <c r="AT73" s="69"/>
      <c r="AU73" s="29"/>
      <c r="AV73" s="25">
        <f t="shared" si="228"/>
        <v>57</v>
      </c>
      <c r="AW73" s="30"/>
      <c r="AX73" s="69"/>
      <c r="AY73" s="29"/>
      <c r="AZ73" s="25">
        <f t="shared" si="232"/>
        <v>0</v>
      </c>
      <c r="BA73" s="30"/>
      <c r="BB73" s="69"/>
      <c r="BC73" s="29"/>
      <c r="BD73" s="25">
        <f t="shared" si="236"/>
        <v>0</v>
      </c>
      <c r="BE73" s="30"/>
      <c r="BF73" s="69"/>
      <c r="BG73" s="29"/>
    </row>
    <row r="74" spans="1:59" s="6" customFormat="1" ht="15" customHeight="1" thickBot="1" x14ac:dyDescent="0.3">
      <c r="A74" s="53"/>
      <c r="B74" s="59"/>
      <c r="C74" s="59"/>
      <c r="D74" s="38" t="s">
        <v>34</v>
      </c>
      <c r="E74" s="18"/>
      <c r="F74" s="18">
        <v>9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>
        <v>12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25">
        <f t="shared" si="309"/>
        <v>21</v>
      </c>
      <c r="AK74" s="27">
        <f>COUNT(E70:AI70)</f>
        <v>7</v>
      </c>
      <c r="AL74" s="70"/>
      <c r="AM74" s="26">
        <f>420/AM70</f>
        <v>2.062686567164179</v>
      </c>
      <c r="AN74" s="25">
        <f t="shared" si="220"/>
        <v>9</v>
      </c>
      <c r="AO74" s="27">
        <f t="shared" ref="AO74" si="310">COUNT(E70:G70)</f>
        <v>3</v>
      </c>
      <c r="AP74" s="70"/>
      <c r="AQ74" s="26">
        <f t="shared" si="242"/>
        <v>5.2360000000000007</v>
      </c>
      <c r="AR74" s="25">
        <f t="shared" si="224"/>
        <v>0</v>
      </c>
      <c r="AS74" s="27">
        <f t="shared" ref="AS74" si="311">COUNT(I70:N70)</f>
        <v>2</v>
      </c>
      <c r="AT74" s="70"/>
      <c r="AU74" s="26">
        <f t="shared" si="244"/>
        <v>8.0062499999999996</v>
      </c>
      <c r="AV74" s="25">
        <f t="shared" si="228"/>
        <v>12</v>
      </c>
      <c r="AW74" s="27">
        <f t="shared" ref="AW74" si="312">COUNT(P70:U70)</f>
        <v>2</v>
      </c>
      <c r="AX74" s="70"/>
      <c r="AY74" s="26">
        <f t="shared" si="246"/>
        <v>5.9347826086956514</v>
      </c>
      <c r="AZ74" s="25">
        <f t="shared" si="232"/>
        <v>0</v>
      </c>
      <c r="BA74" s="27">
        <f t="shared" ref="BA74" si="313">COUNT(T70:Y70)</f>
        <v>0</v>
      </c>
      <c r="BB74" s="70"/>
      <c r="BC74" s="26" t="e">
        <f t="shared" si="248"/>
        <v>#DIV/0!</v>
      </c>
      <c r="BD74" s="25">
        <f t="shared" si="236"/>
        <v>0</v>
      </c>
      <c r="BE74" s="27">
        <f t="shared" ref="BE74" si="314">COUNT(AD70:AI70)</f>
        <v>0</v>
      </c>
      <c r="BF74" s="70"/>
      <c r="BG74" s="26" t="e">
        <f t="shared" si="250"/>
        <v>#DIV/0!</v>
      </c>
    </row>
    <row r="75" spans="1:59" s="6" customFormat="1" ht="15" customHeight="1" x14ac:dyDescent="0.25">
      <c r="A75" s="51">
        <v>17</v>
      </c>
      <c r="B75" s="57" t="s">
        <v>9</v>
      </c>
      <c r="C75" s="57">
        <v>100</v>
      </c>
      <c r="D75" s="12" t="s">
        <v>35</v>
      </c>
      <c r="E75" s="13">
        <v>58</v>
      </c>
      <c r="F75" s="13">
        <v>94</v>
      </c>
      <c r="G75" s="13">
        <v>92</v>
      </c>
      <c r="H75" s="14"/>
      <c r="I75" s="13">
        <v>79</v>
      </c>
      <c r="J75" s="13">
        <v>85</v>
      </c>
      <c r="K75" s="13">
        <v>116</v>
      </c>
      <c r="L75" s="13">
        <v>46</v>
      </c>
      <c r="M75" s="13">
        <v>60</v>
      </c>
      <c r="N75" s="13"/>
      <c r="O75" s="13"/>
      <c r="P75" s="13">
        <v>70</v>
      </c>
      <c r="Q75" s="13">
        <v>126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25">
        <f>SUM(E75:AI75)</f>
        <v>826</v>
      </c>
      <c r="AK75" s="28">
        <f>SUM(AJ75:AJ77)/AK79</f>
        <v>88.5</v>
      </c>
      <c r="AL75" s="68">
        <f>AK75/C75</f>
        <v>0.88500000000000001</v>
      </c>
      <c r="AM75" s="28">
        <f>SUM(AJ78:AJ79)/AL75</f>
        <v>334.46327683615817</v>
      </c>
      <c r="AN75" s="25">
        <f t="shared" si="220"/>
        <v>244</v>
      </c>
      <c r="AO75" s="28">
        <f t="shared" si="221"/>
        <v>84</v>
      </c>
      <c r="AP75" s="68">
        <f t="shared" ref="AP75" si="315">AO75/C75</f>
        <v>0.84</v>
      </c>
      <c r="AQ75" s="28">
        <f t="shared" ref="AQ75" si="316">SUM(AN78:AN79)/AP75</f>
        <v>104.76190476190476</v>
      </c>
      <c r="AR75" s="25">
        <f t="shared" si="224"/>
        <v>386</v>
      </c>
      <c r="AS75" s="28">
        <f t="shared" si="225"/>
        <v>87.4</v>
      </c>
      <c r="AT75" s="68">
        <f t="shared" ref="AT75" si="317">AS75/C75</f>
        <v>0.87400000000000011</v>
      </c>
      <c r="AU75" s="28">
        <f t="shared" ref="AU75" si="318">SUM(AR78:AR79)/AT75</f>
        <v>164.75972540045765</v>
      </c>
      <c r="AV75" s="25">
        <f t="shared" si="228"/>
        <v>196</v>
      </c>
      <c r="AW75" s="28">
        <f t="shared" si="229"/>
        <v>98</v>
      </c>
      <c r="AX75" s="68">
        <f t="shared" ref="AX75" si="319">AW75/C75</f>
        <v>0.98</v>
      </c>
      <c r="AY75" s="28">
        <f t="shared" ref="AY75" si="320">SUM(AV78:AV79)/AX75</f>
        <v>65.306122448979593</v>
      </c>
      <c r="AZ75" s="25">
        <f t="shared" si="232"/>
        <v>0</v>
      </c>
      <c r="BA75" s="28" t="e">
        <f t="shared" si="233"/>
        <v>#DIV/0!</v>
      </c>
      <c r="BB75" s="68" t="e">
        <f t="shared" ref="BB75" si="321">BA75/C75</f>
        <v>#DIV/0!</v>
      </c>
      <c r="BC75" s="28" t="e">
        <f t="shared" ref="BC75" si="322">SUM(AZ78:AZ79)/BB75</f>
        <v>#DIV/0!</v>
      </c>
      <c r="BD75" s="25">
        <f t="shared" si="236"/>
        <v>0</v>
      </c>
      <c r="BE75" s="28" t="e">
        <f t="shared" si="237"/>
        <v>#DIV/0!</v>
      </c>
      <c r="BF75" s="68" t="e">
        <f t="shared" ref="BF75" si="323">BE75/C75</f>
        <v>#DIV/0!</v>
      </c>
      <c r="BG75" s="28" t="e">
        <f t="shared" ref="BG75" si="324">SUM(BD78:BD79)/BF75</f>
        <v>#DIV/0!</v>
      </c>
    </row>
    <row r="76" spans="1:59" s="6" customFormat="1" ht="15" customHeight="1" x14ac:dyDescent="0.25">
      <c r="A76" s="52"/>
      <c r="B76" s="58"/>
      <c r="C76" s="58"/>
      <c r="D76" s="15" t="s">
        <v>8</v>
      </c>
      <c r="E76" s="9">
        <v>2</v>
      </c>
      <c r="F76" s="9">
        <v>3</v>
      </c>
      <c r="G76" s="9">
        <v>3</v>
      </c>
      <c r="H76" s="9"/>
      <c r="I76" s="9">
        <v>10</v>
      </c>
      <c r="J76" s="9">
        <v>3</v>
      </c>
      <c r="K76" s="9">
        <v>13</v>
      </c>
      <c r="L76" s="9"/>
      <c r="M76" s="9"/>
      <c r="N76" s="9"/>
      <c r="O76" s="9"/>
      <c r="P76" s="9"/>
      <c r="Q76" s="1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25">
        <f>SUM(E76:AI76)</f>
        <v>34</v>
      </c>
      <c r="AK76" s="30"/>
      <c r="AL76" s="69"/>
      <c r="AM76" s="29"/>
      <c r="AN76" s="25">
        <f t="shared" si="220"/>
        <v>8</v>
      </c>
      <c r="AO76" s="30"/>
      <c r="AP76" s="69"/>
      <c r="AQ76" s="29"/>
      <c r="AR76" s="25">
        <f t="shared" si="224"/>
        <v>26</v>
      </c>
      <c r="AS76" s="30"/>
      <c r="AT76" s="69"/>
      <c r="AU76" s="29"/>
      <c r="AV76" s="25">
        <f t="shared" si="228"/>
        <v>0</v>
      </c>
      <c r="AW76" s="30"/>
      <c r="AX76" s="69"/>
      <c r="AY76" s="29"/>
      <c r="AZ76" s="25">
        <f t="shared" si="232"/>
        <v>0</v>
      </c>
      <c r="BA76" s="30"/>
      <c r="BB76" s="69"/>
      <c r="BC76" s="29"/>
      <c r="BD76" s="25">
        <f t="shared" si="236"/>
        <v>0</v>
      </c>
      <c r="BE76" s="30"/>
      <c r="BF76" s="69"/>
      <c r="BG76" s="29"/>
    </row>
    <row r="77" spans="1:59" s="6" customFormat="1" ht="15" customHeight="1" x14ac:dyDescent="0.25">
      <c r="A77" s="60"/>
      <c r="B77" s="62"/>
      <c r="C77" s="62"/>
      <c r="D77" s="15" t="s">
        <v>1</v>
      </c>
      <c r="E77" s="21"/>
      <c r="F77" s="21"/>
      <c r="G77" s="21"/>
      <c r="H77" s="21"/>
      <c r="I77" s="21"/>
      <c r="J77" s="21"/>
      <c r="K77" s="21">
        <v>25</v>
      </c>
      <c r="L77" s="21"/>
      <c r="M77" s="21"/>
      <c r="N77" s="21"/>
      <c r="O77" s="21"/>
      <c r="P77" s="21"/>
      <c r="Q77" s="22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5">
        <f t="shared" ref="AJ77:AJ79" si="325">SUM(E77:AI77)</f>
        <v>25</v>
      </c>
      <c r="AK77" s="30"/>
      <c r="AL77" s="69"/>
      <c r="AM77" s="29"/>
      <c r="AN77" s="25">
        <f t="shared" si="220"/>
        <v>0</v>
      </c>
      <c r="AO77" s="30"/>
      <c r="AP77" s="69"/>
      <c r="AQ77" s="29"/>
      <c r="AR77" s="25">
        <f t="shared" si="224"/>
        <v>25</v>
      </c>
      <c r="AS77" s="30"/>
      <c r="AT77" s="69"/>
      <c r="AU77" s="29"/>
      <c r="AV77" s="25">
        <f t="shared" si="228"/>
        <v>0</v>
      </c>
      <c r="AW77" s="30"/>
      <c r="AX77" s="69"/>
      <c r="AY77" s="29"/>
      <c r="AZ77" s="25">
        <f t="shared" si="232"/>
        <v>0</v>
      </c>
      <c r="BA77" s="30"/>
      <c r="BB77" s="69"/>
      <c r="BC77" s="29"/>
      <c r="BD77" s="25">
        <f t="shared" si="236"/>
        <v>0</v>
      </c>
      <c r="BE77" s="30"/>
      <c r="BF77" s="69"/>
      <c r="BG77" s="29"/>
    </row>
    <row r="78" spans="1:59" s="6" customFormat="1" ht="15" customHeight="1" x14ac:dyDescent="0.25">
      <c r="A78" s="60"/>
      <c r="B78" s="62"/>
      <c r="C78" s="62"/>
      <c r="D78" s="15" t="s">
        <v>32</v>
      </c>
      <c r="E78" s="21">
        <v>23</v>
      </c>
      <c r="F78" s="21">
        <v>26</v>
      </c>
      <c r="G78" s="21">
        <v>39</v>
      </c>
      <c r="H78" s="21"/>
      <c r="I78" s="21">
        <v>28</v>
      </c>
      <c r="J78" s="21">
        <v>32</v>
      </c>
      <c r="K78" s="21">
        <v>34</v>
      </c>
      <c r="L78" s="21">
        <v>19</v>
      </c>
      <c r="M78" s="21">
        <v>19</v>
      </c>
      <c r="N78" s="21"/>
      <c r="O78" s="21"/>
      <c r="P78" s="21">
        <v>22</v>
      </c>
      <c r="Q78" s="22">
        <v>42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5">
        <f t="shared" si="325"/>
        <v>284</v>
      </c>
      <c r="AK78" s="30"/>
      <c r="AL78" s="69"/>
      <c r="AM78" s="29"/>
      <c r="AN78" s="25">
        <f t="shared" si="220"/>
        <v>88</v>
      </c>
      <c r="AO78" s="30"/>
      <c r="AP78" s="69"/>
      <c r="AQ78" s="29"/>
      <c r="AR78" s="25">
        <f t="shared" si="224"/>
        <v>132</v>
      </c>
      <c r="AS78" s="30"/>
      <c r="AT78" s="69"/>
      <c r="AU78" s="29"/>
      <c r="AV78" s="25">
        <f t="shared" si="228"/>
        <v>64</v>
      </c>
      <c r="AW78" s="30"/>
      <c r="AX78" s="69"/>
      <c r="AY78" s="29"/>
      <c r="AZ78" s="25">
        <f t="shared" si="232"/>
        <v>0</v>
      </c>
      <c r="BA78" s="30"/>
      <c r="BB78" s="69"/>
      <c r="BC78" s="29"/>
      <c r="BD78" s="25">
        <f t="shared" si="236"/>
        <v>0</v>
      </c>
      <c r="BE78" s="30"/>
      <c r="BF78" s="69"/>
      <c r="BG78" s="29"/>
    </row>
    <row r="79" spans="1:59" s="6" customFormat="1" ht="15" customHeight="1" thickBot="1" x14ac:dyDescent="0.3">
      <c r="A79" s="53"/>
      <c r="B79" s="59"/>
      <c r="C79" s="59"/>
      <c r="D79" s="38" t="s">
        <v>34</v>
      </c>
      <c r="E79" s="18"/>
      <c r="F79" s="18"/>
      <c r="G79" s="18"/>
      <c r="H79" s="18"/>
      <c r="I79" s="18"/>
      <c r="J79" s="18"/>
      <c r="K79" s="18">
        <v>12</v>
      </c>
      <c r="L79" s="18"/>
      <c r="M79" s="18"/>
      <c r="N79" s="18"/>
      <c r="O79" s="18"/>
      <c r="P79" s="18"/>
      <c r="Q79" s="19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25">
        <f t="shared" si="325"/>
        <v>12</v>
      </c>
      <c r="AK79" s="27">
        <f>COUNT(E75:AI75)</f>
        <v>10</v>
      </c>
      <c r="AL79" s="70"/>
      <c r="AM79" s="26">
        <f>420/AM75</f>
        <v>1.2557432432432434</v>
      </c>
      <c r="AN79" s="25">
        <f t="shared" si="220"/>
        <v>0</v>
      </c>
      <c r="AO79" s="27">
        <f t="shared" ref="AO79" si="326">COUNT(E75:G75)</f>
        <v>3</v>
      </c>
      <c r="AP79" s="70"/>
      <c r="AQ79" s="26">
        <f t="shared" si="242"/>
        <v>4.0090909090909088</v>
      </c>
      <c r="AR79" s="25">
        <f t="shared" si="224"/>
        <v>12</v>
      </c>
      <c r="AS79" s="27">
        <f t="shared" ref="AS79" si="327">COUNT(I75:N75)</f>
        <v>5</v>
      </c>
      <c r="AT79" s="70"/>
      <c r="AU79" s="26">
        <f t="shared" si="244"/>
        <v>2.5491666666666668</v>
      </c>
      <c r="AV79" s="25">
        <f t="shared" si="228"/>
        <v>0</v>
      </c>
      <c r="AW79" s="27">
        <f t="shared" ref="AW79" si="328">COUNT(P75:U75)</f>
        <v>2</v>
      </c>
      <c r="AX79" s="70"/>
      <c r="AY79" s="26">
        <f t="shared" si="246"/>
        <v>6.4312499999999995</v>
      </c>
      <c r="AZ79" s="25">
        <f t="shared" si="232"/>
        <v>0</v>
      </c>
      <c r="BA79" s="27">
        <f t="shared" ref="BA79" si="329">COUNT(T75:Y75)</f>
        <v>0</v>
      </c>
      <c r="BB79" s="70"/>
      <c r="BC79" s="26" t="e">
        <f t="shared" si="248"/>
        <v>#DIV/0!</v>
      </c>
      <c r="BD79" s="25">
        <f t="shared" si="236"/>
        <v>0</v>
      </c>
      <c r="BE79" s="27">
        <f t="shared" ref="BE79" si="330">COUNT(AD75:AI75)</f>
        <v>0</v>
      </c>
      <c r="BF79" s="70"/>
      <c r="BG79" s="26" t="e">
        <f t="shared" si="250"/>
        <v>#DIV/0!</v>
      </c>
    </row>
    <row r="80" spans="1:59" s="6" customFormat="1" ht="15" customHeight="1" x14ac:dyDescent="0.25">
      <c r="A80" s="51">
        <v>18</v>
      </c>
      <c r="B80" s="54" t="s">
        <v>10</v>
      </c>
      <c r="C80" s="57">
        <v>110</v>
      </c>
      <c r="D80" s="12" t="s">
        <v>35</v>
      </c>
      <c r="E80" s="13">
        <v>82</v>
      </c>
      <c r="F80" s="13">
        <v>88</v>
      </c>
      <c r="G80" s="13">
        <v>36</v>
      </c>
      <c r="H80" s="13"/>
      <c r="I80" s="13">
        <v>36</v>
      </c>
      <c r="J80" s="13">
        <v>65</v>
      </c>
      <c r="K80" s="13">
        <v>111</v>
      </c>
      <c r="L80" s="13">
        <v>62</v>
      </c>
      <c r="M80" s="13">
        <v>81</v>
      </c>
      <c r="N80" s="13">
        <v>33</v>
      </c>
      <c r="O80" s="13"/>
      <c r="P80" s="13">
        <v>85</v>
      </c>
      <c r="Q80" s="13">
        <v>103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25">
        <f>SUM(E80:AI80)</f>
        <v>782</v>
      </c>
      <c r="AK80" s="28">
        <f>SUM(AJ80:AJ82)/AK84</f>
        <v>84</v>
      </c>
      <c r="AL80" s="68">
        <f>AK80/C80</f>
        <v>0.76363636363636367</v>
      </c>
      <c r="AM80" s="28">
        <f>SUM(AJ83:AJ84)/AL80</f>
        <v>362.73809523809524</v>
      </c>
      <c r="AN80" s="25">
        <f t="shared" si="220"/>
        <v>206</v>
      </c>
      <c r="AO80" s="28">
        <f t="shared" si="221"/>
        <v>83.666666666666671</v>
      </c>
      <c r="AP80" s="68">
        <f t="shared" ref="AP80" si="331">AO80/C80</f>
        <v>0.76060606060606062</v>
      </c>
      <c r="AQ80" s="28">
        <f t="shared" ref="AQ80" si="332">SUM(AN83:AN84)/AP80</f>
        <v>88.08764940239044</v>
      </c>
      <c r="AR80" s="25">
        <f t="shared" si="224"/>
        <v>388</v>
      </c>
      <c r="AS80" s="28">
        <f t="shared" si="225"/>
        <v>77.5</v>
      </c>
      <c r="AT80" s="68">
        <f t="shared" ref="AT80" si="333">AS80/C80</f>
        <v>0.70454545454545459</v>
      </c>
      <c r="AU80" s="28">
        <f t="shared" ref="AU80" si="334">SUM(AR83:AR84)/AT80</f>
        <v>211.48387096774192</v>
      </c>
      <c r="AV80" s="25">
        <f t="shared" si="228"/>
        <v>188</v>
      </c>
      <c r="AW80" s="28">
        <f t="shared" si="229"/>
        <v>104</v>
      </c>
      <c r="AX80" s="68">
        <f t="shared" ref="AX80" si="335">AW80/C80</f>
        <v>0.94545454545454544</v>
      </c>
      <c r="AY80" s="28">
        <f t="shared" ref="AY80" si="336">SUM(AV83:AV84)/AX80</f>
        <v>64.519230769230774</v>
      </c>
      <c r="AZ80" s="25">
        <f t="shared" si="232"/>
        <v>0</v>
      </c>
      <c r="BA80" s="28" t="e">
        <f t="shared" si="233"/>
        <v>#DIV/0!</v>
      </c>
      <c r="BB80" s="68" t="e">
        <f t="shared" ref="BB80" si="337">BA80/C80</f>
        <v>#DIV/0!</v>
      </c>
      <c r="BC80" s="28" t="e">
        <f t="shared" ref="BC80" si="338">SUM(AZ83:AZ84)/BB80</f>
        <v>#DIV/0!</v>
      </c>
      <c r="BD80" s="25">
        <f t="shared" si="236"/>
        <v>0</v>
      </c>
      <c r="BE80" s="28" t="e">
        <f t="shared" si="237"/>
        <v>#DIV/0!</v>
      </c>
      <c r="BF80" s="68" t="e">
        <f t="shared" ref="BF80" si="339">BE80/C80</f>
        <v>#DIV/0!</v>
      </c>
      <c r="BG80" s="28" t="e">
        <f t="shared" ref="BG80" si="340">SUM(BD83:BD84)/BF80</f>
        <v>#DIV/0!</v>
      </c>
    </row>
    <row r="81" spans="1:59" s="6" customFormat="1" ht="15" customHeight="1" x14ac:dyDescent="0.25">
      <c r="A81" s="52"/>
      <c r="B81" s="55"/>
      <c r="C81" s="58"/>
      <c r="D81" s="15" t="s">
        <v>8</v>
      </c>
      <c r="E81" s="9">
        <v>10</v>
      </c>
      <c r="F81" s="9">
        <v>8</v>
      </c>
      <c r="G81" s="9">
        <v>7</v>
      </c>
      <c r="H81" s="9"/>
      <c r="I81" s="9"/>
      <c r="J81" s="9">
        <v>1</v>
      </c>
      <c r="K81" s="9">
        <v>18</v>
      </c>
      <c r="L81" s="9"/>
      <c r="M81" s="9"/>
      <c r="N81" s="9"/>
      <c r="O81" s="9"/>
      <c r="P81" s="9"/>
      <c r="Q81" s="16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25">
        <f>SUM(E81:AI81)</f>
        <v>44</v>
      </c>
      <c r="AK81" s="30"/>
      <c r="AL81" s="69"/>
      <c r="AM81" s="29"/>
      <c r="AN81" s="25">
        <f t="shared" si="220"/>
        <v>25</v>
      </c>
      <c r="AO81" s="30"/>
      <c r="AP81" s="69"/>
      <c r="AQ81" s="29"/>
      <c r="AR81" s="25">
        <f t="shared" si="224"/>
        <v>19</v>
      </c>
      <c r="AS81" s="30"/>
      <c r="AT81" s="69"/>
      <c r="AU81" s="29"/>
      <c r="AV81" s="25">
        <f t="shared" si="228"/>
        <v>0</v>
      </c>
      <c r="AW81" s="30"/>
      <c r="AX81" s="69"/>
      <c r="AY81" s="29"/>
      <c r="AZ81" s="25">
        <f t="shared" si="232"/>
        <v>0</v>
      </c>
      <c r="BA81" s="30"/>
      <c r="BB81" s="69"/>
      <c r="BC81" s="29"/>
      <c r="BD81" s="25">
        <f t="shared" si="236"/>
        <v>0</v>
      </c>
      <c r="BE81" s="30"/>
      <c r="BF81" s="69"/>
      <c r="BG81" s="29"/>
    </row>
    <row r="82" spans="1:59" s="6" customFormat="1" ht="15" customHeight="1" x14ac:dyDescent="0.25">
      <c r="A82" s="60"/>
      <c r="B82" s="61"/>
      <c r="C82" s="62"/>
      <c r="D82" s="15" t="s">
        <v>1</v>
      </c>
      <c r="E82" s="21"/>
      <c r="F82" s="21">
        <v>20</v>
      </c>
      <c r="G82" s="21"/>
      <c r="H82" s="21"/>
      <c r="I82" s="21"/>
      <c r="J82" s="21">
        <v>27</v>
      </c>
      <c r="K82" s="21">
        <v>14</v>
      </c>
      <c r="L82" s="21"/>
      <c r="M82" s="21">
        <v>17</v>
      </c>
      <c r="N82" s="21"/>
      <c r="O82" s="21"/>
      <c r="P82" s="21"/>
      <c r="Q82" s="22">
        <v>20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5">
        <f t="shared" ref="AJ82:AJ84" si="341">SUM(E82:AI82)</f>
        <v>98</v>
      </c>
      <c r="AK82" s="30"/>
      <c r="AL82" s="69"/>
      <c r="AM82" s="29"/>
      <c r="AN82" s="25">
        <f t="shared" si="220"/>
        <v>20</v>
      </c>
      <c r="AO82" s="30"/>
      <c r="AP82" s="69"/>
      <c r="AQ82" s="29"/>
      <c r="AR82" s="25">
        <f t="shared" si="224"/>
        <v>58</v>
      </c>
      <c r="AS82" s="30"/>
      <c r="AT82" s="69"/>
      <c r="AU82" s="29"/>
      <c r="AV82" s="25">
        <f t="shared" si="228"/>
        <v>20</v>
      </c>
      <c r="AW82" s="30"/>
      <c r="AX82" s="69"/>
      <c r="AY82" s="29"/>
      <c r="AZ82" s="25">
        <f t="shared" si="232"/>
        <v>0</v>
      </c>
      <c r="BA82" s="30"/>
      <c r="BB82" s="69"/>
      <c r="BC82" s="29"/>
      <c r="BD82" s="25">
        <f t="shared" si="236"/>
        <v>0</v>
      </c>
      <c r="BE82" s="30"/>
      <c r="BF82" s="69"/>
      <c r="BG82" s="29"/>
    </row>
    <row r="83" spans="1:59" s="6" customFormat="1" ht="15" customHeight="1" x14ac:dyDescent="0.25">
      <c r="A83" s="60"/>
      <c r="B83" s="61"/>
      <c r="C83" s="62"/>
      <c r="D83" s="15" t="s">
        <v>32</v>
      </c>
      <c r="E83" s="21">
        <v>26</v>
      </c>
      <c r="F83" s="21">
        <v>20</v>
      </c>
      <c r="G83" s="21">
        <v>12</v>
      </c>
      <c r="H83" s="21"/>
      <c r="I83" s="21">
        <v>13</v>
      </c>
      <c r="J83" s="21">
        <v>22</v>
      </c>
      <c r="K83" s="21">
        <v>31</v>
      </c>
      <c r="L83" s="21">
        <v>16</v>
      </c>
      <c r="M83" s="21">
        <v>24</v>
      </c>
      <c r="N83" s="21">
        <v>13</v>
      </c>
      <c r="O83" s="21"/>
      <c r="P83" s="21">
        <v>24</v>
      </c>
      <c r="Q83" s="22">
        <v>28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5">
        <f t="shared" si="341"/>
        <v>229</v>
      </c>
      <c r="AK83" s="30"/>
      <c r="AL83" s="69"/>
      <c r="AM83" s="29"/>
      <c r="AN83" s="25">
        <f t="shared" si="220"/>
        <v>58</v>
      </c>
      <c r="AO83" s="30"/>
      <c r="AP83" s="69"/>
      <c r="AQ83" s="29"/>
      <c r="AR83" s="25">
        <f t="shared" si="224"/>
        <v>119</v>
      </c>
      <c r="AS83" s="30"/>
      <c r="AT83" s="69"/>
      <c r="AU83" s="29"/>
      <c r="AV83" s="25">
        <f t="shared" si="228"/>
        <v>52</v>
      </c>
      <c r="AW83" s="30"/>
      <c r="AX83" s="69"/>
      <c r="AY83" s="29"/>
      <c r="AZ83" s="25">
        <f t="shared" si="232"/>
        <v>0</v>
      </c>
      <c r="BA83" s="30"/>
      <c r="BB83" s="69"/>
      <c r="BC83" s="29"/>
      <c r="BD83" s="25">
        <f t="shared" si="236"/>
        <v>0</v>
      </c>
      <c r="BE83" s="30"/>
      <c r="BF83" s="69"/>
      <c r="BG83" s="29"/>
    </row>
    <row r="84" spans="1:59" s="6" customFormat="1" ht="15" customHeight="1" thickBot="1" x14ac:dyDescent="0.3">
      <c r="A84" s="53"/>
      <c r="B84" s="56"/>
      <c r="C84" s="59"/>
      <c r="D84" s="38" t="s">
        <v>34</v>
      </c>
      <c r="E84" s="18"/>
      <c r="F84" s="18">
        <v>9</v>
      </c>
      <c r="G84" s="18"/>
      <c r="H84" s="18"/>
      <c r="I84" s="18"/>
      <c r="J84" s="18">
        <v>14</v>
      </c>
      <c r="K84" s="18">
        <v>8</v>
      </c>
      <c r="L84" s="18"/>
      <c r="M84" s="18">
        <v>8</v>
      </c>
      <c r="N84" s="18"/>
      <c r="O84" s="18"/>
      <c r="P84" s="18"/>
      <c r="Q84" s="19">
        <v>9</v>
      </c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25">
        <f t="shared" si="341"/>
        <v>48</v>
      </c>
      <c r="AK84" s="27">
        <f>COUNT(E80:AI80)</f>
        <v>11</v>
      </c>
      <c r="AL84" s="70"/>
      <c r="AM84" s="26">
        <f>420/AM80</f>
        <v>1.1578601903511652</v>
      </c>
      <c r="AN84" s="25">
        <f t="shared" si="220"/>
        <v>9</v>
      </c>
      <c r="AO84" s="27">
        <f t="shared" ref="AO84" si="342">COUNT(E80:G80)</f>
        <v>3</v>
      </c>
      <c r="AP84" s="70"/>
      <c r="AQ84" s="26">
        <f t="shared" si="242"/>
        <v>4.7679782903663499</v>
      </c>
      <c r="AR84" s="25">
        <f t="shared" si="224"/>
        <v>30</v>
      </c>
      <c r="AS84" s="27">
        <f t="shared" ref="AS84" si="343">COUNT(I80:N80)</f>
        <v>6</v>
      </c>
      <c r="AT84" s="70"/>
      <c r="AU84" s="26">
        <f t="shared" si="244"/>
        <v>1.9859670530811471</v>
      </c>
      <c r="AV84" s="25">
        <f t="shared" si="228"/>
        <v>9</v>
      </c>
      <c r="AW84" s="27">
        <f t="shared" ref="AW84" si="344">COUNT(P80:U80)</f>
        <v>2</v>
      </c>
      <c r="AX84" s="70"/>
      <c r="AY84" s="26">
        <f t="shared" si="246"/>
        <v>6.5096870342771975</v>
      </c>
      <c r="AZ84" s="25">
        <f t="shared" si="232"/>
        <v>0</v>
      </c>
      <c r="BA84" s="27">
        <f t="shared" ref="BA84" si="345">COUNT(T80:Y80)</f>
        <v>0</v>
      </c>
      <c r="BB84" s="70"/>
      <c r="BC84" s="26" t="e">
        <f t="shared" si="248"/>
        <v>#DIV/0!</v>
      </c>
      <c r="BD84" s="25">
        <f t="shared" si="236"/>
        <v>0</v>
      </c>
      <c r="BE84" s="27">
        <f t="shared" ref="BE84" si="346">COUNT(AD80:AI80)</f>
        <v>0</v>
      </c>
      <c r="BF84" s="70"/>
      <c r="BG84" s="26" t="e">
        <f t="shared" si="250"/>
        <v>#DIV/0!</v>
      </c>
    </row>
    <row r="85" spans="1:59" s="6" customFormat="1" ht="15" customHeight="1" x14ac:dyDescent="0.25">
      <c r="A85" s="51">
        <v>19</v>
      </c>
      <c r="B85" s="57">
        <v>392</v>
      </c>
      <c r="C85" s="57">
        <v>110</v>
      </c>
      <c r="D85" s="12" t="s">
        <v>35</v>
      </c>
      <c r="E85" s="13">
        <v>61</v>
      </c>
      <c r="F85" s="13">
        <v>72</v>
      </c>
      <c r="G85" s="13">
        <v>39</v>
      </c>
      <c r="H85" s="13"/>
      <c r="I85" s="13"/>
      <c r="J85" s="13">
        <v>94</v>
      </c>
      <c r="K85" s="13">
        <v>37</v>
      </c>
      <c r="L85" s="13">
        <v>47</v>
      </c>
      <c r="M85" s="13"/>
      <c r="N85" s="13"/>
      <c r="O85" s="13"/>
      <c r="P85" s="13"/>
      <c r="Q85" s="13">
        <v>100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25">
        <f>SUM(E85:AI85)</f>
        <v>450</v>
      </c>
      <c r="AK85" s="28">
        <f>SUM(AJ85:AJ87)/AK89</f>
        <v>66</v>
      </c>
      <c r="AL85" s="68">
        <f>AK85/C85</f>
        <v>0.6</v>
      </c>
      <c r="AM85" s="28">
        <f>SUM(AJ88:AJ89)/AL85</f>
        <v>291.66666666666669</v>
      </c>
      <c r="AN85" s="25">
        <f t="shared" si="220"/>
        <v>172</v>
      </c>
      <c r="AO85" s="28">
        <f t="shared" si="221"/>
        <v>59.666666666666664</v>
      </c>
      <c r="AP85" s="68">
        <f t="shared" ref="AP85" si="347">AO85/C85</f>
        <v>0.54242424242424236</v>
      </c>
      <c r="AQ85" s="28">
        <f t="shared" ref="AQ85" si="348">SUM(AN88:AN89)/AP85</f>
        <v>136.42458100558662</v>
      </c>
      <c r="AR85" s="25">
        <f t="shared" si="224"/>
        <v>178</v>
      </c>
      <c r="AS85" s="28">
        <f t="shared" si="225"/>
        <v>61</v>
      </c>
      <c r="AT85" s="68">
        <f t="shared" ref="AT85" si="349">AS85/C85</f>
        <v>0.55454545454545456</v>
      </c>
      <c r="AU85" s="28">
        <f t="shared" ref="AU85" si="350">SUM(AR88:AR89)/AT85</f>
        <v>124.42622950819671</v>
      </c>
      <c r="AV85" s="25">
        <f t="shared" si="228"/>
        <v>100</v>
      </c>
      <c r="AW85" s="28">
        <f t="shared" si="229"/>
        <v>100</v>
      </c>
      <c r="AX85" s="68">
        <f t="shared" ref="AX85" si="351">AW85/C85</f>
        <v>0.90909090909090906</v>
      </c>
      <c r="AY85" s="28">
        <f t="shared" ref="AY85" si="352">SUM(AV88:AV89)/AX85</f>
        <v>35.200000000000003</v>
      </c>
      <c r="AZ85" s="25">
        <f t="shared" si="232"/>
        <v>0</v>
      </c>
      <c r="BA85" s="28" t="e">
        <f t="shared" si="233"/>
        <v>#DIV/0!</v>
      </c>
      <c r="BB85" s="68" t="e">
        <f t="shared" ref="BB85" si="353">BA85/C85</f>
        <v>#DIV/0!</v>
      </c>
      <c r="BC85" s="28" t="e">
        <f t="shared" ref="BC85" si="354">SUM(AZ88:AZ89)/BB85</f>
        <v>#DIV/0!</v>
      </c>
      <c r="BD85" s="25">
        <f t="shared" si="236"/>
        <v>0</v>
      </c>
      <c r="BE85" s="28" t="e">
        <f t="shared" si="237"/>
        <v>#DIV/0!</v>
      </c>
      <c r="BF85" s="68" t="e">
        <f t="shared" ref="BF85" si="355">BE85/C85</f>
        <v>#DIV/0!</v>
      </c>
      <c r="BG85" s="28" t="e">
        <f t="shared" ref="BG85" si="356">SUM(BD88:BD89)/BF85</f>
        <v>#DIV/0!</v>
      </c>
    </row>
    <row r="86" spans="1:59" s="6" customFormat="1" ht="15" customHeight="1" x14ac:dyDescent="0.25">
      <c r="A86" s="52"/>
      <c r="B86" s="58"/>
      <c r="C86" s="58"/>
      <c r="D86" s="15" t="s">
        <v>8</v>
      </c>
      <c r="E86" s="9">
        <v>5</v>
      </c>
      <c r="F86" s="9">
        <v>1</v>
      </c>
      <c r="G86" s="9">
        <v>1</v>
      </c>
      <c r="H86" s="9"/>
      <c r="I86" s="9"/>
      <c r="J86" s="9">
        <v>5</v>
      </c>
      <c r="K86" s="9"/>
      <c r="L86" s="9"/>
      <c r="M86" s="9"/>
      <c r="N86" s="9"/>
      <c r="O86" s="9"/>
      <c r="P86" s="9"/>
      <c r="Q86" s="16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25">
        <f>SUM(E86:AI86)</f>
        <v>12</v>
      </c>
      <c r="AK86" s="30"/>
      <c r="AL86" s="69"/>
      <c r="AM86" s="29"/>
      <c r="AN86" s="25">
        <f t="shared" si="220"/>
        <v>7</v>
      </c>
      <c r="AO86" s="30"/>
      <c r="AP86" s="69"/>
      <c r="AQ86" s="29"/>
      <c r="AR86" s="25">
        <f t="shared" si="224"/>
        <v>5</v>
      </c>
      <c r="AS86" s="30"/>
      <c r="AT86" s="69"/>
      <c r="AU86" s="29"/>
      <c r="AV86" s="25">
        <f t="shared" si="228"/>
        <v>0</v>
      </c>
      <c r="AW86" s="30"/>
      <c r="AX86" s="69"/>
      <c r="AY86" s="29"/>
      <c r="AZ86" s="25">
        <f t="shared" si="232"/>
        <v>0</v>
      </c>
      <c r="BA86" s="30"/>
      <c r="BB86" s="69"/>
      <c r="BC86" s="29"/>
      <c r="BD86" s="25">
        <f t="shared" si="236"/>
        <v>0</v>
      </c>
      <c r="BE86" s="30"/>
      <c r="BF86" s="69"/>
      <c r="BG86" s="29"/>
    </row>
    <row r="87" spans="1:59" s="6" customFormat="1" ht="15" customHeight="1" x14ac:dyDescent="0.25">
      <c r="A87" s="60"/>
      <c r="B87" s="62"/>
      <c r="C87" s="62"/>
      <c r="D87" s="15" t="s">
        <v>1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2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5">
        <f t="shared" ref="AJ87:AJ89" si="357">SUM(E87:AI87)</f>
        <v>0</v>
      </c>
      <c r="AK87" s="30"/>
      <c r="AL87" s="69"/>
      <c r="AM87" s="29"/>
      <c r="AN87" s="25">
        <f t="shared" si="220"/>
        <v>0</v>
      </c>
      <c r="AO87" s="30"/>
      <c r="AP87" s="69"/>
      <c r="AQ87" s="29"/>
      <c r="AR87" s="25">
        <f t="shared" si="224"/>
        <v>0</v>
      </c>
      <c r="AS87" s="30"/>
      <c r="AT87" s="69"/>
      <c r="AU87" s="29"/>
      <c r="AV87" s="25">
        <f t="shared" si="228"/>
        <v>0</v>
      </c>
      <c r="AW87" s="30"/>
      <c r="AX87" s="69"/>
      <c r="AY87" s="29"/>
      <c r="AZ87" s="25">
        <f t="shared" si="232"/>
        <v>0</v>
      </c>
      <c r="BA87" s="30"/>
      <c r="BB87" s="69"/>
      <c r="BC87" s="29"/>
      <c r="BD87" s="25">
        <f t="shared" si="236"/>
        <v>0</v>
      </c>
      <c r="BE87" s="30"/>
      <c r="BF87" s="69"/>
      <c r="BG87" s="29"/>
    </row>
    <row r="88" spans="1:59" s="6" customFormat="1" ht="15" customHeight="1" x14ac:dyDescent="0.25">
      <c r="A88" s="60"/>
      <c r="B88" s="62"/>
      <c r="C88" s="62"/>
      <c r="D88" s="15" t="s">
        <v>32</v>
      </c>
      <c r="E88" s="21">
        <v>35</v>
      </c>
      <c r="F88" s="21">
        <v>25</v>
      </c>
      <c r="G88" s="21">
        <v>14</v>
      </c>
      <c r="H88" s="21"/>
      <c r="I88" s="21"/>
      <c r="J88" s="21">
        <v>36</v>
      </c>
      <c r="K88" s="21">
        <v>9</v>
      </c>
      <c r="L88" s="21">
        <v>24</v>
      </c>
      <c r="M88" s="21"/>
      <c r="N88" s="21"/>
      <c r="O88" s="21"/>
      <c r="P88" s="21"/>
      <c r="Q88" s="22">
        <v>32</v>
      </c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5">
        <f t="shared" si="357"/>
        <v>175</v>
      </c>
      <c r="AK88" s="30"/>
      <c r="AL88" s="69"/>
      <c r="AM88" s="29"/>
      <c r="AN88" s="25">
        <f t="shared" si="220"/>
        <v>74</v>
      </c>
      <c r="AO88" s="30"/>
      <c r="AP88" s="69"/>
      <c r="AQ88" s="29"/>
      <c r="AR88" s="25">
        <f t="shared" si="224"/>
        <v>69</v>
      </c>
      <c r="AS88" s="30"/>
      <c r="AT88" s="69"/>
      <c r="AU88" s="29"/>
      <c r="AV88" s="25">
        <f t="shared" si="228"/>
        <v>32</v>
      </c>
      <c r="AW88" s="30"/>
      <c r="AX88" s="69"/>
      <c r="AY88" s="29"/>
      <c r="AZ88" s="25">
        <f t="shared" si="232"/>
        <v>0</v>
      </c>
      <c r="BA88" s="30"/>
      <c r="BB88" s="69"/>
      <c r="BC88" s="29"/>
      <c r="BD88" s="25">
        <f t="shared" si="236"/>
        <v>0</v>
      </c>
      <c r="BE88" s="30"/>
      <c r="BF88" s="69"/>
      <c r="BG88" s="29"/>
    </row>
    <row r="89" spans="1:59" s="6" customFormat="1" ht="15" customHeight="1" thickBot="1" x14ac:dyDescent="0.3">
      <c r="A89" s="53"/>
      <c r="B89" s="59"/>
      <c r="C89" s="59"/>
      <c r="D89" s="38" t="s">
        <v>34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25">
        <f t="shared" si="357"/>
        <v>0</v>
      </c>
      <c r="AK89" s="27">
        <f>COUNT(E85:AI85)</f>
        <v>7</v>
      </c>
      <c r="AL89" s="70"/>
      <c r="AM89" s="26">
        <f>420/AM85</f>
        <v>1.44</v>
      </c>
      <c r="AN89" s="25">
        <f t="shared" si="220"/>
        <v>0</v>
      </c>
      <c r="AO89" s="27">
        <f t="shared" ref="AO89" si="358">COUNT(E85:G85)</f>
        <v>3</v>
      </c>
      <c r="AP89" s="70"/>
      <c r="AQ89" s="26">
        <f t="shared" si="242"/>
        <v>3.0786240786240779</v>
      </c>
      <c r="AR89" s="25">
        <f t="shared" si="224"/>
        <v>0</v>
      </c>
      <c r="AS89" s="27">
        <f t="shared" ref="AS89" si="359">COUNT(I85:N85)</f>
        <v>3</v>
      </c>
      <c r="AT89" s="70"/>
      <c r="AU89" s="26">
        <f t="shared" si="244"/>
        <v>3.3754940711462451</v>
      </c>
      <c r="AV89" s="25">
        <f t="shared" si="228"/>
        <v>0</v>
      </c>
      <c r="AW89" s="27">
        <f t="shared" ref="AW89" si="360">COUNT(P85:U85)</f>
        <v>1</v>
      </c>
      <c r="AX89" s="70"/>
      <c r="AY89" s="26">
        <f t="shared" si="246"/>
        <v>11.931818181818182</v>
      </c>
      <c r="AZ89" s="25">
        <f t="shared" si="232"/>
        <v>0</v>
      </c>
      <c r="BA89" s="27">
        <f t="shared" ref="BA89" si="361">COUNT(T85:Y85)</f>
        <v>0</v>
      </c>
      <c r="BB89" s="70"/>
      <c r="BC89" s="26" t="e">
        <f t="shared" si="248"/>
        <v>#DIV/0!</v>
      </c>
      <c r="BD89" s="25">
        <f t="shared" si="236"/>
        <v>0</v>
      </c>
      <c r="BE89" s="27">
        <f t="shared" ref="BE89" si="362">COUNT(AD85:AI85)</f>
        <v>0</v>
      </c>
      <c r="BF89" s="70"/>
      <c r="BG89" s="26" t="e">
        <f t="shared" si="250"/>
        <v>#DIV/0!</v>
      </c>
    </row>
    <row r="90" spans="1:59" s="6" customFormat="1" ht="15" customHeight="1" x14ac:dyDescent="0.25">
      <c r="A90" s="51">
        <v>20</v>
      </c>
      <c r="B90" s="54" t="s">
        <v>9</v>
      </c>
      <c r="C90" s="57">
        <v>100</v>
      </c>
      <c r="D90" s="12" t="s">
        <v>35</v>
      </c>
      <c r="E90" s="13">
        <v>47</v>
      </c>
      <c r="F90" s="13">
        <v>80</v>
      </c>
      <c r="G90" s="13">
        <v>22</v>
      </c>
      <c r="H90" s="13"/>
      <c r="I90" s="13">
        <v>74</v>
      </c>
      <c r="J90" s="13">
        <v>133</v>
      </c>
      <c r="K90" s="13">
        <v>58</v>
      </c>
      <c r="L90" s="13">
        <v>87</v>
      </c>
      <c r="M90" s="13">
        <v>86</v>
      </c>
      <c r="N90" s="13"/>
      <c r="O90" s="13"/>
      <c r="P90" s="13"/>
      <c r="Q90" s="13">
        <v>98</v>
      </c>
      <c r="R90" s="13"/>
      <c r="S90" s="13"/>
      <c r="T90" s="13"/>
      <c r="U90" s="14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25">
        <f>SUM(E90:AI90)</f>
        <v>685</v>
      </c>
      <c r="AK90" s="28">
        <f>SUM(AJ90:AJ92)/AK94</f>
        <v>81.555555555555557</v>
      </c>
      <c r="AL90" s="68">
        <f>AK90/C90</f>
        <v>0.81555555555555559</v>
      </c>
      <c r="AM90" s="28">
        <f>SUM(AJ93:AJ94)/AL90</f>
        <v>354.35967302452315</v>
      </c>
      <c r="AN90" s="25">
        <f t="shared" si="220"/>
        <v>149</v>
      </c>
      <c r="AO90" s="28">
        <f t="shared" si="221"/>
        <v>52.333333333333336</v>
      </c>
      <c r="AP90" s="68">
        <f t="shared" ref="AP90" si="363">AO90/C90</f>
        <v>0.52333333333333332</v>
      </c>
      <c r="AQ90" s="28">
        <f t="shared" ref="AQ90" si="364">SUM(AN93:AN94)/AP90</f>
        <v>131.84713375796179</v>
      </c>
      <c r="AR90" s="25">
        <f t="shared" si="224"/>
        <v>438</v>
      </c>
      <c r="AS90" s="28">
        <f t="shared" si="225"/>
        <v>95.8</v>
      </c>
      <c r="AT90" s="68">
        <f t="shared" ref="AT90" si="365">AS90/C90</f>
        <v>0.95799999999999996</v>
      </c>
      <c r="AU90" s="28">
        <f t="shared" ref="AU90" si="366">SUM(AR93:AR94)/AT90</f>
        <v>191.02296450939457</v>
      </c>
      <c r="AV90" s="25">
        <f t="shared" si="228"/>
        <v>98</v>
      </c>
      <c r="AW90" s="28">
        <f t="shared" si="229"/>
        <v>98</v>
      </c>
      <c r="AX90" s="68">
        <f t="shared" ref="AX90" si="367">AW90/C90</f>
        <v>0.98</v>
      </c>
      <c r="AY90" s="28">
        <f t="shared" ref="AY90" si="368">SUM(AV93:AV94)/AX90</f>
        <v>37.755102040816325</v>
      </c>
      <c r="AZ90" s="25">
        <f t="shared" si="232"/>
        <v>0</v>
      </c>
      <c r="BA90" s="28" t="e">
        <f t="shared" si="233"/>
        <v>#DIV/0!</v>
      </c>
      <c r="BB90" s="68" t="e">
        <f t="shared" ref="BB90" si="369">BA90/C90</f>
        <v>#DIV/0!</v>
      </c>
      <c r="BC90" s="28" t="e">
        <f t="shared" ref="BC90" si="370">SUM(AZ93:AZ94)/BB90</f>
        <v>#DIV/0!</v>
      </c>
      <c r="BD90" s="25">
        <f t="shared" si="236"/>
        <v>0</v>
      </c>
      <c r="BE90" s="28" t="e">
        <f t="shared" si="237"/>
        <v>#DIV/0!</v>
      </c>
      <c r="BF90" s="68" t="e">
        <f t="shared" ref="BF90" si="371">BE90/C90</f>
        <v>#DIV/0!</v>
      </c>
      <c r="BG90" s="28" t="e">
        <f t="shared" ref="BG90" si="372">SUM(BD93:BD94)/BF90</f>
        <v>#DIV/0!</v>
      </c>
    </row>
    <row r="91" spans="1:59" s="6" customFormat="1" ht="15" customHeight="1" x14ac:dyDescent="0.25">
      <c r="A91" s="52"/>
      <c r="B91" s="55"/>
      <c r="C91" s="58"/>
      <c r="D91" s="15" t="s">
        <v>8</v>
      </c>
      <c r="E91" s="9">
        <v>3</v>
      </c>
      <c r="F91" s="9"/>
      <c r="G91" s="9">
        <v>5</v>
      </c>
      <c r="H91" s="9"/>
      <c r="I91" s="9"/>
      <c r="J91" s="9"/>
      <c r="K91" s="9"/>
      <c r="L91" s="9"/>
      <c r="M91" s="9"/>
      <c r="N91" s="9"/>
      <c r="O91" s="9"/>
      <c r="P91" s="9"/>
      <c r="Q91" s="16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25">
        <f>SUM(E91:AI91)</f>
        <v>8</v>
      </c>
      <c r="AK91" s="30"/>
      <c r="AL91" s="69"/>
      <c r="AM91" s="29"/>
      <c r="AN91" s="25">
        <f t="shared" si="220"/>
        <v>8</v>
      </c>
      <c r="AO91" s="30"/>
      <c r="AP91" s="69"/>
      <c r="AQ91" s="29"/>
      <c r="AR91" s="25">
        <f t="shared" si="224"/>
        <v>0</v>
      </c>
      <c r="AS91" s="30"/>
      <c r="AT91" s="69"/>
      <c r="AU91" s="29"/>
      <c r="AV91" s="25">
        <f t="shared" si="228"/>
        <v>0</v>
      </c>
      <c r="AW91" s="30"/>
      <c r="AX91" s="69"/>
      <c r="AY91" s="29"/>
      <c r="AZ91" s="25">
        <f t="shared" si="232"/>
        <v>0</v>
      </c>
      <c r="BA91" s="30"/>
      <c r="BB91" s="69"/>
      <c r="BC91" s="29"/>
      <c r="BD91" s="25">
        <f t="shared" si="236"/>
        <v>0</v>
      </c>
      <c r="BE91" s="30"/>
      <c r="BF91" s="69"/>
      <c r="BG91" s="29"/>
    </row>
    <row r="92" spans="1:59" s="6" customFormat="1" ht="15" customHeight="1" x14ac:dyDescent="0.25">
      <c r="A92" s="60"/>
      <c r="B92" s="61"/>
      <c r="C92" s="62"/>
      <c r="D92" s="15" t="s">
        <v>1</v>
      </c>
      <c r="E92" s="21"/>
      <c r="F92" s="21"/>
      <c r="G92" s="21"/>
      <c r="H92" s="21"/>
      <c r="I92" s="21"/>
      <c r="J92" s="21">
        <v>24</v>
      </c>
      <c r="K92" s="21"/>
      <c r="L92" s="21"/>
      <c r="M92" s="21">
        <v>17</v>
      </c>
      <c r="N92" s="21"/>
      <c r="O92" s="21"/>
      <c r="P92" s="21"/>
      <c r="Q92" s="22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5">
        <f t="shared" ref="AJ92:AJ94" si="373">SUM(E92:AI92)</f>
        <v>41</v>
      </c>
      <c r="AK92" s="30"/>
      <c r="AL92" s="69"/>
      <c r="AM92" s="29"/>
      <c r="AN92" s="25">
        <f t="shared" si="220"/>
        <v>0</v>
      </c>
      <c r="AO92" s="30"/>
      <c r="AP92" s="69"/>
      <c r="AQ92" s="29"/>
      <c r="AR92" s="25">
        <f t="shared" si="224"/>
        <v>41</v>
      </c>
      <c r="AS92" s="30"/>
      <c r="AT92" s="69"/>
      <c r="AU92" s="29"/>
      <c r="AV92" s="25">
        <f t="shared" si="228"/>
        <v>0</v>
      </c>
      <c r="AW92" s="30"/>
      <c r="AX92" s="69"/>
      <c r="AY92" s="29"/>
      <c r="AZ92" s="25">
        <f t="shared" si="232"/>
        <v>0</v>
      </c>
      <c r="BA92" s="30"/>
      <c r="BB92" s="69"/>
      <c r="BC92" s="29"/>
      <c r="BD92" s="25">
        <f t="shared" si="236"/>
        <v>0</v>
      </c>
      <c r="BE92" s="30"/>
      <c r="BF92" s="69"/>
      <c r="BG92" s="29"/>
    </row>
    <row r="93" spans="1:59" s="6" customFormat="1" ht="15" customHeight="1" x14ac:dyDescent="0.25">
      <c r="A93" s="60"/>
      <c r="B93" s="61"/>
      <c r="C93" s="62"/>
      <c r="D93" s="15" t="s">
        <v>32</v>
      </c>
      <c r="E93" s="21">
        <v>22</v>
      </c>
      <c r="F93" s="21">
        <v>31</v>
      </c>
      <c r="G93" s="21">
        <v>16</v>
      </c>
      <c r="H93" s="21"/>
      <c r="I93" s="21">
        <v>30</v>
      </c>
      <c r="J93" s="21">
        <v>41</v>
      </c>
      <c r="K93" s="21">
        <v>16</v>
      </c>
      <c r="L93" s="21">
        <v>39</v>
      </c>
      <c r="M93" s="21">
        <v>32</v>
      </c>
      <c r="N93" s="21"/>
      <c r="O93" s="21"/>
      <c r="P93" s="21"/>
      <c r="Q93" s="22">
        <v>37</v>
      </c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5">
        <f t="shared" si="373"/>
        <v>264</v>
      </c>
      <c r="AK93" s="30"/>
      <c r="AL93" s="69"/>
      <c r="AM93" s="29"/>
      <c r="AN93" s="25">
        <f t="shared" si="220"/>
        <v>69</v>
      </c>
      <c r="AO93" s="30"/>
      <c r="AP93" s="69"/>
      <c r="AQ93" s="29"/>
      <c r="AR93" s="25">
        <f t="shared" si="224"/>
        <v>158</v>
      </c>
      <c r="AS93" s="30"/>
      <c r="AT93" s="69"/>
      <c r="AU93" s="29"/>
      <c r="AV93" s="25">
        <f t="shared" si="228"/>
        <v>37</v>
      </c>
      <c r="AW93" s="30"/>
      <c r="AX93" s="69"/>
      <c r="AY93" s="29"/>
      <c r="AZ93" s="25">
        <f t="shared" si="232"/>
        <v>0</v>
      </c>
      <c r="BA93" s="30"/>
      <c r="BB93" s="69"/>
      <c r="BC93" s="29"/>
      <c r="BD93" s="25">
        <f t="shared" si="236"/>
        <v>0</v>
      </c>
      <c r="BE93" s="30"/>
      <c r="BF93" s="69"/>
      <c r="BG93" s="29"/>
    </row>
    <row r="94" spans="1:59" s="6" customFormat="1" ht="15" customHeight="1" thickBot="1" x14ac:dyDescent="0.3">
      <c r="A94" s="53"/>
      <c r="B94" s="56"/>
      <c r="C94" s="59"/>
      <c r="D94" s="38" t="s">
        <v>34</v>
      </c>
      <c r="E94" s="18"/>
      <c r="F94" s="18"/>
      <c r="G94" s="18"/>
      <c r="H94" s="18"/>
      <c r="I94" s="18"/>
      <c r="J94" s="18">
        <v>16</v>
      </c>
      <c r="K94" s="18"/>
      <c r="L94" s="18"/>
      <c r="M94" s="18">
        <v>9</v>
      </c>
      <c r="N94" s="18"/>
      <c r="O94" s="18"/>
      <c r="P94" s="18"/>
      <c r="Q94" s="19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25">
        <f t="shared" si="373"/>
        <v>25</v>
      </c>
      <c r="AK94" s="27">
        <f>COUNT(E90:AI90)</f>
        <v>9</v>
      </c>
      <c r="AL94" s="70"/>
      <c r="AM94" s="26">
        <f>420/AM90</f>
        <v>1.1852364475201846</v>
      </c>
      <c r="AN94" s="25">
        <f t="shared" si="220"/>
        <v>0</v>
      </c>
      <c r="AO94" s="27">
        <f t="shared" ref="AO94" si="374">COUNT(E90:G90)</f>
        <v>3</v>
      </c>
      <c r="AP94" s="70"/>
      <c r="AQ94" s="26">
        <f t="shared" si="242"/>
        <v>3.1855072463768117</v>
      </c>
      <c r="AR94" s="25">
        <f t="shared" si="224"/>
        <v>25</v>
      </c>
      <c r="AS94" s="27">
        <f t="shared" ref="AS94" si="375">COUNT(I90:N90)</f>
        <v>5</v>
      </c>
      <c r="AT94" s="70"/>
      <c r="AU94" s="26">
        <f t="shared" si="244"/>
        <v>2.198688524590164</v>
      </c>
      <c r="AV94" s="25">
        <f t="shared" si="228"/>
        <v>0</v>
      </c>
      <c r="AW94" s="27">
        <f t="shared" ref="AW94" si="376">COUNT(P90:U90)</f>
        <v>1</v>
      </c>
      <c r="AX94" s="70"/>
      <c r="AY94" s="26">
        <f t="shared" si="246"/>
        <v>11.124324324324325</v>
      </c>
      <c r="AZ94" s="25">
        <f t="shared" si="232"/>
        <v>0</v>
      </c>
      <c r="BA94" s="27">
        <f t="shared" ref="BA94" si="377">COUNT(T90:Y90)</f>
        <v>0</v>
      </c>
      <c r="BB94" s="70"/>
      <c r="BC94" s="26" t="e">
        <f t="shared" si="248"/>
        <v>#DIV/0!</v>
      </c>
      <c r="BD94" s="25">
        <f t="shared" si="236"/>
        <v>0</v>
      </c>
      <c r="BE94" s="27">
        <f t="shared" ref="BE94" si="378">COUNT(AD90:AI90)</f>
        <v>0</v>
      </c>
      <c r="BF94" s="70"/>
      <c r="BG94" s="26" t="e">
        <f t="shared" si="250"/>
        <v>#DIV/0!</v>
      </c>
    </row>
    <row r="95" spans="1:59" s="6" customFormat="1" ht="15" customHeight="1" x14ac:dyDescent="0.25">
      <c r="A95" s="51">
        <v>21</v>
      </c>
      <c r="B95" s="54" t="s">
        <v>11</v>
      </c>
      <c r="C95" s="57">
        <v>110</v>
      </c>
      <c r="D95" s="12" t="s">
        <v>35</v>
      </c>
      <c r="E95" s="13">
        <v>88</v>
      </c>
      <c r="F95" s="13">
        <v>105</v>
      </c>
      <c r="G95" s="13"/>
      <c r="H95" s="13"/>
      <c r="I95" s="13">
        <v>105</v>
      </c>
      <c r="J95" s="13">
        <v>123</v>
      </c>
      <c r="K95" s="13">
        <v>101</v>
      </c>
      <c r="L95" s="13">
        <v>104</v>
      </c>
      <c r="M95" s="13">
        <v>111</v>
      </c>
      <c r="N95" s="13">
        <v>89</v>
      </c>
      <c r="O95" s="13"/>
      <c r="P95" s="13">
        <v>64</v>
      </c>
      <c r="Q95" s="13">
        <v>71</v>
      </c>
      <c r="R95" s="13"/>
      <c r="S95" s="13"/>
      <c r="T95" s="1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25">
        <f>SUM(E95:AI95)</f>
        <v>961</v>
      </c>
      <c r="AK95" s="28">
        <f>SUM(AJ95:AJ97)/AK99</f>
        <v>105.1</v>
      </c>
      <c r="AL95" s="68">
        <f>AK95/C95</f>
        <v>0.95545454545454545</v>
      </c>
      <c r="AM95" s="28">
        <f>SUM(AJ98:AJ99)/AL95</f>
        <v>405.04281636536632</v>
      </c>
      <c r="AN95" s="25">
        <f t="shared" si="220"/>
        <v>193</v>
      </c>
      <c r="AO95" s="28">
        <f t="shared" si="221"/>
        <v>108</v>
      </c>
      <c r="AP95" s="68">
        <f t="shared" ref="AP95" si="379">AO95/C95</f>
        <v>0.98181818181818181</v>
      </c>
      <c r="AQ95" s="28">
        <f t="shared" ref="AQ95" si="380">SUM(AN98:AN99)/AP95</f>
        <v>70.277777777777771</v>
      </c>
      <c r="AR95" s="25">
        <f t="shared" si="224"/>
        <v>633</v>
      </c>
      <c r="AS95" s="28">
        <f t="shared" si="225"/>
        <v>111.66666666666667</v>
      </c>
      <c r="AT95" s="68">
        <f t="shared" ref="AT95" si="381">AS95/C95</f>
        <v>1.0151515151515151</v>
      </c>
      <c r="AU95" s="28">
        <f t="shared" ref="AU95" si="382">SUM(AR98:AR99)/AT95</f>
        <v>244.29850746268656</v>
      </c>
      <c r="AV95" s="25">
        <f t="shared" si="228"/>
        <v>135</v>
      </c>
      <c r="AW95" s="28">
        <f t="shared" si="229"/>
        <v>82.5</v>
      </c>
      <c r="AX95" s="68">
        <f t="shared" ref="AX95" si="383">AW95/C95</f>
        <v>0.75</v>
      </c>
      <c r="AY95" s="28">
        <f t="shared" ref="AY95" si="384">SUM(AV98:AV99)/AX95</f>
        <v>93.333333333333329</v>
      </c>
      <c r="AZ95" s="25">
        <f t="shared" si="232"/>
        <v>0</v>
      </c>
      <c r="BA95" s="28" t="e">
        <f t="shared" si="233"/>
        <v>#DIV/0!</v>
      </c>
      <c r="BB95" s="68" t="e">
        <f t="shared" ref="BB95" si="385">BA95/C95</f>
        <v>#DIV/0!</v>
      </c>
      <c r="BC95" s="28" t="e">
        <f t="shared" ref="BC95" si="386">SUM(AZ98:AZ99)/BB95</f>
        <v>#DIV/0!</v>
      </c>
      <c r="BD95" s="25">
        <f t="shared" si="236"/>
        <v>0</v>
      </c>
      <c r="BE95" s="28" t="e">
        <f t="shared" si="237"/>
        <v>#DIV/0!</v>
      </c>
      <c r="BF95" s="68" t="e">
        <f t="shared" ref="BF95" si="387">BE95/C95</f>
        <v>#DIV/0!</v>
      </c>
      <c r="BG95" s="28" t="e">
        <f t="shared" ref="BG95" si="388">SUM(BD98:BD99)/BF95</f>
        <v>#DIV/0!</v>
      </c>
    </row>
    <row r="96" spans="1:59" s="6" customFormat="1" ht="15" customHeight="1" x14ac:dyDescent="0.25">
      <c r="A96" s="52"/>
      <c r="B96" s="55"/>
      <c r="C96" s="58"/>
      <c r="D96" s="15" t="s">
        <v>8</v>
      </c>
      <c r="E96" s="9"/>
      <c r="F96" s="9">
        <v>10</v>
      </c>
      <c r="G96" s="9"/>
      <c r="H96" s="9"/>
      <c r="I96" s="9">
        <v>4</v>
      </c>
      <c r="J96" s="9"/>
      <c r="K96" s="9">
        <v>18</v>
      </c>
      <c r="L96" s="9"/>
      <c r="M96" s="9"/>
      <c r="N96" s="9"/>
      <c r="O96" s="9"/>
      <c r="P96" s="9"/>
      <c r="Q96" s="16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25">
        <f>SUM(E96:AI96)</f>
        <v>32</v>
      </c>
      <c r="AK96" s="30"/>
      <c r="AL96" s="69"/>
      <c r="AM96" s="29"/>
      <c r="AN96" s="25">
        <f t="shared" si="220"/>
        <v>10</v>
      </c>
      <c r="AO96" s="30"/>
      <c r="AP96" s="69"/>
      <c r="AQ96" s="29"/>
      <c r="AR96" s="25">
        <f t="shared" si="224"/>
        <v>22</v>
      </c>
      <c r="AS96" s="30"/>
      <c r="AT96" s="69"/>
      <c r="AU96" s="29"/>
      <c r="AV96" s="25">
        <f t="shared" si="228"/>
        <v>0</v>
      </c>
      <c r="AW96" s="30"/>
      <c r="AX96" s="69"/>
      <c r="AY96" s="29"/>
      <c r="AZ96" s="25">
        <f t="shared" si="232"/>
        <v>0</v>
      </c>
      <c r="BA96" s="30"/>
      <c r="BB96" s="69"/>
      <c r="BC96" s="29"/>
      <c r="BD96" s="25">
        <f t="shared" si="236"/>
        <v>0</v>
      </c>
      <c r="BE96" s="30"/>
      <c r="BF96" s="69"/>
      <c r="BG96" s="29"/>
    </row>
    <row r="97" spans="1:59" s="6" customFormat="1" ht="15" customHeight="1" x14ac:dyDescent="0.25">
      <c r="A97" s="60"/>
      <c r="B97" s="61"/>
      <c r="C97" s="62"/>
      <c r="D97" s="15" t="s">
        <v>1</v>
      </c>
      <c r="E97" s="21">
        <v>13</v>
      </c>
      <c r="F97" s="21"/>
      <c r="G97" s="21"/>
      <c r="H97" s="21"/>
      <c r="I97" s="21"/>
      <c r="J97" s="21"/>
      <c r="K97" s="21"/>
      <c r="L97" s="21">
        <v>15</v>
      </c>
      <c r="M97" s="21"/>
      <c r="N97" s="21"/>
      <c r="O97" s="21"/>
      <c r="P97" s="21"/>
      <c r="Q97" s="22">
        <v>30</v>
      </c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5">
        <f t="shared" ref="AJ97:AJ99" si="389">SUM(E97:AI97)</f>
        <v>58</v>
      </c>
      <c r="AK97" s="30"/>
      <c r="AL97" s="69"/>
      <c r="AM97" s="29"/>
      <c r="AN97" s="25">
        <f t="shared" si="220"/>
        <v>13</v>
      </c>
      <c r="AO97" s="30"/>
      <c r="AP97" s="69"/>
      <c r="AQ97" s="29"/>
      <c r="AR97" s="25">
        <f t="shared" si="224"/>
        <v>15</v>
      </c>
      <c r="AS97" s="30"/>
      <c r="AT97" s="69"/>
      <c r="AU97" s="29"/>
      <c r="AV97" s="25">
        <f t="shared" si="228"/>
        <v>30</v>
      </c>
      <c r="AW97" s="30"/>
      <c r="AX97" s="69"/>
      <c r="AY97" s="29"/>
      <c r="AZ97" s="25">
        <f t="shared" si="232"/>
        <v>0</v>
      </c>
      <c r="BA97" s="30"/>
      <c r="BB97" s="69"/>
      <c r="BC97" s="29"/>
      <c r="BD97" s="25">
        <f t="shared" si="236"/>
        <v>0</v>
      </c>
      <c r="BE97" s="30"/>
      <c r="BF97" s="69"/>
      <c r="BG97" s="29"/>
    </row>
    <row r="98" spans="1:59" s="6" customFormat="1" ht="15" customHeight="1" x14ac:dyDescent="0.25">
      <c r="A98" s="60"/>
      <c r="B98" s="61"/>
      <c r="C98" s="62"/>
      <c r="D98" s="15" t="s">
        <v>32</v>
      </c>
      <c r="E98" s="21">
        <v>22</v>
      </c>
      <c r="F98" s="21">
        <v>39</v>
      </c>
      <c r="G98" s="21"/>
      <c r="H98" s="21"/>
      <c r="I98" s="21">
        <v>39</v>
      </c>
      <c r="J98" s="21">
        <v>43</v>
      </c>
      <c r="K98" s="21">
        <v>41</v>
      </c>
      <c r="L98" s="21">
        <v>36</v>
      </c>
      <c r="M98" s="21">
        <v>34</v>
      </c>
      <c r="N98" s="21">
        <v>46</v>
      </c>
      <c r="O98" s="21"/>
      <c r="P98" s="21">
        <v>26</v>
      </c>
      <c r="Q98" s="22">
        <v>29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5">
        <f t="shared" si="389"/>
        <v>355</v>
      </c>
      <c r="AK98" s="30"/>
      <c r="AL98" s="69"/>
      <c r="AM98" s="29"/>
      <c r="AN98" s="25">
        <f t="shared" si="220"/>
        <v>61</v>
      </c>
      <c r="AO98" s="30"/>
      <c r="AP98" s="69"/>
      <c r="AQ98" s="29"/>
      <c r="AR98" s="25">
        <f t="shared" si="224"/>
        <v>239</v>
      </c>
      <c r="AS98" s="30"/>
      <c r="AT98" s="69"/>
      <c r="AU98" s="29"/>
      <c r="AV98" s="25">
        <f t="shared" si="228"/>
        <v>55</v>
      </c>
      <c r="AW98" s="30"/>
      <c r="AX98" s="69"/>
      <c r="AY98" s="29"/>
      <c r="AZ98" s="25">
        <f t="shared" si="232"/>
        <v>0</v>
      </c>
      <c r="BA98" s="30"/>
      <c r="BB98" s="69"/>
      <c r="BC98" s="29"/>
      <c r="BD98" s="25">
        <f t="shared" si="236"/>
        <v>0</v>
      </c>
      <c r="BE98" s="30"/>
      <c r="BF98" s="69"/>
      <c r="BG98" s="29"/>
    </row>
    <row r="99" spans="1:59" s="6" customFormat="1" ht="15" customHeight="1" thickBot="1" x14ac:dyDescent="0.3">
      <c r="A99" s="53"/>
      <c r="B99" s="56"/>
      <c r="C99" s="59"/>
      <c r="D99" s="38" t="s">
        <v>34</v>
      </c>
      <c r="E99" s="18">
        <v>8</v>
      </c>
      <c r="F99" s="18"/>
      <c r="G99" s="18"/>
      <c r="H99" s="18"/>
      <c r="I99" s="18"/>
      <c r="J99" s="18"/>
      <c r="K99" s="18"/>
      <c r="L99" s="18">
        <v>9</v>
      </c>
      <c r="M99" s="18"/>
      <c r="N99" s="18"/>
      <c r="O99" s="18"/>
      <c r="P99" s="18"/>
      <c r="Q99" s="19">
        <v>15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25">
        <f t="shared" si="389"/>
        <v>32</v>
      </c>
      <c r="AK99" s="27">
        <f>COUNT(E95:AI95)</f>
        <v>10</v>
      </c>
      <c r="AL99" s="70"/>
      <c r="AM99" s="26">
        <f>420/AM95</f>
        <v>1.0369274136715998</v>
      </c>
      <c r="AN99" s="25">
        <f t="shared" si="220"/>
        <v>8</v>
      </c>
      <c r="AO99" s="27">
        <f t="shared" ref="AO99" si="390">COUNT(E95:G95)</f>
        <v>2</v>
      </c>
      <c r="AP99" s="70"/>
      <c r="AQ99" s="26">
        <f t="shared" si="242"/>
        <v>5.9762845849802373</v>
      </c>
      <c r="AR99" s="25">
        <f t="shared" si="224"/>
        <v>9</v>
      </c>
      <c r="AS99" s="27">
        <f t="shared" ref="AS99" si="391">COUNT(I95:N95)</f>
        <v>6</v>
      </c>
      <c r="AT99" s="70"/>
      <c r="AU99" s="26">
        <f t="shared" si="244"/>
        <v>1.719208211143695</v>
      </c>
      <c r="AV99" s="25">
        <f t="shared" si="228"/>
        <v>15</v>
      </c>
      <c r="AW99" s="27">
        <f t="shared" ref="AW99" si="392">COUNT(P95:U95)</f>
        <v>2</v>
      </c>
      <c r="AX99" s="70"/>
      <c r="AY99" s="26">
        <f t="shared" si="246"/>
        <v>4.5</v>
      </c>
      <c r="AZ99" s="25">
        <f t="shared" si="232"/>
        <v>0</v>
      </c>
      <c r="BA99" s="27">
        <f t="shared" ref="BA99" si="393">COUNT(T95:Y95)</f>
        <v>0</v>
      </c>
      <c r="BB99" s="70"/>
      <c r="BC99" s="26" t="e">
        <f t="shared" si="248"/>
        <v>#DIV/0!</v>
      </c>
      <c r="BD99" s="25">
        <f t="shared" si="236"/>
        <v>0</v>
      </c>
      <c r="BE99" s="27">
        <f t="shared" ref="BE99" si="394">COUNT(AD95:AI95)</f>
        <v>0</v>
      </c>
      <c r="BF99" s="70"/>
      <c r="BG99" s="26" t="e">
        <f t="shared" si="250"/>
        <v>#DIV/0!</v>
      </c>
    </row>
    <row r="100" spans="1:59" s="6" customFormat="1" ht="15" customHeight="1" x14ac:dyDescent="0.25">
      <c r="A100" s="51">
        <v>23</v>
      </c>
      <c r="B100" s="54" t="s">
        <v>19</v>
      </c>
      <c r="C100" s="57">
        <v>140</v>
      </c>
      <c r="D100" s="12" t="s">
        <v>35</v>
      </c>
      <c r="E100" s="13">
        <v>125</v>
      </c>
      <c r="F100" s="13">
        <v>68</v>
      </c>
      <c r="G100" s="13"/>
      <c r="H100" s="13"/>
      <c r="I100" s="13">
        <v>150</v>
      </c>
      <c r="J100" s="13">
        <v>139</v>
      </c>
      <c r="K100" s="13">
        <v>65</v>
      </c>
      <c r="L100" s="13">
        <v>99</v>
      </c>
      <c r="M100" s="13">
        <v>105</v>
      </c>
      <c r="N100" s="13">
        <v>103</v>
      </c>
      <c r="O100" s="13"/>
      <c r="P100" s="13">
        <v>125</v>
      </c>
      <c r="Q100" s="13">
        <v>139</v>
      </c>
      <c r="R100" s="13"/>
      <c r="S100" s="13"/>
      <c r="T100" s="1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25">
        <f>SUM(E100:AI100)</f>
        <v>1118</v>
      </c>
      <c r="AK100" s="28">
        <f>SUM(AJ100:AJ102)/AK104</f>
        <v>115</v>
      </c>
      <c r="AL100" s="68">
        <f>AK100/C100</f>
        <v>0.8214285714285714</v>
      </c>
      <c r="AM100" s="28">
        <f>SUM(AJ103:AJ104)/AL100</f>
        <v>484.52173913043481</v>
      </c>
      <c r="AN100" s="25">
        <f t="shared" si="220"/>
        <v>193</v>
      </c>
      <c r="AO100" s="28">
        <f t="shared" si="221"/>
        <v>96.5</v>
      </c>
      <c r="AP100" s="68">
        <f t="shared" ref="AP100" si="395">AO100/C100</f>
        <v>0.68928571428571428</v>
      </c>
      <c r="AQ100" s="28">
        <f t="shared" ref="AQ100" si="396">SUM(AN103:AN104)/AP100</f>
        <v>94.30051813471502</v>
      </c>
      <c r="AR100" s="25">
        <f t="shared" si="224"/>
        <v>661</v>
      </c>
      <c r="AS100" s="28">
        <f t="shared" si="225"/>
        <v>115.5</v>
      </c>
      <c r="AT100" s="68">
        <f t="shared" ref="AT100" si="397">AS100/C100</f>
        <v>0.82499999999999996</v>
      </c>
      <c r="AU100" s="28">
        <f t="shared" ref="AU100" si="398">SUM(AR103:AR104)/AT100</f>
        <v>310.30303030303031</v>
      </c>
      <c r="AV100" s="25">
        <f t="shared" si="228"/>
        <v>264</v>
      </c>
      <c r="AW100" s="28">
        <f t="shared" si="229"/>
        <v>132</v>
      </c>
      <c r="AX100" s="68">
        <f t="shared" ref="AX100" si="399">AW100/C100</f>
        <v>0.94285714285714284</v>
      </c>
      <c r="AY100" s="28">
        <f t="shared" ref="AY100" si="400">SUM(AV103:AV104)/AX100</f>
        <v>81.666666666666671</v>
      </c>
      <c r="AZ100" s="25">
        <f t="shared" si="232"/>
        <v>0</v>
      </c>
      <c r="BA100" s="28" t="e">
        <f t="shared" si="233"/>
        <v>#DIV/0!</v>
      </c>
      <c r="BB100" s="68" t="e">
        <f t="shared" ref="BB100" si="401">BA100/C100</f>
        <v>#DIV/0!</v>
      </c>
      <c r="BC100" s="28" t="e">
        <f t="shared" ref="BC100" si="402">SUM(AZ103:AZ104)/BB100</f>
        <v>#DIV/0!</v>
      </c>
      <c r="BD100" s="25">
        <f t="shared" si="236"/>
        <v>0</v>
      </c>
      <c r="BE100" s="28" t="e">
        <f t="shared" si="237"/>
        <v>#DIV/0!</v>
      </c>
      <c r="BF100" s="68" t="e">
        <f t="shared" ref="BF100" si="403">BE100/C100</f>
        <v>#DIV/0!</v>
      </c>
      <c r="BG100" s="28" t="e">
        <f t="shared" ref="BG100" si="404">SUM(BD103:BD104)/BF100</f>
        <v>#DIV/0!</v>
      </c>
    </row>
    <row r="101" spans="1:59" s="6" customFormat="1" ht="15" customHeight="1" x14ac:dyDescent="0.25">
      <c r="A101" s="52"/>
      <c r="B101" s="55"/>
      <c r="C101" s="58"/>
      <c r="D101" s="15" t="s">
        <v>8</v>
      </c>
      <c r="E101" s="9"/>
      <c r="F101" s="9"/>
      <c r="G101" s="9"/>
      <c r="H101" s="9"/>
      <c r="I101" s="9"/>
      <c r="J101" s="9">
        <v>6</v>
      </c>
      <c r="K101" s="9"/>
      <c r="L101" s="9"/>
      <c r="M101" s="9"/>
      <c r="N101" s="9"/>
      <c r="O101" s="9"/>
      <c r="P101" s="9"/>
      <c r="Q101" s="16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25">
        <f>SUM(E101:AI101)</f>
        <v>6</v>
      </c>
      <c r="AK101" s="30"/>
      <c r="AL101" s="69"/>
      <c r="AM101" s="29"/>
      <c r="AN101" s="25">
        <f t="shared" si="220"/>
        <v>0</v>
      </c>
      <c r="AO101" s="30"/>
      <c r="AP101" s="69"/>
      <c r="AQ101" s="29"/>
      <c r="AR101" s="25">
        <f t="shared" si="224"/>
        <v>6</v>
      </c>
      <c r="AS101" s="30"/>
      <c r="AT101" s="69"/>
      <c r="AU101" s="29"/>
      <c r="AV101" s="25">
        <f t="shared" si="228"/>
        <v>0</v>
      </c>
      <c r="AW101" s="30"/>
      <c r="AX101" s="69"/>
      <c r="AY101" s="29"/>
      <c r="AZ101" s="25">
        <f t="shared" si="232"/>
        <v>0</v>
      </c>
      <c r="BA101" s="30"/>
      <c r="BB101" s="69"/>
      <c r="BC101" s="29"/>
      <c r="BD101" s="25">
        <f t="shared" si="236"/>
        <v>0</v>
      </c>
      <c r="BE101" s="30"/>
      <c r="BF101" s="69"/>
      <c r="BG101" s="29"/>
    </row>
    <row r="102" spans="1:59" s="6" customFormat="1" ht="15" customHeight="1" x14ac:dyDescent="0.25">
      <c r="A102" s="60"/>
      <c r="B102" s="61"/>
      <c r="C102" s="62"/>
      <c r="D102" s="15" t="s">
        <v>1</v>
      </c>
      <c r="E102" s="21"/>
      <c r="F102" s="21"/>
      <c r="G102" s="21"/>
      <c r="H102" s="21"/>
      <c r="I102" s="21"/>
      <c r="J102" s="21"/>
      <c r="K102" s="21">
        <v>26</v>
      </c>
      <c r="L102" s="21"/>
      <c r="M102" s="21"/>
      <c r="N102" s="21"/>
      <c r="O102" s="21"/>
      <c r="P102" s="21"/>
      <c r="Q102" s="22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5">
        <f t="shared" ref="AJ102:AJ104" si="405">SUM(E102:AI102)</f>
        <v>26</v>
      </c>
      <c r="AK102" s="30"/>
      <c r="AL102" s="69"/>
      <c r="AM102" s="29"/>
      <c r="AN102" s="25">
        <f t="shared" si="220"/>
        <v>0</v>
      </c>
      <c r="AO102" s="30"/>
      <c r="AP102" s="69"/>
      <c r="AQ102" s="29"/>
      <c r="AR102" s="25">
        <f t="shared" si="224"/>
        <v>26</v>
      </c>
      <c r="AS102" s="30"/>
      <c r="AT102" s="69"/>
      <c r="AU102" s="29"/>
      <c r="AV102" s="25">
        <f t="shared" si="228"/>
        <v>0</v>
      </c>
      <c r="AW102" s="30"/>
      <c r="AX102" s="69"/>
      <c r="AY102" s="29"/>
      <c r="AZ102" s="25">
        <f t="shared" si="232"/>
        <v>0</v>
      </c>
      <c r="BA102" s="30"/>
      <c r="BB102" s="69"/>
      <c r="BC102" s="29"/>
      <c r="BD102" s="25">
        <f t="shared" si="236"/>
        <v>0</v>
      </c>
      <c r="BE102" s="30"/>
      <c r="BF102" s="69"/>
      <c r="BG102" s="29"/>
    </row>
    <row r="103" spans="1:59" s="6" customFormat="1" ht="15" customHeight="1" x14ac:dyDescent="0.25">
      <c r="A103" s="60"/>
      <c r="B103" s="61"/>
      <c r="C103" s="62"/>
      <c r="D103" s="15" t="s">
        <v>32</v>
      </c>
      <c r="E103" s="21">
        <v>37</v>
      </c>
      <c r="F103" s="21">
        <v>28</v>
      </c>
      <c r="G103" s="21"/>
      <c r="H103" s="21"/>
      <c r="I103" s="21">
        <v>31</v>
      </c>
      <c r="J103" s="21">
        <v>53</v>
      </c>
      <c r="K103" s="21">
        <v>29</v>
      </c>
      <c r="L103" s="21">
        <v>35</v>
      </c>
      <c r="M103" s="21">
        <v>45</v>
      </c>
      <c r="N103" s="21">
        <v>49</v>
      </c>
      <c r="O103" s="21"/>
      <c r="P103" s="21">
        <v>32</v>
      </c>
      <c r="Q103" s="22">
        <v>45</v>
      </c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5">
        <f t="shared" si="405"/>
        <v>384</v>
      </c>
      <c r="AK103" s="30"/>
      <c r="AL103" s="69"/>
      <c r="AM103" s="29"/>
      <c r="AN103" s="25">
        <f t="shared" si="220"/>
        <v>65</v>
      </c>
      <c r="AO103" s="30"/>
      <c r="AP103" s="69"/>
      <c r="AQ103" s="29"/>
      <c r="AR103" s="25">
        <f t="shared" si="224"/>
        <v>242</v>
      </c>
      <c r="AS103" s="30"/>
      <c r="AT103" s="69"/>
      <c r="AU103" s="29"/>
      <c r="AV103" s="25">
        <f t="shared" si="228"/>
        <v>77</v>
      </c>
      <c r="AW103" s="30"/>
      <c r="AX103" s="69"/>
      <c r="AY103" s="29"/>
      <c r="AZ103" s="25">
        <f t="shared" si="232"/>
        <v>0</v>
      </c>
      <c r="BA103" s="30"/>
      <c r="BB103" s="69"/>
      <c r="BC103" s="29"/>
      <c r="BD103" s="25">
        <f t="shared" si="236"/>
        <v>0</v>
      </c>
      <c r="BE103" s="30"/>
      <c r="BF103" s="69"/>
      <c r="BG103" s="29"/>
    </row>
    <row r="104" spans="1:59" s="6" customFormat="1" ht="15" customHeight="1" thickBot="1" x14ac:dyDescent="0.3">
      <c r="A104" s="53"/>
      <c r="B104" s="56"/>
      <c r="C104" s="59"/>
      <c r="D104" s="38" t="s">
        <v>34</v>
      </c>
      <c r="E104" s="18"/>
      <c r="F104" s="18"/>
      <c r="G104" s="18"/>
      <c r="H104" s="18"/>
      <c r="I104" s="18"/>
      <c r="J104" s="18"/>
      <c r="K104" s="18">
        <v>14</v>
      </c>
      <c r="L104" s="18"/>
      <c r="M104" s="18"/>
      <c r="N104" s="18"/>
      <c r="O104" s="18"/>
      <c r="P104" s="18"/>
      <c r="Q104" s="19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25">
        <f t="shared" si="405"/>
        <v>14</v>
      </c>
      <c r="AK104" s="27">
        <f>COUNT(E100:AI100)</f>
        <v>10</v>
      </c>
      <c r="AL104" s="70"/>
      <c r="AM104" s="26">
        <f>420/AM100</f>
        <v>0.86683417085427128</v>
      </c>
      <c r="AN104" s="25">
        <f t="shared" si="220"/>
        <v>0</v>
      </c>
      <c r="AO104" s="27">
        <f t="shared" ref="AO104" si="406">COUNT(E100:G100)</f>
        <v>2</v>
      </c>
      <c r="AP104" s="70"/>
      <c r="AQ104" s="26">
        <f t="shared" si="242"/>
        <v>4.453846153846154</v>
      </c>
      <c r="AR104" s="25">
        <f t="shared" si="224"/>
        <v>14</v>
      </c>
      <c r="AS104" s="27">
        <f t="shared" ref="AS104" si="407">COUNT(I100:N100)</f>
        <v>6</v>
      </c>
      <c r="AT104" s="70"/>
      <c r="AU104" s="26">
        <f t="shared" si="244"/>
        <v>1.353515625</v>
      </c>
      <c r="AV104" s="25">
        <f t="shared" si="228"/>
        <v>0</v>
      </c>
      <c r="AW104" s="27">
        <f t="shared" ref="AW104" si="408">COUNT(P100:U100)</f>
        <v>2</v>
      </c>
      <c r="AX104" s="70"/>
      <c r="AY104" s="26">
        <f t="shared" si="246"/>
        <v>5.1428571428571423</v>
      </c>
      <c r="AZ104" s="25">
        <f t="shared" si="232"/>
        <v>0</v>
      </c>
      <c r="BA104" s="27">
        <f t="shared" ref="BA104" si="409">COUNT(T100:Y100)</f>
        <v>0</v>
      </c>
      <c r="BB104" s="70"/>
      <c r="BC104" s="26" t="e">
        <f t="shared" si="248"/>
        <v>#DIV/0!</v>
      </c>
      <c r="BD104" s="25">
        <f t="shared" si="236"/>
        <v>0</v>
      </c>
      <c r="BE104" s="27">
        <f t="shared" ref="BE104" si="410">COUNT(AD100:AI100)</f>
        <v>0</v>
      </c>
      <c r="BF104" s="70"/>
      <c r="BG104" s="26" t="e">
        <f t="shared" si="250"/>
        <v>#DIV/0!</v>
      </c>
    </row>
    <row r="105" spans="1:59" s="6" customFormat="1" x14ac:dyDescent="0.25">
      <c r="A105" s="81">
        <v>5</v>
      </c>
      <c r="B105" s="81" t="s">
        <v>9</v>
      </c>
      <c r="C105" s="81">
        <v>100</v>
      </c>
      <c r="D105" s="12" t="s">
        <v>35</v>
      </c>
      <c r="E105" s="43">
        <v>64</v>
      </c>
      <c r="F105" s="43">
        <v>65</v>
      </c>
      <c r="G105" s="43">
        <v>97</v>
      </c>
      <c r="H105" s="43"/>
      <c r="I105" s="43">
        <v>61</v>
      </c>
      <c r="J105" s="43">
        <v>101</v>
      </c>
      <c r="K105" s="43">
        <v>65</v>
      </c>
      <c r="L105" s="43">
        <v>85</v>
      </c>
      <c r="M105" s="43">
        <v>70</v>
      </c>
      <c r="N105" s="43"/>
      <c r="O105" s="43"/>
      <c r="P105" s="43">
        <v>65</v>
      </c>
      <c r="Q105" s="43">
        <v>95</v>
      </c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25">
        <f>SUM(E105:AI105)</f>
        <v>768</v>
      </c>
      <c r="AK105" s="28">
        <f>SUM(AJ105:AJ107)/AK109</f>
        <v>92.8</v>
      </c>
      <c r="AL105" s="68">
        <f>AK105/C105</f>
        <v>0.92799999999999994</v>
      </c>
      <c r="AM105" s="28">
        <f>SUM(AJ108:AJ109)/AL105</f>
        <v>391.16379310344831</v>
      </c>
      <c r="AN105" s="25">
        <f t="shared" si="220"/>
        <v>226</v>
      </c>
      <c r="AO105" s="28">
        <f t="shared" si="221"/>
        <v>82.333333333333329</v>
      </c>
      <c r="AP105" s="68">
        <f t="shared" ref="AP105" si="411">AO105/C105</f>
        <v>0.82333333333333325</v>
      </c>
      <c r="AQ105" s="28">
        <f t="shared" ref="AQ105" si="412">SUM(AN108:AN109)/AP105</f>
        <v>117.81376518218624</v>
      </c>
      <c r="AR105" s="25">
        <f t="shared" si="224"/>
        <v>382</v>
      </c>
      <c r="AS105" s="28">
        <f t="shared" si="225"/>
        <v>98.4</v>
      </c>
      <c r="AT105" s="68">
        <f t="shared" ref="AT105" si="413">AS105/C105</f>
        <v>0.9840000000000001</v>
      </c>
      <c r="AU105" s="28">
        <f t="shared" ref="AU105" si="414">SUM(AR108:AR109)/AT105</f>
        <v>186.99186991869917</v>
      </c>
      <c r="AV105" s="25">
        <f t="shared" si="228"/>
        <v>160</v>
      </c>
      <c r="AW105" s="28">
        <f t="shared" si="229"/>
        <v>94.5</v>
      </c>
      <c r="AX105" s="68">
        <f t="shared" ref="AX105" si="415">AW105/C105</f>
        <v>0.94499999999999995</v>
      </c>
      <c r="AY105" s="28">
        <f t="shared" ref="AY105" si="416">SUM(AV108:AV109)/AX105</f>
        <v>86.772486772486772</v>
      </c>
      <c r="AZ105" s="25">
        <f t="shared" si="232"/>
        <v>0</v>
      </c>
      <c r="BA105" s="28" t="e">
        <f t="shared" si="233"/>
        <v>#DIV/0!</v>
      </c>
      <c r="BB105" s="68" t="e">
        <f t="shared" ref="BB105" si="417">BA105/C105</f>
        <v>#DIV/0!</v>
      </c>
      <c r="BC105" s="28" t="e">
        <f t="shared" ref="BC105" si="418">SUM(AZ108:AZ109)/BB105</f>
        <v>#DIV/0!</v>
      </c>
      <c r="BD105" s="25">
        <f t="shared" si="236"/>
        <v>0</v>
      </c>
      <c r="BE105" s="28" t="e">
        <f t="shared" si="237"/>
        <v>#DIV/0!</v>
      </c>
      <c r="BF105" s="68" t="e">
        <f t="shared" ref="BF105" si="419">BE105/C105</f>
        <v>#DIV/0!</v>
      </c>
      <c r="BG105" s="28" t="e">
        <f t="shared" ref="BG105" si="420">SUM(BD108:BD109)/BF105</f>
        <v>#DIV/0!</v>
      </c>
    </row>
    <row r="106" spans="1:59" s="6" customFormat="1" x14ac:dyDescent="0.25">
      <c r="A106" s="82"/>
      <c r="B106" s="82"/>
      <c r="C106" s="82"/>
      <c r="D106" s="15" t="s">
        <v>8</v>
      </c>
      <c r="E106" s="23"/>
      <c r="F106" s="23"/>
      <c r="G106" s="23"/>
      <c r="H106" s="23"/>
      <c r="I106" s="23">
        <v>29</v>
      </c>
      <c r="J106" s="23"/>
      <c r="K106" s="23">
        <v>26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25">
        <f>SUM(E106:AI106)</f>
        <v>55</v>
      </c>
      <c r="AK106" s="30"/>
      <c r="AL106" s="69"/>
      <c r="AM106" s="29"/>
      <c r="AN106" s="25">
        <f t="shared" si="220"/>
        <v>0</v>
      </c>
      <c r="AO106" s="30"/>
      <c r="AP106" s="69"/>
      <c r="AQ106" s="29"/>
      <c r="AR106" s="25">
        <f t="shared" si="224"/>
        <v>55</v>
      </c>
      <c r="AS106" s="30"/>
      <c r="AT106" s="69"/>
      <c r="AU106" s="29"/>
      <c r="AV106" s="25">
        <f t="shared" si="228"/>
        <v>0</v>
      </c>
      <c r="AW106" s="30"/>
      <c r="AX106" s="69"/>
      <c r="AY106" s="29"/>
      <c r="AZ106" s="25">
        <f t="shared" si="232"/>
        <v>0</v>
      </c>
      <c r="BA106" s="30"/>
      <c r="BB106" s="69"/>
      <c r="BC106" s="29"/>
      <c r="BD106" s="25">
        <f t="shared" si="236"/>
        <v>0</v>
      </c>
      <c r="BE106" s="30"/>
      <c r="BF106" s="69"/>
      <c r="BG106" s="29"/>
    </row>
    <row r="107" spans="1:59" s="6" customFormat="1" x14ac:dyDescent="0.25">
      <c r="A107" s="82"/>
      <c r="B107" s="82"/>
      <c r="C107" s="82"/>
      <c r="D107" s="15" t="s">
        <v>1</v>
      </c>
      <c r="E107" s="9"/>
      <c r="F107" s="9">
        <v>21</v>
      </c>
      <c r="G107" s="9"/>
      <c r="H107" s="9"/>
      <c r="I107" s="9">
        <v>29</v>
      </c>
      <c r="J107" s="9"/>
      <c r="K107" s="9">
        <v>26</v>
      </c>
      <c r="L107" s="9"/>
      <c r="M107" s="9"/>
      <c r="N107" s="9"/>
      <c r="O107" s="9"/>
      <c r="P107" s="9">
        <v>29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25">
        <f t="shared" ref="AJ107:AJ109" si="421">SUM(E107:AI107)</f>
        <v>105</v>
      </c>
      <c r="AK107" s="30"/>
      <c r="AL107" s="69"/>
      <c r="AM107" s="29"/>
      <c r="AN107" s="25">
        <f t="shared" si="220"/>
        <v>21</v>
      </c>
      <c r="AO107" s="30"/>
      <c r="AP107" s="69"/>
      <c r="AQ107" s="29"/>
      <c r="AR107" s="25">
        <f t="shared" si="224"/>
        <v>55</v>
      </c>
      <c r="AS107" s="30"/>
      <c r="AT107" s="69"/>
      <c r="AU107" s="29"/>
      <c r="AV107" s="25">
        <f t="shared" si="228"/>
        <v>29</v>
      </c>
      <c r="AW107" s="30"/>
      <c r="AX107" s="69"/>
      <c r="AY107" s="29"/>
      <c r="AZ107" s="25">
        <f t="shared" si="232"/>
        <v>0</v>
      </c>
      <c r="BA107" s="30"/>
      <c r="BB107" s="69"/>
      <c r="BC107" s="29"/>
      <c r="BD107" s="25">
        <f t="shared" si="236"/>
        <v>0</v>
      </c>
      <c r="BE107" s="30"/>
      <c r="BF107" s="69"/>
      <c r="BG107" s="29"/>
    </row>
    <row r="108" spans="1:59" x14ac:dyDescent="0.25">
      <c r="A108" s="82"/>
      <c r="B108" s="82"/>
      <c r="C108" s="82"/>
      <c r="D108" s="15" t="s">
        <v>32</v>
      </c>
      <c r="E108" s="23">
        <v>22</v>
      </c>
      <c r="F108" s="23">
        <v>28</v>
      </c>
      <c r="G108" s="23">
        <v>37</v>
      </c>
      <c r="H108" s="23"/>
      <c r="I108" s="23">
        <v>26</v>
      </c>
      <c r="J108" s="23">
        <v>43</v>
      </c>
      <c r="K108" s="23">
        <v>29</v>
      </c>
      <c r="L108" s="23">
        <v>33</v>
      </c>
      <c r="M108" s="23">
        <v>23</v>
      </c>
      <c r="N108" s="23"/>
      <c r="O108" s="23"/>
      <c r="P108" s="23">
        <v>27</v>
      </c>
      <c r="Q108" s="23">
        <v>45</v>
      </c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5">
        <f t="shared" si="421"/>
        <v>313</v>
      </c>
      <c r="AK108" s="30"/>
      <c r="AL108" s="69"/>
      <c r="AM108" s="29"/>
      <c r="AN108" s="25">
        <f t="shared" si="220"/>
        <v>87</v>
      </c>
      <c r="AO108" s="30"/>
      <c r="AP108" s="69"/>
      <c r="AQ108" s="29"/>
      <c r="AR108" s="25">
        <f t="shared" si="224"/>
        <v>154</v>
      </c>
      <c r="AS108" s="30"/>
      <c r="AT108" s="69"/>
      <c r="AU108" s="29"/>
      <c r="AV108" s="25">
        <f t="shared" si="228"/>
        <v>72</v>
      </c>
      <c r="AW108" s="30"/>
      <c r="AX108" s="69"/>
      <c r="AY108" s="29"/>
      <c r="AZ108" s="25">
        <f t="shared" si="232"/>
        <v>0</v>
      </c>
      <c r="BA108" s="30"/>
      <c r="BB108" s="69"/>
      <c r="BC108" s="29"/>
      <c r="BD108" s="25">
        <f t="shared" si="236"/>
        <v>0</v>
      </c>
      <c r="BE108" s="30"/>
      <c r="BF108" s="69"/>
      <c r="BG108" s="29"/>
    </row>
    <row r="109" spans="1:59" ht="15.75" thickBot="1" x14ac:dyDescent="0.3">
      <c r="A109" s="83"/>
      <c r="B109" s="83"/>
      <c r="C109" s="83"/>
      <c r="D109" s="38" t="s">
        <v>34</v>
      </c>
      <c r="E109" s="23"/>
      <c r="F109" s="23">
        <v>10</v>
      </c>
      <c r="G109" s="23"/>
      <c r="H109" s="23"/>
      <c r="I109" s="23">
        <v>16</v>
      </c>
      <c r="J109" s="23"/>
      <c r="K109" s="23">
        <v>14</v>
      </c>
      <c r="L109" s="23"/>
      <c r="M109" s="23"/>
      <c r="N109" s="23"/>
      <c r="O109" s="23"/>
      <c r="P109" s="23">
        <v>10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5">
        <f t="shared" si="421"/>
        <v>50</v>
      </c>
      <c r="AK109" s="27">
        <f>COUNT(E105:AI105)</f>
        <v>10</v>
      </c>
      <c r="AL109" s="70"/>
      <c r="AM109" s="26">
        <f>420/AM105</f>
        <v>1.0737190082644628</v>
      </c>
      <c r="AN109" s="25">
        <f t="shared" si="220"/>
        <v>10</v>
      </c>
      <c r="AO109" s="27">
        <f t="shared" ref="AO109" si="422">COUNT(E105:G105)</f>
        <v>3</v>
      </c>
      <c r="AP109" s="70"/>
      <c r="AQ109" s="26">
        <f t="shared" si="242"/>
        <v>3.5649484536082472</v>
      </c>
      <c r="AR109" s="25">
        <f t="shared" si="224"/>
        <v>30</v>
      </c>
      <c r="AS109" s="27">
        <f t="shared" ref="AS109" si="423">COUNT(I105:N105)</f>
        <v>5</v>
      </c>
      <c r="AT109" s="70"/>
      <c r="AU109" s="26">
        <f t="shared" si="244"/>
        <v>2.2460869565217392</v>
      </c>
      <c r="AV109" s="25">
        <f t="shared" si="228"/>
        <v>10</v>
      </c>
      <c r="AW109" s="27">
        <f t="shared" ref="AW109" si="424">COUNT(P105:U105)</f>
        <v>2</v>
      </c>
      <c r="AX109" s="70"/>
      <c r="AY109" s="26">
        <f t="shared" si="246"/>
        <v>4.840243902439024</v>
      </c>
      <c r="AZ109" s="25">
        <f t="shared" si="232"/>
        <v>0</v>
      </c>
      <c r="BA109" s="27">
        <f t="shared" ref="BA109" si="425">COUNT(T105:Y105)</f>
        <v>0</v>
      </c>
      <c r="BB109" s="70"/>
      <c r="BC109" s="26" t="e">
        <f t="shared" si="248"/>
        <v>#DIV/0!</v>
      </c>
      <c r="BD109" s="25">
        <f t="shared" si="236"/>
        <v>0</v>
      </c>
      <c r="BE109" s="27">
        <f t="shared" ref="BE109" si="426">COUNT(AD105:AI105)</f>
        <v>0</v>
      </c>
      <c r="BF109" s="70"/>
      <c r="BG109" s="26" t="e">
        <f t="shared" si="250"/>
        <v>#DIV/0!</v>
      </c>
    </row>
    <row r="110" spans="1:59" x14ac:dyDescent="0.25">
      <c r="AI110" s="1" t="s">
        <v>0</v>
      </c>
      <c r="AJ110" s="44">
        <f>SUM(AJ5:AJ7,AJ10:AJ12,AJ15:AJ17,AJ20:AJ22,AJ25:AJ27,AJ30:AJ32,AJ35:AJ37,AJ40:AJ42,AJ45:AJ47,AJ50:AJ52,AJ55:AJ57,AJ60:AJ62,AJ65:AJ67,AJ70:AJ72,AJ75:AJ77,AJ80:AJ82,AJ85:AJ87,AJ90:AJ92,AJ95:AJ97,AJ100:AJ102,AJ105:AJ107)</f>
        <v>18857</v>
      </c>
      <c r="AK110" s="45"/>
      <c r="AL110" s="46"/>
      <c r="AM110" s="47"/>
      <c r="AN110" s="44">
        <f>SUM(AN5:AN7,AN10:AN12,AN15:AN17,AN20:AN22,AN25:AN27,AN30:AN32,AN35:AN37,AN40:AN42,AN45:AN47,AN50:AN52,AN55:AN57,AN60:AN62,AN65:AN67,AN70:AN72,AN75:AN77,AN80:AN82,AN85:AN87,AN90:AN92,AN95:AN97,AN100:AN102,AN105:AN107)</f>
        <v>4486</v>
      </c>
      <c r="AR110" s="44">
        <f>SUM(AR5:AR7,AR10:AR12,AR15:AR17,AR20:AR22,AR25:AR27,AR30:AR32,AR35:AR37,AR40:AR42,AR45:AR47,AR50:AR52,AR55:AR57,AR60:AR62,AR65:AR67,AR70:AR72,AR75:AR77,AR80:AR82,AR85:AR87,AR90:AR92,AR95:AR97,AR100:AR102,AR105:AR107)</f>
        <v>10568</v>
      </c>
      <c r="AV110" s="44">
        <f>SUM(AV5:AV7,AV10:AV12,AV15:AV17,AV20:AV22,AV25:AV27,AV30:AV32,AV35:AV37,AV40:AV42,AV45:AV47,AV50:AV52,AV55:AV57,AV60:AV62,AV65:AV67,AV70:AV72,AV75:AV77,AV80:AV82,AV85:AV87,AV90:AV92,AV95:AV97,AV100:AV102,AV105:AV107)</f>
        <v>3803</v>
      </c>
      <c r="AZ110" s="44">
        <f>SUM(AZ5:AZ7,AZ10:AZ12,AZ15:AZ17,AZ20:AZ22,AZ25:AZ27,AZ30:AZ32,AZ35:AZ37,AZ40:AZ42,AZ45:AZ47,AZ50:AZ52,AZ55:AZ57,AZ60:AZ62,AZ65:AZ67,AZ70:AZ72,AZ75:AZ77,AZ80:AZ82,AZ85:AZ87,AZ90:AZ92,AZ95:AZ97,AZ100:AZ102,AZ105:AZ107)</f>
        <v>0</v>
      </c>
      <c r="BD110" s="44">
        <f>SUM(BD5:BD7,BD10:BD12,BD15:BD17,BD20:BD22,BD25:BD27,BD30:BD32,BD35:BD37,BD40:BD42,BD45:BD47,BD50:BD52,BD55:BD57,BD60:BD62,BD65:BD67,BD70:BD72,BD75:BD77,BD80:BD82,BD85:BD87,BD90:BD92,BD95:BD97,BD100:BD102,BD105:BD107)</f>
        <v>0</v>
      </c>
    </row>
    <row r="111" spans="1:59" x14ac:dyDescent="0.25">
      <c r="AI111" s="1" t="s">
        <v>36</v>
      </c>
      <c r="AJ111" s="44">
        <f>SUM(AJ8:AJ9,AJ13:AJ14,AJ18:AJ19,AJ23:AJ24,AJ28:AJ29,AJ33:AJ34,AJ38:AJ39,AJ43:AJ44,AJ48:AJ49,AJ53:AJ54,AJ58:AJ59,AJ63:AJ64,AJ68:AJ69,AJ73:AJ74,AJ78:AJ79,AJ83:AJ84,AJ88:AJ89,AJ93:AJ94,AJ98:AJ99,AJ103:AJ104,AJ108:AJ109)</f>
        <v>6498</v>
      </c>
      <c r="AN111" s="44">
        <f>SUM(AN8:AN9,AN13:AN14,AN18:AN19,AN23:AN24,AN28:AN29,AN33:AN34,AN38:AN39,AN43:AN44,AN48:AN49,AN53:AN54,AN58:AN59,AN63:AN64,AN68:AN69,AN73:AN74,AN78:AN79,AN83:AN84,AN88:AN89,AN93:AN94,AN98:AN99,AN103:AN104,AN108:AN109)</f>
        <v>1538</v>
      </c>
      <c r="AR111" s="44">
        <f>SUM(AR8:AR9,AR13:AR14,AR18:AR19,AR23:AR24,AR28:AR29,AR33:AR34,AR38:AR39,AR43:AR44,AR48:AR49,AR53:AR54,AR58:AR59,AR63:AR64,AR68:AR69,AR73:AR74,AR78:AR79,AR83:AR84,AR88:AR89,AR93:AR94,AR98:AR99,AR103:AR104,AR108:AR109)</f>
        <v>3627</v>
      </c>
      <c r="AV111" s="44">
        <f>SUM(AV8:AV9,AV13:AV14,AV18:AV19,AV23:AV24,AV28:AV29,AV33:AV34,AV38:AV39,AV43:AV44,AV48:AV49,AV53:AV54,AV58:AV59,AV63:AV64,AV68:AV69,AV73:AV74,AV78:AV79,AV83:AV84,AV88:AV89,AV93:AV94,AV98:AV99,AV103:AV104,AV108:AV109)</f>
        <v>1333</v>
      </c>
      <c r="AZ111" s="44">
        <f>SUM(AZ8:AZ9,AZ13:AZ14,AZ18:AZ19,AZ23:AZ24,AZ28:AZ29,AZ33:AZ34,AZ38:AZ39,AZ43:AZ44,AZ48:AZ49,AZ53:AZ54,AZ58:AZ59,AZ63:AZ64,AZ68:AZ69,AZ73:AZ74,AZ78:AZ79,AZ83:AZ84,AZ88:AZ89,AZ93:AZ94,AZ98:AZ99,AZ103:AZ104,AZ108:AZ109)</f>
        <v>0</v>
      </c>
      <c r="BD111" s="44">
        <f>SUM(BD8:BD9,BD13:BD14,BD18:BD19,BD23:BD24,BD28:BD29,BD33:BD34,BD38:BD39,BD43:BD44,BD48:BD49,BD53:BD54,BD58:BD59,BD63:BD64,BD68:BD69,BD73:BD74,BD78:BD79,BD83:BD84,BD88:BD89,BD93:BD94,BD98:BD99,BD103:BD104,BD108:BD109)</f>
        <v>0</v>
      </c>
    </row>
    <row r="112" spans="1:59" ht="15.75" thickBot="1" x14ac:dyDescent="0.3">
      <c r="AK112" s="85" t="s">
        <v>38</v>
      </c>
      <c r="AL112" s="84" t="s">
        <v>39</v>
      </c>
      <c r="AM112" s="86" t="s">
        <v>37</v>
      </c>
      <c r="AO112" s="85" t="s">
        <v>38</v>
      </c>
      <c r="AP112" s="84" t="s">
        <v>39</v>
      </c>
      <c r="AQ112" s="86" t="s">
        <v>37</v>
      </c>
      <c r="AS112" s="85" t="s">
        <v>38</v>
      </c>
      <c r="AT112" s="84" t="s">
        <v>39</v>
      </c>
      <c r="AU112" s="86" t="s">
        <v>37</v>
      </c>
      <c r="AW112" s="85" t="s">
        <v>38</v>
      </c>
      <c r="AX112" s="84" t="s">
        <v>39</v>
      </c>
      <c r="AY112" s="86" t="s">
        <v>37</v>
      </c>
      <c r="BA112" s="85" t="s">
        <v>38</v>
      </c>
      <c r="BB112" s="84" t="s">
        <v>39</v>
      </c>
      <c r="BC112" s="86" t="s">
        <v>37</v>
      </c>
      <c r="BE112" s="85" t="s">
        <v>38</v>
      </c>
      <c r="BF112" s="84" t="s">
        <v>39</v>
      </c>
      <c r="BG112" s="86" t="s">
        <v>37</v>
      </c>
    </row>
    <row r="113" spans="32:39" x14ac:dyDescent="0.25">
      <c r="AF113" s="88" t="s">
        <v>26</v>
      </c>
      <c r="AG113" s="89"/>
      <c r="AH113" s="89"/>
      <c r="AI113" s="99"/>
      <c r="AJ113" s="90"/>
      <c r="AK113" s="131">
        <f>COUNTIF(AL$5:AL109,"&gt;90%")</f>
        <v>8</v>
      </c>
      <c r="AL113" s="106">
        <f>COUNTIF(AL5:AL109,"&lt;90%")-COUNTIF(AL5:AL109,"&lt;59%")</f>
        <v>12</v>
      </c>
      <c r="AM113" s="120">
        <f>COUNTIF(AL5:AL109,"&lt;59%")</f>
        <v>1</v>
      </c>
    </row>
    <row r="114" spans="32:39" x14ac:dyDescent="0.25">
      <c r="AF114" s="74" t="s">
        <v>27</v>
      </c>
      <c r="AG114" s="75"/>
      <c r="AH114" s="75"/>
      <c r="AI114" s="100"/>
      <c r="AJ114" s="32"/>
      <c r="AK114" s="33">
        <f>AK113/21</f>
        <v>0.38095238095238093</v>
      </c>
      <c r="AL114" s="35">
        <f t="shared" ref="AL114" si="427">AL113/21</f>
        <v>0.5714285714285714</v>
      </c>
      <c r="AM114" s="132">
        <f t="shared" ref="AM114" si="428">AM113/21</f>
        <v>4.7619047619047616E-2</v>
      </c>
    </row>
    <row r="115" spans="32:39" x14ac:dyDescent="0.25">
      <c r="AF115" s="71" t="s">
        <v>7</v>
      </c>
      <c r="AG115" s="72"/>
      <c r="AH115" s="72"/>
      <c r="AI115" s="101"/>
      <c r="AJ115" s="32"/>
      <c r="AK115" s="130">
        <f>SUMIFS(AJ$5:AJ$109,D$5:D$109,"1 рейс вывоз",AL$5:AL$109,"&gt;90%")</f>
        <v>6897</v>
      </c>
      <c r="AL115" s="107">
        <f>SUMIF(AL$5:AL$109,"&lt;90%",AJ$5:AJ$109)-SUMIF(AL$5:AL$109,"&lt;60%",AJ$5:AJ$109)</f>
        <v>10144</v>
      </c>
      <c r="AM115" s="121">
        <f>SUMIF(AL$5:AL$109,"&lt;60%",AJ$5:AJ$109)</f>
        <v>71</v>
      </c>
    </row>
    <row r="116" spans="32:39" x14ac:dyDescent="0.25">
      <c r="AF116" s="71" t="s">
        <v>28</v>
      </c>
      <c r="AG116" s="72"/>
      <c r="AH116" s="72"/>
      <c r="AI116" s="101"/>
      <c r="AJ116" s="32"/>
      <c r="AK116" s="130">
        <f>SUMIFS(AJ5:AJ109,D5:D109,"доп вода",AL5:AL109,"&gt;90%")</f>
        <v>0</v>
      </c>
      <c r="AL116" s="107"/>
      <c r="AM116" s="121"/>
    </row>
    <row r="117" spans="32:39" x14ac:dyDescent="0.25">
      <c r="AF117" s="71" t="s">
        <v>1</v>
      </c>
      <c r="AG117" s="72"/>
      <c r="AH117" s="72"/>
      <c r="AI117" s="101"/>
      <c r="AJ117" s="32"/>
      <c r="AK117" s="130">
        <f>SUMIFS(AJ5:AJ109,D5:D109,"2 рейс",AL5:AL109,"&gt;90%")</f>
        <v>0</v>
      </c>
      <c r="AL117" s="107"/>
      <c r="AM117" s="121"/>
    </row>
    <row r="118" spans="32:39" x14ac:dyDescent="0.25">
      <c r="AF118" s="91" t="s">
        <v>32</v>
      </c>
      <c r="AG118" s="73"/>
      <c r="AH118" s="73"/>
      <c r="AI118" s="102"/>
      <c r="AJ118" s="32"/>
      <c r="AK118" s="130">
        <f>SUMIFS(AJ5:AJ109,D5:D109,"заявка",AL5:AL109,"&gt;90%")</f>
        <v>0</v>
      </c>
      <c r="AL118" s="107"/>
      <c r="AM118" s="121"/>
    </row>
    <row r="119" spans="32:39" ht="15.75" thickBot="1" x14ac:dyDescent="0.3">
      <c r="AF119" s="92" t="s">
        <v>34</v>
      </c>
      <c r="AG119" s="93"/>
      <c r="AH119" s="93"/>
      <c r="AI119" s="103"/>
      <c r="AJ119" s="94"/>
      <c r="AK119" s="133">
        <f>SUMIFS(AJ5:AJ109,D5:D109,"Заявка 2 рейс",AL5:AL109,"&gt;90%")</f>
        <v>0</v>
      </c>
      <c r="AL119" s="108"/>
      <c r="AM119" s="122"/>
    </row>
    <row r="120" spans="32:39" ht="15.75" thickBot="1" x14ac:dyDescent="0.3">
      <c r="AF120" s="6"/>
    </row>
    <row r="121" spans="32:39" x14ac:dyDescent="0.25">
      <c r="AF121" s="95" t="s">
        <v>29</v>
      </c>
      <c r="AG121" s="96"/>
      <c r="AH121" s="96"/>
      <c r="AI121" s="104"/>
      <c r="AJ121" s="90"/>
      <c r="AK121" s="127">
        <f>SUM(AK115:AK117)</f>
        <v>6897</v>
      </c>
      <c r="AL121" s="109">
        <f>SUM(AL115:AL117)</f>
        <v>10144</v>
      </c>
      <c r="AM121" s="123">
        <f>SUM(AM115:AM117)</f>
        <v>71</v>
      </c>
    </row>
    <row r="122" spans="32:39" x14ac:dyDescent="0.25">
      <c r="AF122" s="71" t="s">
        <v>30</v>
      </c>
      <c r="AG122" s="72"/>
      <c r="AH122" s="72"/>
      <c r="AI122" s="101"/>
      <c r="AJ122" s="32"/>
      <c r="AK122" s="128">
        <f>SUM(AK117/AK115)</f>
        <v>0</v>
      </c>
      <c r="AL122" s="111">
        <f>SUM(AL117/AL115)</f>
        <v>0</v>
      </c>
      <c r="AM122" s="125">
        <f>SUM(AM117/AM115)</f>
        <v>0</v>
      </c>
    </row>
    <row r="123" spans="32:39" ht="15.75" thickBot="1" x14ac:dyDescent="0.3">
      <c r="AF123" s="97" t="s">
        <v>31</v>
      </c>
      <c r="AG123" s="98"/>
      <c r="AH123" s="98"/>
      <c r="AI123" s="105"/>
      <c r="AJ123" s="94"/>
      <c r="AK123" s="129">
        <f>SUM(AK121/AK115)</f>
        <v>1</v>
      </c>
      <c r="AL123" s="112">
        <f>SUM(AL121/AL115)</f>
        <v>1</v>
      </c>
      <c r="AM123" s="126">
        <f>SUM(AM121/AM115)</f>
        <v>1</v>
      </c>
    </row>
    <row r="124" spans="32:39" x14ac:dyDescent="0.25">
      <c r="AF124" s="48"/>
      <c r="AG124" s="48"/>
      <c r="AH124" s="48"/>
      <c r="AI124" s="48"/>
      <c r="AJ124" s="32"/>
      <c r="AK124" s="32"/>
      <c r="AL124" s="32"/>
      <c r="AM124" s="32"/>
    </row>
    <row r="125" spans="32:39" x14ac:dyDescent="0.25">
      <c r="AF125" s="87" t="s">
        <v>40</v>
      </c>
      <c r="AG125" s="87"/>
      <c r="AH125" s="87"/>
      <c r="AI125" s="87"/>
      <c r="AJ125" s="87"/>
      <c r="AK125" s="87"/>
      <c r="AL125" s="87"/>
      <c r="AM125" s="87"/>
    </row>
    <row r="126" spans="32:39" ht="15.75" thickBot="1" x14ac:dyDescent="0.3">
      <c r="AK126" s="85" t="s">
        <v>38</v>
      </c>
      <c r="AL126" s="84" t="s">
        <v>39</v>
      </c>
      <c r="AM126" s="86" t="s">
        <v>37</v>
      </c>
    </row>
    <row r="127" spans="32:39" x14ac:dyDescent="0.25">
      <c r="AF127" s="88" t="s">
        <v>26</v>
      </c>
      <c r="AG127" s="89"/>
      <c r="AH127" s="89"/>
      <c r="AI127" s="99"/>
      <c r="AJ127" s="90"/>
      <c r="AK127" s="113">
        <f>COUNTIF(AL$5:AL109,"&gt;90%")</f>
        <v>8</v>
      </c>
      <c r="AL127" s="106">
        <f>COUNTIF(AL$5:AL109,"&lt;90%")-COUNTIF(AL$5:AL109,"&lt;59%")</f>
        <v>12</v>
      </c>
      <c r="AM127" s="120">
        <f>COUNTIF(AL$5:AL109,"&lt;59%")</f>
        <v>1</v>
      </c>
    </row>
    <row r="128" spans="32:39" x14ac:dyDescent="0.25">
      <c r="AF128" s="74" t="s">
        <v>27</v>
      </c>
      <c r="AG128" s="75"/>
      <c r="AH128" s="75"/>
      <c r="AI128" s="100"/>
      <c r="AJ128" s="32"/>
      <c r="AK128" s="33">
        <f>AK127/21</f>
        <v>0.38095238095238093</v>
      </c>
      <c r="AL128" s="35">
        <f t="shared" ref="AL128:AM128" si="429">AL127/21</f>
        <v>0.5714285714285714</v>
      </c>
      <c r="AM128" s="34">
        <f t="shared" si="429"/>
        <v>4.7619047619047616E-2</v>
      </c>
    </row>
    <row r="129" spans="32:39" x14ac:dyDescent="0.25">
      <c r="AF129" s="71" t="s">
        <v>7</v>
      </c>
      <c r="AG129" s="72"/>
      <c r="AH129" s="72"/>
      <c r="AI129" s="101"/>
      <c r="AJ129" s="32"/>
      <c r="AK129" s="114">
        <f>SUMIFS(AJ18:AJ122,D18:D122,"1 рейс вывоз",AL18:AL122,"&gt;90%")</f>
        <v>6897</v>
      </c>
      <c r="AL129" s="107">
        <v>10144</v>
      </c>
      <c r="AM129" s="121">
        <v>71</v>
      </c>
    </row>
    <row r="130" spans="32:39" x14ac:dyDescent="0.25">
      <c r="AF130" s="71" t="s">
        <v>28</v>
      </c>
      <c r="AG130" s="72"/>
      <c r="AH130" s="72"/>
      <c r="AI130" s="101"/>
      <c r="AJ130" s="32"/>
      <c r="AK130" s="114">
        <v>344</v>
      </c>
      <c r="AL130" s="107">
        <v>293</v>
      </c>
      <c r="AM130" s="121">
        <v>0</v>
      </c>
    </row>
    <row r="131" spans="32:39" x14ac:dyDescent="0.25">
      <c r="AF131" s="71" t="s">
        <v>1</v>
      </c>
      <c r="AG131" s="72"/>
      <c r="AH131" s="72"/>
      <c r="AI131" s="101"/>
      <c r="AJ131" s="32"/>
      <c r="AK131" s="114">
        <v>595</v>
      </c>
      <c r="AL131" s="107">
        <v>513</v>
      </c>
      <c r="AM131" s="121">
        <v>0</v>
      </c>
    </row>
    <row r="132" spans="32:39" x14ac:dyDescent="0.25">
      <c r="AF132" s="91" t="s">
        <v>32</v>
      </c>
      <c r="AG132" s="73"/>
      <c r="AH132" s="73"/>
      <c r="AI132" s="102"/>
      <c r="AJ132" s="32"/>
      <c r="AK132" s="114">
        <v>2487</v>
      </c>
      <c r="AL132" s="107">
        <v>3374</v>
      </c>
      <c r="AM132" s="121">
        <v>40</v>
      </c>
    </row>
    <row r="133" spans="32:39" ht="15.75" thickBot="1" x14ac:dyDescent="0.3">
      <c r="AF133" s="92" t="s">
        <v>34</v>
      </c>
      <c r="AG133" s="93"/>
      <c r="AH133" s="93"/>
      <c r="AI133" s="103"/>
      <c r="AJ133" s="94"/>
      <c r="AK133" s="115">
        <v>317</v>
      </c>
      <c r="AL133" s="108">
        <v>280</v>
      </c>
      <c r="AM133" s="122">
        <v>0</v>
      </c>
    </row>
    <row r="134" spans="32:39" ht="15.75" thickBot="1" x14ac:dyDescent="0.3">
      <c r="AF134" s="6"/>
    </row>
    <row r="135" spans="32:39" x14ac:dyDescent="0.25">
      <c r="AF135" s="95" t="s">
        <v>41</v>
      </c>
      <c r="AG135" s="96"/>
      <c r="AH135" s="96"/>
      <c r="AI135" s="104"/>
      <c r="AJ135" s="90"/>
      <c r="AK135" s="116">
        <f>SUM(AK129:AK131)</f>
        <v>7836</v>
      </c>
      <c r="AL135" s="109">
        <f>SUM(AL129:AL131)</f>
        <v>10950</v>
      </c>
      <c r="AM135" s="123">
        <f>SUM(AM129:AM131)</f>
        <v>71</v>
      </c>
    </row>
    <row r="136" spans="32:39" x14ac:dyDescent="0.25">
      <c r="AF136" s="71" t="s">
        <v>42</v>
      </c>
      <c r="AG136" s="72"/>
      <c r="AH136" s="72"/>
      <c r="AI136" s="101"/>
      <c r="AJ136" s="32"/>
      <c r="AK136" s="117">
        <f>SUM(AK132:AK133)</f>
        <v>2804</v>
      </c>
      <c r="AL136" s="110">
        <f>SUM(AL132:AL133)</f>
        <v>3654</v>
      </c>
      <c r="AM136" s="124">
        <f>SUM(AM132:AM133)</f>
        <v>40</v>
      </c>
    </row>
    <row r="137" spans="32:39" x14ac:dyDescent="0.25">
      <c r="AF137" s="71" t="s">
        <v>43</v>
      </c>
      <c r="AG137" s="72"/>
      <c r="AH137" s="72"/>
      <c r="AI137" s="101"/>
      <c r="AJ137" s="32"/>
      <c r="AK137" s="118">
        <f>SUM(AK129/AK127)</f>
        <v>862.125</v>
      </c>
      <c r="AL137" s="111">
        <f>SUM(AL129/AL127)</f>
        <v>845.33333333333337</v>
      </c>
      <c r="AM137" s="125">
        <f>SUM(AM129/AM127)</f>
        <v>71</v>
      </c>
    </row>
    <row r="138" spans="32:39" ht="15.75" thickBot="1" x14ac:dyDescent="0.3">
      <c r="AF138" s="97" t="s">
        <v>31</v>
      </c>
      <c r="AG138" s="98"/>
      <c r="AH138" s="98"/>
      <c r="AI138" s="105"/>
      <c r="AJ138" s="94"/>
      <c r="AK138" s="119">
        <f>SUM(AK135/AK127)</f>
        <v>979.5</v>
      </c>
      <c r="AL138" s="112">
        <f>SUM(AL135/AL127)</f>
        <v>912.5</v>
      </c>
      <c r="AM138" s="126">
        <f>SUM(AM135/AM127)</f>
        <v>71</v>
      </c>
    </row>
  </sheetData>
  <autoFilter ref="A4:AM111"/>
  <mergeCells count="246">
    <mergeCell ref="AF138:AI138"/>
    <mergeCell ref="AF125:AM125"/>
    <mergeCell ref="AF136:AI136"/>
    <mergeCell ref="AF127:AI127"/>
    <mergeCell ref="AF128:AI128"/>
    <mergeCell ref="AF129:AI129"/>
    <mergeCell ref="AF130:AI130"/>
    <mergeCell ref="AF131:AI131"/>
    <mergeCell ref="AF132:AI132"/>
    <mergeCell ref="AF133:AI133"/>
    <mergeCell ref="AF135:AI135"/>
    <mergeCell ref="AF137:AI137"/>
    <mergeCell ref="A30:A34"/>
    <mergeCell ref="B30:B34"/>
    <mergeCell ref="C30:C34"/>
    <mergeCell ref="AL20:AL24"/>
    <mergeCell ref="AL25:AL29"/>
    <mergeCell ref="AL30:AL34"/>
    <mergeCell ref="A2:D2"/>
    <mergeCell ref="A3:A4"/>
    <mergeCell ref="B3:B4"/>
    <mergeCell ref="C3:C4"/>
    <mergeCell ref="D3:D4"/>
    <mergeCell ref="A10:A14"/>
    <mergeCell ref="B10:B14"/>
    <mergeCell ref="C10:C14"/>
    <mergeCell ref="A15:A19"/>
    <mergeCell ref="B15:B19"/>
    <mergeCell ref="C15:C19"/>
    <mergeCell ref="A20:A24"/>
    <mergeCell ref="B20:B24"/>
    <mergeCell ref="C20:C24"/>
    <mergeCell ref="A25:A29"/>
    <mergeCell ref="B25:B29"/>
    <mergeCell ref="C25:C29"/>
    <mergeCell ref="AK3:AK4"/>
    <mergeCell ref="AL3:AL4"/>
    <mergeCell ref="AM3:AM4"/>
    <mergeCell ref="A5:A9"/>
    <mergeCell ref="B5:B9"/>
    <mergeCell ref="C5:C9"/>
    <mergeCell ref="AJ3:AJ4"/>
    <mergeCell ref="AL5:AL9"/>
    <mergeCell ref="A40:A44"/>
    <mergeCell ref="B40:B44"/>
    <mergeCell ref="C40:C44"/>
    <mergeCell ref="A45:A49"/>
    <mergeCell ref="B45:B49"/>
    <mergeCell ref="C45:C49"/>
    <mergeCell ref="A35:A39"/>
    <mergeCell ref="B35:B39"/>
    <mergeCell ref="C35:C39"/>
    <mergeCell ref="A60:A64"/>
    <mergeCell ref="B60:B64"/>
    <mergeCell ref="C60:C64"/>
    <mergeCell ref="A65:A69"/>
    <mergeCell ref="B65:B69"/>
    <mergeCell ref="C65:C69"/>
    <mergeCell ref="A50:A54"/>
    <mergeCell ref="B50:B54"/>
    <mergeCell ref="C50:C54"/>
    <mergeCell ref="A55:A59"/>
    <mergeCell ref="B55:B59"/>
    <mergeCell ref="C55:C59"/>
    <mergeCell ref="A80:A84"/>
    <mergeCell ref="B80:B84"/>
    <mergeCell ref="C80:C84"/>
    <mergeCell ref="A85:A89"/>
    <mergeCell ref="B85:B89"/>
    <mergeCell ref="C85:C89"/>
    <mergeCell ref="A70:A74"/>
    <mergeCell ref="B70:B74"/>
    <mergeCell ref="AL100:AL104"/>
    <mergeCell ref="AL75:AL79"/>
    <mergeCell ref="C70:C74"/>
    <mergeCell ref="A75:A79"/>
    <mergeCell ref="B75:B79"/>
    <mergeCell ref="C75:C79"/>
    <mergeCell ref="A100:A104"/>
    <mergeCell ref="B100:B104"/>
    <mergeCell ref="C100:C104"/>
    <mergeCell ref="A105:A109"/>
    <mergeCell ref="B105:B109"/>
    <mergeCell ref="C105:C109"/>
    <mergeCell ref="A90:A94"/>
    <mergeCell ref="B90:B94"/>
    <mergeCell ref="C90:C94"/>
    <mergeCell ref="A95:A99"/>
    <mergeCell ref="B95:B99"/>
    <mergeCell ref="C95:C99"/>
    <mergeCell ref="AR1:AU1"/>
    <mergeCell ref="AV1:AY1"/>
    <mergeCell ref="AZ1:BC1"/>
    <mergeCell ref="AW3:AW4"/>
    <mergeCell ref="AX3:AX4"/>
    <mergeCell ref="AY3:AY4"/>
    <mergeCell ref="AZ3:AZ4"/>
    <mergeCell ref="AL70:AL74"/>
    <mergeCell ref="AL10:AL14"/>
    <mergeCell ref="AL15:AL19"/>
    <mergeCell ref="AP10:AP14"/>
    <mergeCell ref="AT10:AT14"/>
    <mergeCell ref="AX10:AX14"/>
    <mergeCell ref="BB10:BB14"/>
    <mergeCell ref="AP25:AP29"/>
    <mergeCell ref="AT25:AT29"/>
    <mergeCell ref="AX25:AX29"/>
    <mergeCell ref="BB25:BB29"/>
    <mergeCell ref="AP40:AP44"/>
    <mergeCell ref="AT40:AT44"/>
    <mergeCell ref="AX40:AX44"/>
    <mergeCell ref="BB40:BB44"/>
    <mergeCell ref="AP55:AP59"/>
    <mergeCell ref="AL35:AL39"/>
    <mergeCell ref="AL80:AL84"/>
    <mergeCell ref="AL85:AL89"/>
    <mergeCell ref="AL90:AL94"/>
    <mergeCell ref="AL95:AL99"/>
    <mergeCell ref="AL40:AL44"/>
    <mergeCell ref="AL45:AL49"/>
    <mergeCell ref="AL50:AL54"/>
    <mergeCell ref="AL55:AL59"/>
    <mergeCell ref="AL60:AL64"/>
    <mergeCell ref="AL65:AL69"/>
    <mergeCell ref="BG3:BG4"/>
    <mergeCell ref="AJ1:AM1"/>
    <mergeCell ref="AP5:AP9"/>
    <mergeCell ref="AT5:AT9"/>
    <mergeCell ref="AX5:AX9"/>
    <mergeCell ref="BB5:BB9"/>
    <mergeCell ref="BF5:BF9"/>
    <mergeCell ref="BA3:BA4"/>
    <mergeCell ref="BB3:BB4"/>
    <mergeCell ref="BC3:BC4"/>
    <mergeCell ref="BD3:BD4"/>
    <mergeCell ref="BE3:BE4"/>
    <mergeCell ref="BF3:BF4"/>
    <mergeCell ref="BD1:BG1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N1:AQ1"/>
    <mergeCell ref="BF10:BF14"/>
    <mergeCell ref="AP15:AP19"/>
    <mergeCell ref="AT15:AT19"/>
    <mergeCell ref="AX15:AX19"/>
    <mergeCell ref="BB15:BB19"/>
    <mergeCell ref="BF15:BF19"/>
    <mergeCell ref="AP20:AP24"/>
    <mergeCell ref="AT20:AT24"/>
    <mergeCell ref="AX20:AX24"/>
    <mergeCell ref="BB20:BB24"/>
    <mergeCell ref="BF20:BF24"/>
    <mergeCell ref="BF25:BF29"/>
    <mergeCell ref="AP30:AP34"/>
    <mergeCell ref="AT30:AT34"/>
    <mergeCell ref="AX30:AX34"/>
    <mergeCell ref="BB30:BB34"/>
    <mergeCell ref="BF30:BF34"/>
    <mergeCell ref="AP35:AP39"/>
    <mergeCell ref="AT35:AT39"/>
    <mergeCell ref="AX35:AX39"/>
    <mergeCell ref="BB35:BB39"/>
    <mergeCell ref="BF35:BF39"/>
    <mergeCell ref="BF40:BF44"/>
    <mergeCell ref="AP45:AP49"/>
    <mergeCell ref="AT45:AT49"/>
    <mergeCell ref="AX45:AX49"/>
    <mergeCell ref="BB45:BB49"/>
    <mergeCell ref="BF45:BF49"/>
    <mergeCell ref="AP50:AP54"/>
    <mergeCell ref="AT50:AT54"/>
    <mergeCell ref="AX50:AX54"/>
    <mergeCell ref="BB50:BB54"/>
    <mergeCell ref="BF50:BF54"/>
    <mergeCell ref="AT55:AT59"/>
    <mergeCell ref="AX55:AX59"/>
    <mergeCell ref="BB55:BB59"/>
    <mergeCell ref="BF55:BF59"/>
    <mergeCell ref="AP60:AP64"/>
    <mergeCell ref="AT60:AT64"/>
    <mergeCell ref="AX60:AX64"/>
    <mergeCell ref="BB60:BB64"/>
    <mergeCell ref="BF60:BF64"/>
    <mergeCell ref="AP65:AP69"/>
    <mergeCell ref="AT65:AT69"/>
    <mergeCell ref="AX65:AX69"/>
    <mergeCell ref="BB65:BB69"/>
    <mergeCell ref="BF65:BF69"/>
    <mergeCell ref="AP70:AP74"/>
    <mergeCell ref="AT70:AT74"/>
    <mergeCell ref="AX70:AX74"/>
    <mergeCell ref="BB70:BB74"/>
    <mergeCell ref="BF70:BF74"/>
    <mergeCell ref="AP75:AP79"/>
    <mergeCell ref="AT75:AT79"/>
    <mergeCell ref="AX75:AX79"/>
    <mergeCell ref="BB75:BB79"/>
    <mergeCell ref="BF75:BF79"/>
    <mergeCell ref="AP80:AP84"/>
    <mergeCell ref="AT80:AT84"/>
    <mergeCell ref="AX80:AX84"/>
    <mergeCell ref="BB80:BB84"/>
    <mergeCell ref="BF80:BF84"/>
    <mergeCell ref="AP85:AP89"/>
    <mergeCell ref="AT85:AT89"/>
    <mergeCell ref="AX85:AX89"/>
    <mergeCell ref="BB85:BB89"/>
    <mergeCell ref="BF85:BF89"/>
    <mergeCell ref="AP90:AP94"/>
    <mergeCell ref="AT90:AT94"/>
    <mergeCell ref="AX90:AX94"/>
    <mergeCell ref="BB90:BB94"/>
    <mergeCell ref="BF90:BF94"/>
    <mergeCell ref="AP95:AP99"/>
    <mergeCell ref="AT95:AT99"/>
    <mergeCell ref="AX95:AX99"/>
    <mergeCell ref="BB95:BB99"/>
    <mergeCell ref="BF95:BF99"/>
    <mergeCell ref="AP100:AP104"/>
    <mergeCell ref="AT100:AT104"/>
    <mergeCell ref="AX100:AX104"/>
    <mergeCell ref="BB100:BB104"/>
    <mergeCell ref="BF100:BF104"/>
    <mergeCell ref="AP105:AP109"/>
    <mergeCell ref="AT105:AT109"/>
    <mergeCell ref="AX105:AX109"/>
    <mergeCell ref="BB105:BB109"/>
    <mergeCell ref="BF105:BF109"/>
    <mergeCell ref="AF122:AI122"/>
    <mergeCell ref="AF123:AI123"/>
    <mergeCell ref="AF118:AI118"/>
    <mergeCell ref="AF119:AI119"/>
    <mergeCell ref="AF113:AI113"/>
    <mergeCell ref="AF114:AI114"/>
    <mergeCell ref="AF115:AI115"/>
    <mergeCell ref="AF116:AI116"/>
    <mergeCell ref="AF117:AI117"/>
    <mergeCell ref="AF121:AI121"/>
    <mergeCell ref="AL105:AL109"/>
  </mergeCells>
  <conditionalFormatting sqref="AL5:AL109">
    <cfRule type="cellIs" dxfId="2" priority="4" operator="greaterThan">
      <formula>0.9</formula>
    </cfRule>
    <cfRule type="cellIs" dxfId="1" priority="5" operator="between">
      <formula>0.6</formula>
      <formula>0.9</formula>
    </cfRule>
    <cfRule type="cellIs" dxfId="0" priority="6" operator="lessThan">
      <formula>0.6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19l Supervisor</cp:lastModifiedBy>
  <cp:revision>0</cp:revision>
  <cp:lastPrinted>2018-09-08T06:54:01Z</cp:lastPrinted>
  <dcterms:created xsi:type="dcterms:W3CDTF">2012-01-05T03:17:48Z</dcterms:created>
  <dcterms:modified xsi:type="dcterms:W3CDTF">2020-10-15T07:27:15Z</dcterms:modified>
  <dc:language>ru-RU</dc:language>
</cp:coreProperties>
</file>