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695" tabRatio="732" activeTab="8"/>
  </bookViews>
  <sheets>
    <sheet name="Рыболов" sheetId="1" r:id="rId1"/>
    <sheet name="Лист2" sheetId="2" state="hidden" r:id="rId2"/>
    <sheet name="Лист3" sheetId="3" state="hidden" r:id="rId3"/>
    <sheet name="Лист4" sheetId="4" state="hidden" r:id="rId4"/>
    <sheet name="Охотник" sheetId="6" r:id="rId5"/>
    <sheet name="Фермер" sheetId="7" r:id="rId6"/>
    <sheet name="Старатель" sheetId="8" r:id="rId7"/>
    <sheet name="Алхимик" sheetId="9" r:id="rId8"/>
    <sheet name="Начертатель" sheetId="10" r:id="rId9"/>
    <sheet name="Повар" sheetId="11" r:id="rId10"/>
    <sheet name="Ювелир" sheetId="12" r:id="rId11"/>
    <sheet name="Ингредиенты" sheetId="14" r:id="rId12"/>
  </sheets>
  <calcPr calcId="152511"/>
</workbook>
</file>

<file path=xl/calcChain.xml><?xml version="1.0" encoding="utf-8"?>
<calcChain xmlns="http://schemas.openxmlformats.org/spreadsheetml/2006/main">
  <c r="E17" i="10" l="1"/>
  <c r="E18" i="10" l="1"/>
  <c r="F55" i="12" l="1"/>
  <c r="F54" i="12"/>
  <c r="F138" i="12" l="1"/>
  <c r="E138" i="12"/>
  <c r="F137" i="12"/>
  <c r="E137" i="12"/>
  <c r="E136" i="12"/>
  <c r="F134" i="12"/>
  <c r="E134" i="12"/>
  <c r="F124" i="12"/>
  <c r="F77" i="10" s="1"/>
  <c r="E124" i="12"/>
  <c r="E77" i="10" s="1"/>
  <c r="E123" i="12"/>
  <c r="E122" i="12"/>
  <c r="E121" i="12"/>
  <c r="E120" i="12"/>
  <c r="E119" i="12"/>
  <c r="E118" i="12"/>
  <c r="E117" i="12"/>
  <c r="F109" i="12"/>
  <c r="E109" i="12"/>
  <c r="F108" i="12"/>
  <c r="E108" i="12"/>
  <c r="F107" i="12"/>
  <c r="E107" i="12"/>
  <c r="F106" i="12"/>
  <c r="E106" i="12"/>
  <c r="F105" i="12"/>
  <c r="E105" i="12"/>
  <c r="E93" i="12"/>
  <c r="F92" i="12"/>
  <c r="F58" i="10" s="1"/>
  <c r="E92" i="12"/>
  <c r="E58" i="10" s="1"/>
  <c r="E91" i="12"/>
  <c r="E90" i="12"/>
  <c r="E89" i="12"/>
  <c r="E88" i="12"/>
  <c r="E87" i="12"/>
  <c r="E86" i="12"/>
  <c r="E85" i="12"/>
  <c r="E84" i="12"/>
  <c r="E100" i="11"/>
  <c r="D100" i="11"/>
  <c r="E99" i="11"/>
  <c r="D99" i="11"/>
  <c r="E98" i="11"/>
  <c r="D98" i="11"/>
  <c r="E97" i="11"/>
  <c r="D97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D83" i="11"/>
  <c r="E81" i="11"/>
  <c r="D81" i="11"/>
  <c r="E80" i="11"/>
  <c r="D80" i="11"/>
  <c r="E79" i="11"/>
  <c r="D79" i="11"/>
  <c r="E78" i="11"/>
  <c r="D78" i="11"/>
  <c r="E74" i="11"/>
  <c r="D74" i="11"/>
  <c r="E73" i="11"/>
  <c r="D73" i="11"/>
  <c r="E72" i="11"/>
  <c r="D72" i="11"/>
  <c r="E70" i="11"/>
  <c r="D70" i="11"/>
  <c r="D69" i="11"/>
  <c r="E68" i="11"/>
  <c r="D68" i="11"/>
  <c r="E67" i="11"/>
  <c r="D67" i="11"/>
  <c r="E66" i="11"/>
  <c r="D66" i="11"/>
  <c r="E65" i="11"/>
  <c r="D65" i="11"/>
  <c r="F69" i="10"/>
  <c r="E69" i="10"/>
  <c r="F68" i="10"/>
  <c r="E68" i="10"/>
  <c r="F50" i="10"/>
  <c r="E50" i="10"/>
  <c r="F49" i="10"/>
  <c r="E49" i="10"/>
  <c r="E113" i="9"/>
  <c r="D113" i="9"/>
  <c r="E112" i="9"/>
  <c r="D112" i="9"/>
  <c r="E111" i="9"/>
  <c r="F141" i="12" s="1"/>
  <c r="D111" i="9"/>
  <c r="E89" i="9"/>
  <c r="E88" i="9"/>
  <c r="E87" i="9"/>
  <c r="F115" i="12" s="1"/>
  <c r="E64" i="11"/>
  <c r="D115" i="9" l="1"/>
  <c r="D117" i="9"/>
  <c r="E140" i="12"/>
  <c r="F104" i="12"/>
  <c r="F110" i="12"/>
  <c r="F112" i="12"/>
  <c r="F114" i="12"/>
  <c r="F136" i="12"/>
  <c r="F140" i="12"/>
  <c r="D119" i="9"/>
  <c r="E135" i="12"/>
  <c r="E139" i="12"/>
  <c r="E141" i="12"/>
  <c r="F103" i="12"/>
  <c r="F111" i="12"/>
  <c r="F113" i="12"/>
  <c r="F135" i="12"/>
  <c r="F139" i="12"/>
  <c r="D116" i="9"/>
  <c r="D114" i="9"/>
  <c r="D118" i="9"/>
  <c r="E69" i="11"/>
  <c r="E71" i="11"/>
  <c r="D71" i="11"/>
  <c r="E22" i="8" l="1"/>
  <c r="F22" i="8" s="1"/>
  <c r="G22" i="8" s="1"/>
  <c r="E21" i="8"/>
  <c r="F21" i="8" s="1"/>
  <c r="G21" i="8" s="1"/>
  <c r="E20" i="8"/>
  <c r="F20" i="8" s="1"/>
  <c r="G20" i="8" s="1"/>
  <c r="E19" i="8"/>
  <c r="F19" i="8" s="1"/>
  <c r="G19" i="8" s="1"/>
  <c r="E18" i="8"/>
  <c r="F18" i="8" s="1"/>
  <c r="G18" i="8" s="1"/>
  <c r="E17" i="8"/>
  <c r="F17" i="8" s="1"/>
  <c r="G17" i="8" s="1"/>
  <c r="E16" i="8"/>
  <c r="F16" i="8" s="1"/>
  <c r="G16" i="8" s="1"/>
  <c r="E15" i="8"/>
  <c r="F15" i="8"/>
  <c r="G15" i="8"/>
  <c r="E14" i="8"/>
  <c r="F14" i="8"/>
  <c r="G14" i="8"/>
  <c r="D64" i="11" l="1"/>
  <c r="D96" i="9" l="1"/>
  <c r="D89" i="9"/>
  <c r="D88" i="9"/>
  <c r="D87" i="9"/>
  <c r="D90" i="9" s="1"/>
  <c r="D95" i="9" l="1"/>
  <c r="E110" i="12"/>
  <c r="E115" i="12"/>
  <c r="E113" i="12"/>
  <c r="E111" i="12"/>
  <c r="E103" i="12"/>
  <c r="D92" i="9"/>
  <c r="E112" i="12"/>
  <c r="E104" i="12"/>
  <c r="E114" i="12"/>
  <c r="D93" i="9"/>
  <c r="D94" i="9"/>
  <c r="D91" i="9"/>
  <c r="F35" i="10"/>
  <c r="F34" i="10"/>
  <c r="E35" i="10"/>
  <c r="E34" i="10"/>
  <c r="E65" i="9"/>
  <c r="E64" i="9"/>
  <c r="E63" i="9"/>
  <c r="D72" i="9"/>
  <c r="D65" i="9"/>
  <c r="D64" i="9"/>
  <c r="D63" i="9"/>
  <c r="D48" i="9"/>
  <c r="F79" i="12"/>
  <c r="E79" i="12"/>
  <c r="F78" i="12"/>
  <c r="E78" i="12"/>
  <c r="F77" i="12"/>
  <c r="E77" i="12"/>
  <c r="F65" i="12"/>
  <c r="F43" i="10" s="1"/>
  <c r="E65" i="12"/>
  <c r="E43" i="10" s="1"/>
  <c r="E64" i="12"/>
  <c r="E63" i="12"/>
  <c r="E62" i="12"/>
  <c r="E61" i="12"/>
  <c r="E60" i="12"/>
  <c r="E59" i="12"/>
  <c r="E58" i="12"/>
  <c r="E57" i="12"/>
  <c r="D62" i="11"/>
  <c r="D61" i="11"/>
  <c r="D59" i="11"/>
  <c r="E55" i="11"/>
  <c r="D55" i="11"/>
  <c r="D60" i="11" s="1"/>
  <c r="E54" i="11"/>
  <c r="D54" i="11"/>
  <c r="D49" i="11" s="1"/>
  <c r="E53" i="11"/>
  <c r="D53" i="11"/>
  <c r="D51" i="11"/>
  <c r="D50" i="11"/>
  <c r="E48" i="11"/>
  <c r="D48" i="11"/>
  <c r="E47" i="11"/>
  <c r="D47" i="11"/>
  <c r="D46" i="11"/>
  <c r="D45" i="11"/>
  <c r="D52" i="11" l="1"/>
  <c r="F75" i="12"/>
  <c r="E81" i="12"/>
  <c r="D66" i="9"/>
  <c r="F82" i="12"/>
  <c r="D68" i="9"/>
  <c r="D70" i="9"/>
  <c r="D67" i="9"/>
  <c r="E75" i="12"/>
  <c r="F80" i="12"/>
  <c r="D69" i="9"/>
  <c r="F76" i="12"/>
  <c r="F81" i="12"/>
  <c r="E76" i="12"/>
  <c r="E80" i="12"/>
  <c r="E82" i="12"/>
  <c r="D73" i="9" l="1"/>
  <c r="D71" i="9"/>
  <c r="E4" i="12" l="1"/>
  <c r="D96" i="11" l="1"/>
  <c r="D95" i="11"/>
  <c r="D77" i="11"/>
  <c r="D75" i="11"/>
  <c r="D75" i="9" s="1"/>
  <c r="D94" i="11"/>
  <c r="D98" i="9" s="1"/>
  <c r="D76" i="11"/>
  <c r="D58" i="11"/>
  <c r="D56" i="11"/>
  <c r="D51" i="9" s="1"/>
  <c r="D57" i="11"/>
  <c r="F53" i="12"/>
  <c r="F52" i="12"/>
  <c r="E39" i="12"/>
  <c r="E38" i="12"/>
  <c r="E36" i="12"/>
  <c r="E35" i="12"/>
  <c r="E37" i="12"/>
  <c r="E34" i="12"/>
  <c r="E32" i="12"/>
  <c r="E31" i="12"/>
  <c r="D43" i="11"/>
  <c r="D42" i="11"/>
  <c r="D40" i="11"/>
  <c r="D39" i="11"/>
  <c r="D38" i="11"/>
  <c r="D37" i="11"/>
  <c r="D35" i="11"/>
  <c r="E34" i="11"/>
  <c r="D34" i="11"/>
  <c r="D33" i="11"/>
  <c r="D32" i="11"/>
  <c r="E76" i="10" l="1"/>
  <c r="E75" i="10"/>
  <c r="E78" i="10"/>
  <c r="E70" i="10"/>
  <c r="E71" i="10"/>
  <c r="E74" i="10"/>
  <c r="E72" i="10"/>
  <c r="E73" i="10"/>
  <c r="E66" i="10"/>
  <c r="E81" i="10" s="1"/>
  <c r="E57" i="10"/>
  <c r="E52" i="10"/>
  <c r="E65" i="10"/>
  <c r="E80" i="10" s="1"/>
  <c r="E51" i="10"/>
  <c r="E53" i="10"/>
  <c r="E64" i="10"/>
  <c r="E79" i="10" s="1"/>
  <c r="E55" i="10"/>
  <c r="E54" i="10"/>
  <c r="E60" i="10"/>
  <c r="E56" i="10"/>
  <c r="E59" i="10"/>
  <c r="E37" i="10"/>
  <c r="E44" i="10"/>
  <c r="E41" i="10"/>
  <c r="E39" i="10"/>
  <c r="E40" i="10"/>
  <c r="E42" i="10"/>
  <c r="E36" i="10"/>
  <c r="E47" i="10"/>
  <c r="E63" i="10" s="1"/>
  <c r="E46" i="10"/>
  <c r="E62" i="10" s="1"/>
  <c r="E45" i="10"/>
  <c r="E61" i="10" s="1"/>
  <c r="E38" i="10"/>
  <c r="E29" i="10"/>
  <c r="F21" i="10"/>
  <c r="E21" i="10"/>
  <c r="F20" i="10"/>
  <c r="E20" i="10"/>
  <c r="E33" i="12"/>
  <c r="E26" i="11"/>
  <c r="D26" i="11"/>
  <c r="D36" i="11" s="1"/>
  <c r="E27" i="11"/>
  <c r="D27" i="11"/>
  <c r="D41" i="11" s="1"/>
  <c r="E28" i="11"/>
  <c r="D28" i="11"/>
  <c r="E41" i="9"/>
  <c r="D41" i="9"/>
  <c r="E39" i="9"/>
  <c r="E40" i="9"/>
  <c r="D40" i="9"/>
  <c r="D39" i="9"/>
  <c r="E49" i="12" s="1"/>
  <c r="D42" i="9" l="1"/>
  <c r="D44" i="9"/>
  <c r="D46" i="9"/>
  <c r="D47" i="9"/>
  <c r="D43" i="9"/>
  <c r="D45" i="9"/>
  <c r="E55" i="12"/>
  <c r="E54" i="12"/>
  <c r="E51" i="12"/>
  <c r="E50" i="12"/>
  <c r="E53" i="12"/>
  <c r="E52" i="12"/>
  <c r="D31" i="11" l="1"/>
  <c r="D30" i="11"/>
  <c r="D29" i="11"/>
  <c r="D49" i="9" l="1"/>
  <c r="D27" i="9"/>
  <c r="E27" i="10" l="1"/>
  <c r="E25" i="10"/>
  <c r="E26" i="10"/>
  <c r="E24" i="10"/>
  <c r="E28" i="10"/>
  <c r="E22" i="10"/>
  <c r="E23" i="10"/>
  <c r="E30" i="10"/>
  <c r="E13" i="8"/>
  <c r="F13" i="8" s="1"/>
  <c r="G13" i="8" s="1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61" i="11" l="1"/>
  <c r="E50" i="11"/>
  <c r="E62" i="11"/>
  <c r="E59" i="11"/>
  <c r="E51" i="11"/>
  <c r="E52" i="11"/>
  <c r="E49" i="11"/>
  <c r="E60" i="11"/>
  <c r="E40" i="11"/>
  <c r="E36" i="11"/>
  <c r="E42" i="11"/>
  <c r="E41" i="11"/>
  <c r="F49" i="12"/>
  <c r="F51" i="12"/>
  <c r="F39" i="12"/>
  <c r="F29" i="10" s="1"/>
  <c r="F50" i="12"/>
  <c r="E29" i="12"/>
  <c r="E28" i="12"/>
  <c r="E26" i="12"/>
  <c r="E27" i="12"/>
  <c r="E19" i="12"/>
  <c r="E18" i="12"/>
  <c r="E17" i="12"/>
  <c r="E16" i="12"/>
  <c r="E15" i="12"/>
  <c r="E14" i="12"/>
  <c r="E13" i="12"/>
  <c r="E15" i="10" l="1"/>
  <c r="E9" i="10"/>
  <c r="E8" i="10"/>
  <c r="D25" i="9" l="1"/>
  <c r="D24" i="11" l="1"/>
  <c r="D22" i="11"/>
  <c r="D21" i="11"/>
  <c r="E20" i="11"/>
  <c r="D20" i="11"/>
  <c r="E19" i="11"/>
  <c r="D19" i="11"/>
  <c r="E18" i="11"/>
  <c r="D18" i="11"/>
  <c r="D17" i="11" l="1"/>
  <c r="E14" i="11"/>
  <c r="D14" i="11"/>
  <c r="D13" i="11"/>
  <c r="D24" i="9" l="1"/>
  <c r="D22" i="9"/>
  <c r="D23" i="9"/>
  <c r="D21" i="9"/>
  <c r="D23" i="11"/>
  <c r="E7" i="12"/>
  <c r="E6" i="12"/>
  <c r="D9" i="9" s="1"/>
  <c r="E5" i="12"/>
  <c r="E4" i="10"/>
  <c r="D4" i="11"/>
  <c r="D5" i="11"/>
  <c r="D7" i="11"/>
  <c r="D8" i="11"/>
  <c r="D108" i="9" l="1"/>
  <c r="E132" i="12" s="1"/>
  <c r="D99" i="9"/>
  <c r="E125" i="12" s="1"/>
  <c r="D104" i="9"/>
  <c r="E130" i="12" s="1"/>
  <c r="D102" i="9"/>
  <c r="E128" i="12" s="1"/>
  <c r="D84" i="9"/>
  <c r="E101" i="12" s="1"/>
  <c r="D110" i="9"/>
  <c r="D100" i="9"/>
  <c r="E126" i="12" s="1"/>
  <c r="D106" i="9"/>
  <c r="E133" i="12" s="1"/>
  <c r="D103" i="9"/>
  <c r="E129" i="12" s="1"/>
  <c r="D107" i="9"/>
  <c r="D105" i="9"/>
  <c r="E131" i="12" s="1"/>
  <c r="D85" i="9"/>
  <c r="E102" i="12" s="1"/>
  <c r="D109" i="9"/>
  <c r="D101" i="9"/>
  <c r="E127" i="12" s="1"/>
  <c r="D78" i="9"/>
  <c r="E96" i="12" s="1"/>
  <c r="D86" i="9"/>
  <c r="D81" i="9"/>
  <c r="E99" i="12" s="1"/>
  <c r="D83" i="9"/>
  <c r="D77" i="9"/>
  <c r="E95" i="12" s="1"/>
  <c r="D79" i="9"/>
  <c r="E97" i="12" s="1"/>
  <c r="D80" i="9"/>
  <c r="E98" i="12" s="1"/>
  <c r="D82" i="9"/>
  <c r="E100" i="12" s="1"/>
  <c r="D76" i="9"/>
  <c r="E94" i="12" s="1"/>
  <c r="D60" i="9"/>
  <c r="E73" i="12" s="1"/>
  <c r="D52" i="9"/>
  <c r="E66" i="12" s="1"/>
  <c r="D54" i="9"/>
  <c r="E68" i="12" s="1"/>
  <c r="D62" i="9"/>
  <c r="D57" i="9"/>
  <c r="E71" i="12" s="1"/>
  <c r="D61" i="9"/>
  <c r="E74" i="12" s="1"/>
  <c r="D53" i="9"/>
  <c r="E67" i="12" s="1"/>
  <c r="D56" i="9"/>
  <c r="E70" i="12" s="1"/>
  <c r="D59" i="9"/>
  <c r="D58" i="9"/>
  <c r="E72" i="12" s="1"/>
  <c r="D55" i="9"/>
  <c r="E69" i="12" s="1"/>
  <c r="D10" i="9"/>
  <c r="D30" i="9"/>
  <c r="E42" i="12" s="1"/>
  <c r="D28" i="9"/>
  <c r="E40" i="12" s="1"/>
  <c r="D37" i="9"/>
  <c r="E48" i="12" s="1"/>
  <c r="D36" i="9"/>
  <c r="E47" i="12" s="1"/>
  <c r="D33" i="9"/>
  <c r="E45" i="12" s="1"/>
  <c r="D32" i="9"/>
  <c r="E44" i="12" s="1"/>
  <c r="D31" i="9"/>
  <c r="E43" i="12" s="1"/>
  <c r="D29" i="9"/>
  <c r="E41" i="12" s="1"/>
  <c r="D35" i="9"/>
  <c r="D34" i="9"/>
  <c r="E46" i="12" s="1"/>
  <c r="D38" i="9"/>
  <c r="D6" i="11"/>
  <c r="D4" i="9" s="1"/>
  <c r="E6" i="10" s="1"/>
  <c r="D15" i="11"/>
  <c r="D16" i="11"/>
  <c r="D12" i="9" s="1"/>
  <c r="D19" i="9"/>
  <c r="E25" i="12" s="1"/>
  <c r="D16" i="9"/>
  <c r="E23" i="12" s="1"/>
  <c r="D15" i="9"/>
  <c r="E22" i="12" s="1"/>
  <c r="D14" i="9"/>
  <c r="E21" i="12" s="1"/>
  <c r="D20" i="9"/>
  <c r="D18" i="9"/>
  <c r="E24" i="12" s="1"/>
  <c r="D13" i="9"/>
  <c r="E20" i="12" s="1"/>
  <c r="D17" i="9"/>
  <c r="E7" i="8"/>
  <c r="F7" i="8" s="1"/>
  <c r="G7" i="8" s="1"/>
  <c r="E6" i="8"/>
  <c r="F6" i="8" s="1"/>
  <c r="G6" i="8" s="1"/>
  <c r="D8" i="9"/>
  <c r="E11" i="12"/>
  <c r="D11" i="11"/>
  <c r="D10" i="11"/>
  <c r="D9" i="11"/>
  <c r="D7" i="9"/>
  <c r="E10" i="12" s="1"/>
  <c r="D6" i="9"/>
  <c r="E9" i="12" s="1"/>
  <c r="E5" i="10" l="1"/>
  <c r="F29" i="12"/>
  <c r="F27" i="12"/>
  <c r="F28" i="12"/>
  <c r="F9" i="10"/>
  <c r="F8" i="10"/>
  <c r="E16" i="10"/>
  <c r="E10" i="10"/>
  <c r="E14" i="10"/>
  <c r="E13" i="10"/>
  <c r="E32" i="10"/>
  <c r="E12" i="10"/>
  <c r="E31" i="10"/>
  <c r="E11" i="10"/>
  <c r="F26" i="12"/>
  <c r="F19" i="12"/>
  <c r="F15" i="10" s="1"/>
  <c r="D5" i="9"/>
  <c r="E8" i="12" s="1"/>
  <c r="F46" i="6" l="1"/>
  <c r="G46" i="6" s="1"/>
  <c r="E46" i="6"/>
  <c r="F45" i="6"/>
  <c r="G45" i="6" s="1"/>
  <c r="E45" i="6"/>
  <c r="E44" i="6"/>
  <c r="F44" i="6" s="1"/>
  <c r="G44" i="6" s="1"/>
  <c r="F43" i="6"/>
  <c r="G43" i="6" s="1"/>
  <c r="E43" i="6"/>
  <c r="E42" i="6"/>
  <c r="F42" i="6" s="1"/>
  <c r="G42" i="6" s="1"/>
  <c r="E41" i="6"/>
  <c r="F41" i="6" s="1"/>
  <c r="G41" i="6" s="1"/>
  <c r="E40" i="6"/>
  <c r="F40" i="6" s="1"/>
  <c r="G40" i="6" s="1"/>
  <c r="E39" i="6"/>
  <c r="F39" i="6" s="1"/>
  <c r="G39" i="6" s="1"/>
  <c r="F38" i="6"/>
  <c r="G38" i="6" s="1"/>
  <c r="E38" i="6"/>
  <c r="E37" i="6"/>
  <c r="F37" i="6" s="1"/>
  <c r="G37" i="6" s="1"/>
  <c r="E36" i="6"/>
  <c r="F36" i="6" s="1"/>
  <c r="G36" i="6" s="1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G31" i="6"/>
  <c r="F31" i="6"/>
  <c r="E31" i="6"/>
  <c r="E30" i="6"/>
  <c r="F30" i="6" s="1"/>
  <c r="G30" i="6" s="1"/>
  <c r="E29" i="6"/>
  <c r="F29" i="6" s="1"/>
  <c r="G29" i="6" s="1"/>
  <c r="E28" i="6"/>
  <c r="F28" i="6" s="1"/>
  <c r="G28" i="6" s="1"/>
  <c r="E27" i="6"/>
  <c r="F27" i="6" s="1"/>
  <c r="G27" i="6" s="1"/>
  <c r="G26" i="6"/>
  <c r="F26" i="6"/>
  <c r="E26" i="6"/>
  <c r="E25" i="6"/>
  <c r="F25" i="6" s="1"/>
  <c r="G25" i="6" s="1"/>
  <c r="G24" i="6"/>
  <c r="F24" i="6"/>
  <c r="E24" i="6"/>
  <c r="F23" i="6"/>
  <c r="G23" i="6" s="1"/>
  <c r="E23" i="6"/>
  <c r="E22" i="6"/>
  <c r="F22" i="6" s="1"/>
  <c r="G22" i="6" s="1"/>
  <c r="G21" i="6"/>
  <c r="F21" i="6"/>
  <c r="E21" i="6"/>
  <c r="E20" i="6"/>
  <c r="F20" i="6" s="1"/>
  <c r="G20" i="6" s="1"/>
  <c r="E19" i="6"/>
  <c r="F19" i="6" s="1"/>
  <c r="G19" i="6" s="1"/>
  <c r="F18" i="6"/>
  <c r="G18" i="6" s="1"/>
  <c r="E18" i="6"/>
  <c r="E17" i="6"/>
  <c r="F17" i="6" s="1"/>
  <c r="G17" i="6" s="1"/>
  <c r="F16" i="6"/>
  <c r="G16" i="6" s="1"/>
  <c r="E16" i="6"/>
  <c r="E15" i="6"/>
  <c r="F15" i="6" s="1"/>
  <c r="G15" i="6" s="1"/>
  <c r="F14" i="6"/>
  <c r="G14" i="6" s="1"/>
  <c r="E14" i="6"/>
  <c r="F13" i="6"/>
  <c r="G13" i="6" s="1"/>
  <c r="E13" i="6"/>
  <c r="E12" i="6"/>
  <c r="F12" i="6" s="1"/>
  <c r="G12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17" i="11" s="1"/>
  <c r="E6" i="6"/>
  <c r="F6" i="6" s="1"/>
  <c r="G6" i="6" s="1"/>
  <c r="G5" i="6"/>
  <c r="F5" i="6"/>
  <c r="E5" i="6"/>
  <c r="E4" i="6"/>
  <c r="F4" i="6" s="1"/>
  <c r="G4" i="6" s="1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F18" i="7"/>
  <c r="G18" i="7" s="1"/>
  <c r="E18" i="7"/>
  <c r="E17" i="7"/>
  <c r="F17" i="7" s="1"/>
  <c r="G17" i="7" s="1"/>
  <c r="E16" i="7"/>
  <c r="F16" i="7" s="1"/>
  <c r="G16" i="7" s="1"/>
  <c r="E15" i="7"/>
  <c r="F15" i="7" s="1"/>
  <c r="G15" i="7" s="1"/>
  <c r="F14" i="7"/>
  <c r="G14" i="7" s="1"/>
  <c r="E14" i="7"/>
  <c r="F13" i="7"/>
  <c r="G13" i="7" s="1"/>
  <c r="E13" i="7"/>
  <c r="E12" i="7"/>
  <c r="F12" i="7" s="1"/>
  <c r="G12" i="7" s="1"/>
  <c r="E11" i="7"/>
  <c r="F11" i="7" s="1"/>
  <c r="G11" i="7" s="1"/>
  <c r="E10" i="7"/>
  <c r="F10" i="7" s="1"/>
  <c r="G10" i="7" s="1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4" i="7"/>
  <c r="F4" i="7" s="1"/>
  <c r="G4" i="7" s="1"/>
  <c r="E4" i="8"/>
  <c r="F4" i="8" s="1"/>
  <c r="G4" i="8" s="1"/>
  <c r="E5" i="8"/>
  <c r="F5" i="8" s="1"/>
  <c r="G5" i="8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F122" i="12" l="1"/>
  <c r="F120" i="12"/>
  <c r="F118" i="12"/>
  <c r="E119" i="9" s="1"/>
  <c r="F90" i="12"/>
  <c r="F88" i="12"/>
  <c r="E92" i="9" s="1"/>
  <c r="F86" i="12"/>
  <c r="E90" i="9" s="1"/>
  <c r="F84" i="12"/>
  <c r="E94" i="9" s="1"/>
  <c r="F123" i="12"/>
  <c r="F119" i="12"/>
  <c r="F93" i="12"/>
  <c r="F91" i="12"/>
  <c r="F89" i="12"/>
  <c r="E93" i="9" s="1"/>
  <c r="F87" i="12"/>
  <c r="E91" i="9" s="1"/>
  <c r="F85" i="12"/>
  <c r="E95" i="9" s="1"/>
  <c r="F121" i="12"/>
  <c r="F117" i="12"/>
  <c r="E118" i="9" s="1"/>
  <c r="E45" i="11"/>
  <c r="F63" i="12"/>
  <c r="F61" i="12"/>
  <c r="E68" i="9" s="1"/>
  <c r="F59" i="12"/>
  <c r="E66" i="9" s="1"/>
  <c r="F57" i="12"/>
  <c r="E70" i="9" s="1"/>
  <c r="E46" i="11"/>
  <c r="F64" i="12"/>
  <c r="F62" i="12"/>
  <c r="E69" i="9" s="1"/>
  <c r="F60" i="12"/>
  <c r="E67" i="9" s="1"/>
  <c r="F58" i="12"/>
  <c r="E71" i="9" s="1"/>
  <c r="E32" i="11"/>
  <c r="F34" i="12"/>
  <c r="E43" i="9" s="1"/>
  <c r="F35" i="12"/>
  <c r="E44" i="9" s="1"/>
  <c r="F31" i="12"/>
  <c r="E46" i="9" s="1"/>
  <c r="F36" i="12"/>
  <c r="E45" i="9" s="1"/>
  <c r="F32" i="12"/>
  <c r="E47" i="9" s="1"/>
  <c r="F33" i="12"/>
  <c r="E42" i="9" s="1"/>
  <c r="F38" i="12"/>
  <c r="E22" i="11"/>
  <c r="E24" i="11"/>
  <c r="E21" i="11"/>
  <c r="F11" i="12"/>
  <c r="F4" i="12"/>
  <c r="E6" i="11" s="1"/>
  <c r="E4" i="9" s="1"/>
  <c r="F7" i="12"/>
  <c r="E11" i="11"/>
  <c r="F6" i="12"/>
  <c r="E9" i="9" s="1"/>
  <c r="E7" i="11"/>
  <c r="F5" i="12"/>
  <c r="E36" i="9" s="1"/>
  <c r="F47" i="12" s="1"/>
  <c r="F18" i="12"/>
  <c r="F13" i="12"/>
  <c r="F16" i="12"/>
  <c r="E24" i="9" s="1"/>
  <c r="F14" i="12"/>
  <c r="E22" i="9" s="1"/>
  <c r="F17" i="12"/>
  <c r="F37" i="12"/>
  <c r="F15" i="12"/>
  <c r="E35" i="11"/>
  <c r="E39" i="11"/>
  <c r="E37" i="11"/>
  <c r="E43" i="11"/>
  <c r="E38" i="11"/>
  <c r="E33" i="11"/>
  <c r="E5" i="11"/>
  <c r="E13" i="11"/>
  <c r="E9" i="11"/>
  <c r="E8" i="11"/>
  <c r="F4" i="10"/>
  <c r="E4" i="11"/>
  <c r="E10" i="9" l="1"/>
  <c r="E37" i="9"/>
  <c r="F48" i="12" s="1"/>
  <c r="E108" i="9"/>
  <c r="F132" i="12" s="1"/>
  <c r="E99" i="9"/>
  <c r="F125" i="12" s="1"/>
  <c r="E76" i="9"/>
  <c r="F94" i="12" s="1"/>
  <c r="E84" i="9"/>
  <c r="F101" i="12" s="1"/>
  <c r="E101" i="9"/>
  <c r="F127" i="12" s="1"/>
  <c r="E104" i="9"/>
  <c r="F130" i="12" s="1"/>
  <c r="E81" i="9"/>
  <c r="F99" i="12" s="1"/>
  <c r="E77" i="9"/>
  <c r="F95" i="12" s="1"/>
  <c r="E106" i="9"/>
  <c r="F133" i="12" s="1"/>
  <c r="E102" i="9"/>
  <c r="F128" i="12" s="1"/>
  <c r="E100" i="9"/>
  <c r="F126" i="12" s="1"/>
  <c r="E78" i="9"/>
  <c r="F96" i="12" s="1"/>
  <c r="E107" i="9"/>
  <c r="E80" i="9"/>
  <c r="F98" i="12" s="1"/>
  <c r="E79" i="9"/>
  <c r="F97" i="12" s="1"/>
  <c r="E105" i="9"/>
  <c r="F131" i="12" s="1"/>
  <c r="E103" i="9"/>
  <c r="F129" i="12" s="1"/>
  <c r="E85" i="9"/>
  <c r="F102" i="12" s="1"/>
  <c r="E109" i="9"/>
  <c r="E110" i="9"/>
  <c r="E83" i="9"/>
  <c r="E86" i="9"/>
  <c r="E82" i="9"/>
  <c r="F100" i="12" s="1"/>
  <c r="E95" i="11"/>
  <c r="E76" i="11"/>
  <c r="E96" i="11"/>
  <c r="E94" i="11"/>
  <c r="E98" i="9" s="1"/>
  <c r="E77" i="11"/>
  <c r="E75" i="11"/>
  <c r="E75" i="9" s="1"/>
  <c r="E117" i="9"/>
  <c r="E116" i="9"/>
  <c r="E114" i="9"/>
  <c r="E115" i="9"/>
  <c r="E60" i="9"/>
  <c r="F73" i="12" s="1"/>
  <c r="E59" i="9"/>
  <c r="E58" i="9"/>
  <c r="F72" i="12" s="1"/>
  <c r="E32" i="9"/>
  <c r="F44" i="12" s="1"/>
  <c r="E14" i="9"/>
  <c r="F21" i="12" s="1"/>
  <c r="E52" i="9"/>
  <c r="F66" i="12" s="1"/>
  <c r="E55" i="9"/>
  <c r="F69" i="12" s="1"/>
  <c r="E62" i="9"/>
  <c r="E34" i="9"/>
  <c r="F46" i="12" s="1"/>
  <c r="E15" i="9"/>
  <c r="F22" i="12" s="1"/>
  <c r="E13" i="9"/>
  <c r="F20" i="12" s="1"/>
  <c r="E57" i="9"/>
  <c r="F71" i="12" s="1"/>
  <c r="E54" i="9"/>
  <c r="F68" i="12" s="1"/>
  <c r="E53" i="9"/>
  <c r="F67" i="12" s="1"/>
  <c r="E30" i="9"/>
  <c r="F42" i="12" s="1"/>
  <c r="E31" i="9"/>
  <c r="F43" i="12" s="1"/>
  <c r="E20" i="9"/>
  <c r="E5" i="9"/>
  <c r="F8" i="12" s="1"/>
  <c r="E61" i="9"/>
  <c r="F74" i="12" s="1"/>
  <c r="E56" i="9"/>
  <c r="F70" i="12" s="1"/>
  <c r="E33" i="9"/>
  <c r="F45" i="12" s="1"/>
  <c r="E29" i="9"/>
  <c r="F41" i="12" s="1"/>
  <c r="E18" i="9"/>
  <c r="F24" i="12" s="1"/>
  <c r="E35" i="9"/>
  <c r="E38" i="9"/>
  <c r="E30" i="11"/>
  <c r="E16" i="11"/>
  <c r="E12" i="9" s="1"/>
  <c r="E57" i="11"/>
  <c r="E29" i="11"/>
  <c r="E27" i="9" s="1"/>
  <c r="E58" i="11"/>
  <c r="E56" i="11"/>
  <c r="E51" i="9" s="1"/>
  <c r="E31" i="11"/>
  <c r="E15" i="11"/>
  <c r="E6" i="9"/>
  <c r="F9" i="12" s="1"/>
  <c r="E28" i="9"/>
  <c r="F40" i="12" s="1"/>
  <c r="E19" i="9"/>
  <c r="F25" i="12" s="1"/>
  <c r="E17" i="9"/>
  <c r="E16" i="9"/>
  <c r="F23" i="12" s="1"/>
  <c r="E23" i="11"/>
  <c r="E23" i="9"/>
  <c r="E21" i="9"/>
  <c r="F5" i="10"/>
  <c r="F6" i="10"/>
  <c r="E8" i="9"/>
  <c r="E7" i="9"/>
  <c r="F10" i="12" s="1"/>
  <c r="E10" i="11"/>
  <c r="F73" i="10" l="1"/>
  <c r="F70" i="10"/>
  <c r="F78" i="10"/>
  <c r="F71" i="10"/>
  <c r="F76" i="10"/>
  <c r="F74" i="10"/>
  <c r="F72" i="10"/>
  <c r="F75" i="10"/>
  <c r="F60" i="10"/>
  <c r="F53" i="10"/>
  <c r="F59" i="10"/>
  <c r="F52" i="10"/>
  <c r="F55" i="10"/>
  <c r="F54" i="10"/>
  <c r="F57" i="10"/>
  <c r="F56" i="10"/>
  <c r="F51" i="10"/>
  <c r="F66" i="10"/>
  <c r="F81" i="10" s="1"/>
  <c r="F64" i="10"/>
  <c r="F79" i="10" s="1"/>
  <c r="F65" i="10"/>
  <c r="F80" i="10" s="1"/>
  <c r="F28" i="10"/>
  <c r="F27" i="10"/>
  <c r="F24" i="10"/>
  <c r="F23" i="10"/>
  <c r="F25" i="10"/>
  <c r="F30" i="10"/>
  <c r="F22" i="10"/>
  <c r="F26" i="10"/>
  <c r="F42" i="10"/>
  <c r="F38" i="10"/>
  <c r="F46" i="10"/>
  <c r="F62" i="10" s="1"/>
  <c r="F41" i="10"/>
  <c r="F40" i="10"/>
  <c r="F47" i="10"/>
  <c r="F63" i="10" s="1"/>
  <c r="F44" i="10"/>
  <c r="F37" i="10"/>
  <c r="F45" i="10"/>
  <c r="F61" i="10" s="1"/>
  <c r="F36" i="10"/>
  <c r="F39" i="10"/>
  <c r="F17" i="10"/>
  <c r="F31" i="10" s="1"/>
  <c r="F13" i="10"/>
  <c r="F16" i="10"/>
  <c r="F12" i="10"/>
  <c r="F14" i="10"/>
  <c r="F11" i="10"/>
  <c r="F10" i="10"/>
  <c r="F18" i="10"/>
  <c r="F32" i="10" s="1"/>
</calcChain>
</file>

<file path=xl/sharedStrings.xml><?xml version="1.0" encoding="utf-8"?>
<sst xmlns="http://schemas.openxmlformats.org/spreadsheetml/2006/main" count="1742" uniqueCount="552">
  <si>
    <t>Ресурс</t>
  </si>
  <si>
    <t>Положил</t>
  </si>
  <si>
    <t>Взял</t>
  </si>
  <si>
    <t>Процент</t>
  </si>
  <si>
    <t>Уголь</t>
  </si>
  <si>
    <t>Кварц</t>
  </si>
  <si>
    <t>Доломит</t>
  </si>
  <si>
    <t>Олово</t>
  </si>
  <si>
    <t>Актинолит</t>
  </si>
  <si>
    <t>Буковые бревна</t>
  </si>
  <si>
    <t>Розелит</t>
  </si>
  <si>
    <t>Серебряная руда</t>
  </si>
  <si>
    <t>Ясеневые бревна</t>
  </si>
  <si>
    <t>Себестоимость</t>
  </si>
  <si>
    <t>Аметист</t>
  </si>
  <si>
    <t>Золотая руда</t>
  </si>
  <si>
    <t>Сосновые бревна</t>
  </si>
  <si>
    <t>Альмандин</t>
  </si>
  <si>
    <t>Адамантитовая руда</t>
  </si>
  <si>
    <t>Ольховые бревна</t>
  </si>
  <si>
    <t>Рубин</t>
  </si>
  <si>
    <t>Мифриловая руда</t>
  </si>
  <si>
    <t>Дубовые бревна</t>
  </si>
  <si>
    <t>Пескарь</t>
  </si>
  <si>
    <t>Скильд</t>
  </si>
  <si>
    <t>Цирвала</t>
  </si>
  <si>
    <t>Кустера</t>
  </si>
  <si>
    <t>Таймень</t>
  </si>
  <si>
    <t>Голавль</t>
  </si>
  <si>
    <t>Скумбрия</t>
  </si>
  <si>
    <t>Камдия</t>
  </si>
  <si>
    <t>Карась</t>
  </si>
  <si>
    <t>Дискар</t>
  </si>
  <si>
    <t>Сайдук</t>
  </si>
  <si>
    <t>Серебристый карп</t>
  </si>
  <si>
    <t>Анемоник</t>
  </si>
  <si>
    <t>Язь</t>
  </si>
  <si>
    <t>Гортена</t>
  </si>
  <si>
    <t>Барабулька</t>
  </si>
  <si>
    <t>Лещ</t>
  </si>
  <si>
    <t>Окунь</t>
  </si>
  <si>
    <t>Талидия</t>
  </si>
  <si>
    <t>Клубника</t>
  </si>
  <si>
    <t>Пшеница</t>
  </si>
  <si>
    <t>Толокнянка</t>
  </si>
  <si>
    <t>Ревень</t>
  </si>
  <si>
    <t>Тыква</t>
  </si>
  <si>
    <t>Черника</t>
  </si>
  <si>
    <t>Мандрагора</t>
  </si>
  <si>
    <t>Ежевика</t>
  </si>
  <si>
    <t>Темный виноград</t>
  </si>
  <si>
    <t>Мирт</t>
  </si>
  <si>
    <t>Калина</t>
  </si>
  <si>
    <t>Томат</t>
  </si>
  <si>
    <t>Лаванда</t>
  </si>
  <si>
    <t>Сладкий тростник</t>
  </si>
  <si>
    <t>Гаргульник</t>
  </si>
  <si>
    <t>Абрикос</t>
  </si>
  <si>
    <t>Слива</t>
  </si>
  <si>
    <t>Рябина</t>
  </si>
  <si>
    <t>Перец</t>
  </si>
  <si>
    <t>Разделанный окорок</t>
  </si>
  <si>
    <t>Обрывок шкуры</t>
  </si>
  <si>
    <t>Челюстная кость</t>
  </si>
  <si>
    <t>Огузок</t>
  </si>
  <si>
    <t>Толстая шкура</t>
  </si>
  <si>
    <t>Острые клыки</t>
  </si>
  <si>
    <t>Ссохшееся жало</t>
  </si>
  <si>
    <t>Ломкие крылья</t>
  </si>
  <si>
    <t>Кострец</t>
  </si>
  <si>
    <t>Тонкая шкурка</t>
  </si>
  <si>
    <t>Прочные сухожилия</t>
  </si>
  <si>
    <t>Острое жало</t>
  </si>
  <si>
    <t>Блестящие крылья</t>
  </si>
  <si>
    <t>Короткий коготь</t>
  </si>
  <si>
    <t>Ощипанное перо</t>
  </si>
  <si>
    <t>Грудинка</t>
  </si>
  <si>
    <t>Гладкая шкура</t>
  </si>
  <si>
    <t>Поджелудочная железа</t>
  </si>
  <si>
    <t>Жало с зацепом</t>
  </si>
  <si>
    <t>Крупные крылья</t>
  </si>
  <si>
    <t>Саблевидные когти</t>
  </si>
  <si>
    <t>Охристые перья</t>
  </si>
  <si>
    <t>Ребрышки</t>
  </si>
  <si>
    <t>Мягкая шкура</t>
  </si>
  <si>
    <t>Изумрудная жидкость</t>
  </si>
  <si>
    <t>Ядовитое жало</t>
  </si>
  <si>
    <t>Необычное крыло</t>
  </si>
  <si>
    <t>Треснувший коготь</t>
  </si>
  <si>
    <t>Хохолковые перья</t>
  </si>
  <si>
    <t>Оковалок</t>
  </si>
  <si>
    <t>Бархатистая шкура</t>
  </si>
  <si>
    <t>Эндокринная железа</t>
  </si>
  <si>
    <t>Зазубренное жало</t>
  </si>
  <si>
    <t>Крепкое крыло</t>
  </si>
  <si>
    <t>Багряный коготь</t>
  </si>
  <si>
    <t>Пестрое перо</t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</si>
  <si>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Фермера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</si>
  <si>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Рыболова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</si>
  <si>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Охотника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</si>
  <si>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t>Вырезка</t>
  </si>
  <si>
    <t>Диковинная шкура</t>
  </si>
  <si>
    <t>Желчная железа</t>
  </si>
  <si>
    <t>Жало с двойным зацепом</t>
  </si>
  <si>
    <t>Роскошное крыло</t>
  </si>
  <si>
    <t>Переливающийся коготь</t>
  </si>
  <si>
    <t>Индиговое перо</t>
  </si>
  <si>
    <t>Проц.+Себест.</t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</si>
  <si>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Cтарателя</t>
    </r>
    <r>
      <rPr>
        <sz val="11"/>
        <color theme="1"/>
        <rFont val="Arial"/>
        <family val="2"/>
        <charset val="204"/>
        <scheme val="minor"/>
      </rPr>
      <t xml:space="preserve"> 0-81000 мастерства:</t>
    </r>
  </si>
  <si>
    <t>Конечная продукция</t>
  </si>
  <si>
    <t>1-й ингридиент</t>
  </si>
  <si>
    <t>2-й ингридиент</t>
  </si>
  <si>
    <t>3-й ингридиент</t>
  </si>
  <si>
    <t>4-й ингридиент</t>
  </si>
  <si>
    <t>Количество</t>
  </si>
  <si>
    <t>Цена</t>
  </si>
  <si>
    <t>Разбавленные чернила</t>
  </si>
  <si>
    <t>Прогорклый рыбий жир</t>
  </si>
  <si>
    <t>Легкий отвар силы</t>
  </si>
  <si>
    <t>Легкий отвар вампира</t>
  </si>
  <si>
    <t>Легкий отвар отваги</t>
  </si>
  <si>
    <t>Малый эликсир жизни</t>
  </si>
  <si>
    <t>Малый эликсир выносливости</t>
  </si>
  <si>
    <t>Легкий отвар Амброзии Драконов</t>
  </si>
  <si>
    <t>Котелок для отвара</t>
  </si>
  <si>
    <t>Филе пескаря</t>
  </si>
  <si>
    <t>Хрупкая склянка эликсира жизни</t>
  </si>
  <si>
    <t>Хрупкая склянка эликсира выносливости</t>
  </si>
  <si>
    <t>Филе скильда</t>
  </si>
  <si>
    <t>Цена себестоим.</t>
  </si>
  <si>
    <t>Ветхий пергамент</t>
  </si>
  <si>
    <t>Малый символ жизни</t>
  </si>
  <si>
    <t>Малый символ разрушения</t>
  </si>
  <si>
    <t>Cкильд</t>
  </si>
  <si>
    <t>Прозрачная склянка</t>
  </si>
  <si>
    <t>Пескарь/Cкильд</t>
  </si>
  <si>
    <t>Пшеничный каравай</t>
  </si>
  <si>
    <t>Вяленый окорок</t>
  </si>
  <si>
    <t>Мясной рулет</t>
  </si>
  <si>
    <t>Жареная рыбка</t>
  </si>
  <si>
    <t>Наваристая похлебка</t>
  </si>
  <si>
    <t>Малый орб силы</t>
  </si>
  <si>
    <t>Малый орб вампира</t>
  </si>
  <si>
    <t>Малый орб отваги</t>
  </si>
  <si>
    <t>Хрупкая склянка Амброзии Драконов</t>
  </si>
  <si>
    <t>Блеклые чернила</t>
  </si>
  <si>
    <t>Водянистый рыбий жир</t>
  </si>
  <si>
    <t>Легкий отвар слабости</t>
  </si>
  <si>
    <t>Филе кустеры</t>
  </si>
  <si>
    <t>Легкий отвар возмездия</t>
  </si>
  <si>
    <t>Легкий отвар носферату</t>
  </si>
  <si>
    <t>Легкий отвар бесстрашия</t>
  </si>
  <si>
    <t>Филе цирвалы</t>
  </si>
  <si>
    <t>Легкий отвар фиала Корсара</t>
  </si>
  <si>
    <t>Легкий отвар самосохранения</t>
  </si>
  <si>
    <t>Легкий отвар драконьей ярости</t>
  </si>
  <si>
    <t>Пыль первоосновы</t>
  </si>
  <si>
    <t>Эссенция</t>
  </si>
  <si>
    <t>Угасающий элемент</t>
  </si>
  <si>
    <t>Малый бальзам силы</t>
  </si>
  <si>
    <t>Малый бальзам жизни</t>
  </si>
  <si>
    <t>Малый бальзам ярости</t>
  </si>
  <si>
    <t>Малый бальзам выносливости</t>
  </si>
  <si>
    <t>Ароматный отвар Амброзии Драконов</t>
  </si>
  <si>
    <t>Ингредиент</t>
  </si>
  <si>
    <r>
      <t xml:space="preserve">Цены на </t>
    </r>
    <r>
      <rPr>
        <i/>
        <sz val="11"/>
        <color rgb="FFFF0000"/>
        <rFont val="Arial"/>
        <family val="2"/>
        <charset val="204"/>
        <scheme val="minor"/>
      </rPr>
      <t>Ингредиенты</t>
    </r>
    <r>
      <rPr>
        <sz val="11"/>
        <color theme="1"/>
        <rFont val="Arial"/>
        <family val="2"/>
        <charset val="204"/>
        <scheme val="minor"/>
      </rPr>
      <t xml:space="preserve">: </t>
    </r>
  </si>
  <si>
    <t>Хрупкая склянка бальзама силы</t>
  </si>
  <si>
    <t>Хрупкая склянка бальзама жизни</t>
  </si>
  <si>
    <t>Хрупкая склянка бальзама ярости</t>
  </si>
  <si>
    <t>Хрупкая склянка бальзама выносливости</t>
  </si>
  <si>
    <t>Обычный дубленный пергамент</t>
  </si>
  <si>
    <t>Обычный пергамент</t>
  </si>
  <si>
    <t>Малый символ защиты</t>
  </si>
  <si>
    <t>Малый символ маны</t>
  </si>
  <si>
    <t>Малый символ уныния</t>
  </si>
  <si>
    <t>Малый символ тающей маны</t>
  </si>
  <si>
    <t>Малый знак протекции</t>
  </si>
  <si>
    <t>Тонкий мутоновый пергамент</t>
  </si>
  <si>
    <t>Скромный декор для пергамента</t>
  </si>
  <si>
    <t>Свиток призыва Пепельного шипохвоста</t>
  </si>
  <si>
    <t>Вяленый огузок</t>
  </si>
  <si>
    <t>Сушёная цирвала</t>
  </si>
  <si>
    <t>Морс из толокнянки</t>
  </si>
  <si>
    <t>Свежая клубника</t>
  </si>
  <si>
    <t>Ягодный пирог</t>
  </si>
  <si>
    <t>Прожаренный бифштекс</t>
  </si>
  <si>
    <t>Сытная похлебка</t>
  </si>
  <si>
    <t>Жареная кустера с зеленью</t>
  </si>
  <si>
    <t>Тонкостенная склянка Амброзии Драконов</t>
  </si>
  <si>
    <t>Хрупкая склянка фиала корсара</t>
  </si>
  <si>
    <t>Малый орб слабости</t>
  </si>
  <si>
    <t>Малый орб возмездия</t>
  </si>
  <si>
    <t>Малый орб бесстрашия</t>
  </si>
  <si>
    <t>Малый орб самосохранения</t>
  </si>
  <si>
    <t>Малый орб драконьей ярости</t>
  </si>
  <si>
    <t>Остов малого глиафа</t>
  </si>
  <si>
    <t>Малая звезда Познания</t>
  </si>
  <si>
    <t>Лёгкий волшебный осколок меты</t>
  </si>
  <si>
    <t>Лёгкий боевой осколок меты</t>
  </si>
  <si>
    <t>Слабые чернила</t>
  </si>
  <si>
    <t>Ненасыщенный рыбий жир</t>
  </si>
  <si>
    <t>Ароматный отвар силы</t>
  </si>
  <si>
    <t>Ароматный отвар вампира</t>
  </si>
  <si>
    <t>Немудреный алхимический порошок</t>
  </si>
  <si>
    <t>Ароматный отвар отваги</t>
  </si>
  <si>
    <t>Филе тайменя</t>
  </si>
  <si>
    <t>Ароматный отвар слабости</t>
  </si>
  <si>
    <t>Ароматный отвар возмездия</t>
  </si>
  <si>
    <t>Филе голавля</t>
  </si>
  <si>
    <t>Ароматный отвар носферату</t>
  </si>
  <si>
    <t>Ароматный отвар бесстрашия</t>
  </si>
  <si>
    <t>Ароматный отвар фиала Корсара</t>
  </si>
  <si>
    <t>Ароматный отвар самосохранения</t>
  </si>
  <si>
    <t>Ароматный отвар драконьей ярости</t>
  </si>
  <si>
    <t>Пыль естества</t>
  </si>
  <si>
    <t>Тусклый элемент</t>
  </si>
  <si>
    <t>Простой бальзам силы</t>
  </si>
  <si>
    <t>Тонкостенная склянка бальзама силы</t>
  </si>
  <si>
    <t>Простой бальзам жизни</t>
  </si>
  <si>
    <t>Тонкостенная склянка бальзама жизни</t>
  </si>
  <si>
    <t>Простой бальзам ярости</t>
  </si>
  <si>
    <t>Тонкостенная склянка бальзама ярости</t>
  </si>
  <si>
    <t>Филе скумбрии</t>
  </si>
  <si>
    <t>Простой бальзам выносливости</t>
  </si>
  <si>
    <t>Тонкостенная склянка бальзама выносливости</t>
  </si>
  <si>
    <t>Простой эликсир жизни</t>
  </si>
  <si>
    <t>Тонкостенная склянка эликсира жизни</t>
  </si>
  <si>
    <t>Простой эликсир выносливости</t>
  </si>
  <si>
    <t>Тонкостенная склянка эликсира выносливости</t>
  </si>
  <si>
    <t>Пыль сущности</t>
  </si>
  <si>
    <t>Крепкий пергамент</t>
  </si>
  <si>
    <t>Крепкий дубленный пергамент</t>
  </si>
  <si>
    <t>Простой символ жизни</t>
  </si>
  <si>
    <t>Простой символ тающей маны</t>
  </si>
  <si>
    <t>Простой символ маны</t>
  </si>
  <si>
    <t>Простой символ уныния</t>
  </si>
  <si>
    <t>Простой символ разрушения</t>
  </si>
  <si>
    <t>Простой символ защиты</t>
  </si>
  <si>
    <t>Простой знак протекции</t>
  </si>
  <si>
    <t>Крепкий мутоновый пергамент</t>
  </si>
  <si>
    <t>Простой декор для пергамента</t>
  </si>
  <si>
    <t>Свиток призыва Зеленого шипохвоста</t>
  </si>
  <si>
    <t>Искусная волшебная неактивная мета</t>
  </si>
  <si>
    <t>Искусная боевая неактивная мета</t>
  </si>
  <si>
    <t>Черничное варенье</t>
  </si>
  <si>
    <t>Ломтики тыквы</t>
  </si>
  <si>
    <t>Сушёная скумбрия</t>
  </si>
  <si>
    <t>Вяленый кострец</t>
  </si>
  <si>
    <t>Сочный стейк</t>
  </si>
  <si>
    <t>Копченый окорок</t>
  </si>
  <si>
    <t>Сладкий суп из тыквы</t>
  </si>
  <si>
    <t>Мясной рулет по-имперски</t>
  </si>
  <si>
    <t>Сливочный десерт</t>
  </si>
  <si>
    <t>Жаркое в медовом соусе</t>
  </si>
  <si>
    <t>Копчёный таймень</t>
  </si>
  <si>
    <t>Жареный кострец</t>
  </si>
  <si>
    <t>Медная руда</t>
  </si>
  <si>
    <t>Тонкостенная склянка фиала корсара</t>
  </si>
  <si>
    <t>Простой орб силы</t>
  </si>
  <si>
    <t>Простой орб вампира</t>
  </si>
  <si>
    <t>Простой орб отваги</t>
  </si>
  <si>
    <t>Простой орб слабости</t>
  </si>
  <si>
    <t>Простой орб возмездия</t>
  </si>
  <si>
    <t>Простой орб бесстрашия</t>
  </si>
  <si>
    <t>Простой орб самосохранения</t>
  </si>
  <si>
    <t>Простой орб драконьей ярости</t>
  </si>
  <si>
    <t>Ароматный отвар  драконьей ярости</t>
  </si>
  <si>
    <t>Остов простого глиафа</t>
  </si>
  <si>
    <t>Остов мощного глиафа</t>
  </si>
  <si>
    <t>Сильный рассекающий бросок</t>
  </si>
  <si>
    <t>Сильный сотрясающий бросок</t>
  </si>
  <si>
    <t>Простая звезда Познания</t>
  </si>
  <si>
    <t>Искусный волшебный осколок меты</t>
  </si>
  <si>
    <t>Искусный боевой осколок меты</t>
  </si>
  <si>
    <t>Тлеющий элемент</t>
  </si>
  <si>
    <t>Густые чернила</t>
  </si>
  <si>
    <t>Прозрачный рыбий жир</t>
  </si>
  <si>
    <t>Насыщенный отвар силы</t>
  </si>
  <si>
    <t>Насыщенный отвар вампира</t>
  </si>
  <si>
    <t>Ходовой алхимический порошок</t>
  </si>
  <si>
    <t>Насыщенный отвар отваги</t>
  </si>
  <si>
    <t>Филе камдии</t>
  </si>
  <si>
    <t>Насыщенный отвар слабости</t>
  </si>
  <si>
    <t>Насыщенный отвар возмездия</t>
  </si>
  <si>
    <t>Филе карася</t>
  </si>
  <si>
    <t>Насыщенный отвар носферату</t>
  </si>
  <si>
    <t>Насыщенный отвар бесстрашия</t>
  </si>
  <si>
    <t>Насыщенный отвар фиала Корсара</t>
  </si>
  <si>
    <t>Мощный бальзам силы</t>
  </si>
  <si>
    <t>Закаленная склянка бальзама силы</t>
  </si>
  <si>
    <t>Мощный бальзам жизни</t>
  </si>
  <si>
    <t>Закаленная склянка бальзама жизни</t>
  </si>
  <si>
    <t>Мощный бальзам ярости</t>
  </si>
  <si>
    <t>Закаленная склянка бальзама ярости</t>
  </si>
  <si>
    <t>Филе дискара</t>
  </si>
  <si>
    <t>Мощный бальзам выносливости</t>
  </si>
  <si>
    <t>Закаленная склянка бальзама выносливости</t>
  </si>
  <si>
    <t>Мощный эликсир жизни</t>
  </si>
  <si>
    <t>Закаленная склянка эликсира жизни</t>
  </si>
  <si>
    <t>Мощный эликсир выносливости</t>
  </si>
  <si>
    <t>Закаленная склянка эликсира выносливости</t>
  </si>
  <si>
    <t>Насыщенный отвар самосохранения</t>
  </si>
  <si>
    <t>Насыщенный отвар Амброзии Драконов</t>
  </si>
  <si>
    <t>Насыщенный отвар драконьей ярости</t>
  </si>
  <si>
    <t>Мерцающий элемент</t>
  </si>
  <si>
    <t>Яркий элемент</t>
  </si>
  <si>
    <t>Пыль мироздания</t>
  </si>
  <si>
    <t>Пыль бесконечности</t>
  </si>
  <si>
    <t>Прочный пергамент</t>
  </si>
  <si>
    <t>Прочный дубленный пергамент</t>
  </si>
  <si>
    <t>Мощный символ жизни</t>
  </si>
  <si>
    <t>Мощный символ тающей маны</t>
  </si>
  <si>
    <t>Мощный символ маны</t>
  </si>
  <si>
    <t>Мощный символ уныния</t>
  </si>
  <si>
    <t>Мощный символ разрушения</t>
  </si>
  <si>
    <t>Мощный символ защиты</t>
  </si>
  <si>
    <t>Мощный знак протекции</t>
  </si>
  <si>
    <t>Прочный мутоновый пергамент</t>
  </si>
  <si>
    <t>Искусный декор для пергамента</t>
  </si>
  <si>
    <t>Свиток призыва ездового</t>
  </si>
  <si>
    <t>Стихийная мета I</t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</si>
  <si>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Начертателя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</si>
  <si>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Алхимика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</si>
  <si>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Повара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</si>
  <si>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Ювелира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</si>
  <si>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t>Варенье из ежевики</t>
  </si>
  <si>
    <t>Рамийский изюм</t>
  </si>
  <si>
    <t>Сушёный карась</t>
  </si>
  <si>
    <t>Вяленая грудинка</t>
  </si>
  <si>
    <t>Карась запеченный с тыквой</t>
  </si>
  <si>
    <t>Грудинка с черникой</t>
  </si>
  <si>
    <t>Мюсли с ежевикой</t>
  </si>
  <si>
    <t>Камдия на пару</t>
  </si>
  <si>
    <t>Грудинка фаршированная зеленью</t>
  </si>
  <si>
    <t>Золотистый дискар с зеленью</t>
  </si>
  <si>
    <t>Пшеничные хлопья с виноградом</t>
  </si>
  <si>
    <t>Прожаренная грудинка</t>
  </si>
  <si>
    <t>Закаленная склянка Амброзии Драконов</t>
  </si>
  <si>
    <t>Закаленная склянка фиала корсара</t>
  </si>
  <si>
    <t>Мощный орб силы</t>
  </si>
  <si>
    <t>Мощный орб вампира</t>
  </si>
  <si>
    <t>Мощный орб отваги</t>
  </si>
  <si>
    <t>Мощный орб слабости</t>
  </si>
  <si>
    <t>Мощный орб возмездия</t>
  </si>
  <si>
    <t>Мощный орб Носферату</t>
  </si>
  <si>
    <t>Насыщенный отвар Носферату</t>
  </si>
  <si>
    <t>Мощный орб бесстрашия</t>
  </si>
  <si>
    <t>Мощный орб самосохранения</t>
  </si>
  <si>
    <t>Мощный орб драконьей ярости</t>
  </si>
  <si>
    <t>Мощный рассекающий бросок</t>
  </si>
  <si>
    <t>Мощный сотрясающий бросок</t>
  </si>
  <si>
    <t>Мощная звезда Познания</t>
  </si>
  <si>
    <t>Остов безупречного глиафа</t>
  </si>
  <si>
    <t>Остов великого глиафа</t>
  </si>
  <si>
    <t>Волшебный осколок меты</t>
  </si>
  <si>
    <t>Боевой осколок меты</t>
  </si>
  <si>
    <t>Стихийный осколок меты</t>
  </si>
  <si>
    <t>Яркие чернила</t>
  </si>
  <si>
    <t>Густой рыбий жир</t>
  </si>
  <si>
    <t>Густой отвар силы</t>
  </si>
  <si>
    <t>Густой отвар вампира</t>
  </si>
  <si>
    <t>Стойкий алхимический порошок</t>
  </si>
  <si>
    <t>Густой отвар отваги</t>
  </si>
  <si>
    <t>Филе сайдука</t>
  </si>
  <si>
    <t>Густой отвар слабости</t>
  </si>
  <si>
    <t>Густой отвар возмездия</t>
  </si>
  <si>
    <t>Филе серебристого карпа</t>
  </si>
  <si>
    <t>Густой отвар носферату</t>
  </si>
  <si>
    <t>Густой отвар бесстрашия</t>
  </si>
  <si>
    <t>Густой отвар фиала Корсара</t>
  </si>
  <si>
    <t>Густой отвар самосохранения</t>
  </si>
  <si>
    <t>Густой отвар драконьей ярости</t>
  </si>
  <si>
    <t>Густой отвар Амброзии Драконов</t>
  </si>
  <si>
    <t>Безупречный бальзам силы</t>
  </si>
  <si>
    <t>Надежная склянка бальзама силы</t>
  </si>
  <si>
    <t>Безупречный бальзам жизни</t>
  </si>
  <si>
    <t>Надежная склянка бальзама жизни</t>
  </si>
  <si>
    <t>Безупречный бальзам ярости</t>
  </si>
  <si>
    <t>Безупречный бальзам выносливости</t>
  </si>
  <si>
    <t>Надежная склянка бальзама выносливости</t>
  </si>
  <si>
    <t>Надежная склянка бальзама ярости</t>
  </si>
  <si>
    <t>Филе анемоника</t>
  </si>
  <si>
    <t>Безупречный эликсир жизни</t>
  </si>
  <si>
    <t>Безупречный эликсир выносливости</t>
  </si>
  <si>
    <t>Надежная склянка эликсира жизни</t>
  </si>
  <si>
    <t>Надежная склянка эликсира выносливости</t>
  </si>
  <si>
    <t>Сияющий элемент</t>
  </si>
  <si>
    <t>Пыль созидания</t>
  </si>
  <si>
    <t>Стойкие чернила</t>
  </si>
  <si>
    <t>Терпкий рыбий жир</t>
  </si>
  <si>
    <t>Тягучий отвар силы</t>
  </si>
  <si>
    <t>Тягучий отвар вампира</t>
  </si>
  <si>
    <t>Редкий алхимический порошок</t>
  </si>
  <si>
    <t>Филе язя</t>
  </si>
  <si>
    <t>Тягучий отвар отваги</t>
  </si>
  <si>
    <t>Тягучий отвар слабости</t>
  </si>
  <si>
    <t>Тягучий отвар возмездия</t>
  </si>
  <si>
    <t>Филе гортены</t>
  </si>
  <si>
    <t>Тягучий отвар носферату</t>
  </si>
  <si>
    <t>Тягучий отвар бесстрашия</t>
  </si>
  <si>
    <t>Тягучий отвар драконьей ярости</t>
  </si>
  <si>
    <t>Филе барабульки</t>
  </si>
  <si>
    <t>Терпкий отвар фиала Корсара</t>
  </si>
  <si>
    <t>Тягучий отвар самосохранения</t>
  </si>
  <si>
    <t>Тягучий отвар Амброзии Драконов</t>
  </si>
  <si>
    <t>Вязкий отвар Амброзии Драконов</t>
  </si>
  <si>
    <t>Великий бальзам силы</t>
  </si>
  <si>
    <t>Абсолютный бальзам силы</t>
  </si>
  <si>
    <t>Великий бальзам жизни</t>
  </si>
  <si>
    <t>Абсолютный бальзам жизни</t>
  </si>
  <si>
    <t>Прочная склянка бальзама силы</t>
  </si>
  <si>
    <t>Прочная склянка бальзама жизни</t>
  </si>
  <si>
    <t>Великий эликсир жизни</t>
  </si>
  <si>
    <t>Прочная склянка эликсира жизни</t>
  </si>
  <si>
    <t>Великий эликсир выносливости</t>
  </si>
  <si>
    <t>Прочная склянка эликсира выносливости</t>
  </si>
  <si>
    <t>Искусный пергамент</t>
  </si>
  <si>
    <t>Искусный дубленный пергамент</t>
  </si>
  <si>
    <t>Безупречный символ жизни</t>
  </si>
  <si>
    <t>Безупречный символ уныния</t>
  </si>
  <si>
    <t>Безупречный символ тающей маны</t>
  </si>
  <si>
    <t>Безупречный символ маны</t>
  </si>
  <si>
    <t>Безупречный символ разрушения</t>
  </si>
  <si>
    <t>Безупречный символ защиты</t>
  </si>
  <si>
    <t>Безупречный знак протекции</t>
  </si>
  <si>
    <t>Искусный мутоновый пергамент</t>
  </si>
  <si>
    <t>Безупречный декор для пергамента</t>
  </si>
  <si>
    <t>Классовая мета II</t>
  </si>
  <si>
    <t>Стихийная мета II</t>
  </si>
  <si>
    <t>Весомая Мета I</t>
  </si>
  <si>
    <t>Классовая весомая мета I</t>
  </si>
  <si>
    <t>Стихийная весомая мета I</t>
  </si>
  <si>
    <t>Свиток рассеивания</t>
  </si>
  <si>
    <t>Веленевая бумага</t>
  </si>
  <si>
    <t>Редкий пергамент</t>
  </si>
  <si>
    <t>Редкий дубленный пергамент</t>
  </si>
  <si>
    <t>Великий символ жизни</t>
  </si>
  <si>
    <t>Великий символ уныния</t>
  </si>
  <si>
    <t>Великий символ маны</t>
  </si>
  <si>
    <t>Великий символ тающей маны</t>
  </si>
  <si>
    <t>Великий символ защиты</t>
  </si>
  <si>
    <t>Великий символ разрушения</t>
  </si>
  <si>
    <t>Великий знак протекции</t>
  </si>
  <si>
    <t>Редкий мутоновый пергамент</t>
  </si>
  <si>
    <t>Классовая весомая мета II</t>
  </si>
  <si>
    <t>Стихийная весомая мета II</t>
  </si>
  <si>
    <t>Тяжёлая волшебная неактивная мета</t>
  </si>
  <si>
    <t>Тяжёлая боевая неактивная мета</t>
  </si>
  <si>
    <t>Тяжёлая стихийная неактивная мета</t>
  </si>
  <si>
    <t>Идеальный декор для пергамента</t>
  </si>
  <si>
    <t>Калиновый сок</t>
  </si>
  <si>
    <t>Маринованные томаты</t>
  </si>
  <si>
    <t>Сушёный карп</t>
  </si>
  <si>
    <t>Вяленые рёбрышки</t>
  </si>
  <si>
    <t>Лапша «Розалия»</t>
  </si>
  <si>
    <t>Карп в томатном соусе</t>
  </si>
  <si>
    <t>Ребрышки в сладком соусе</t>
  </si>
  <si>
    <t>Жареное филе сайдука</t>
  </si>
  <si>
    <t>Ребрышки в томатном соусе</t>
  </si>
  <si>
    <t>Анемоник в кисло-сладком соусе</t>
  </si>
  <si>
    <t>Блинчики с калиновой начинкой</t>
  </si>
  <si>
    <t>Жареные ребрышки</t>
  </si>
  <si>
    <t>Сахарное лакомство</t>
  </si>
  <si>
    <t>Сушёный язь</t>
  </si>
  <si>
    <t>Маринованные перчики</t>
  </si>
  <si>
    <t>Вяленый оковалок</t>
  </si>
  <si>
    <t>Бурфи тростниковое</t>
  </si>
  <si>
    <t>Барабулька по-дедаирски</t>
  </si>
  <si>
    <t>Оковалок под сладким соусом</t>
  </si>
  <si>
    <t>Язь в пряностях</t>
  </si>
  <si>
    <t>Гортена на пару</t>
  </si>
  <si>
    <t>Огненное азу</t>
  </si>
  <si>
    <t>Чиабатта с перцем</t>
  </si>
  <si>
    <t>Прожареный оковалок</t>
  </si>
  <si>
    <t>Прочная склянка Амброзии Драконов</t>
  </si>
  <si>
    <t>Прочная склянка фиала Корсара</t>
  </si>
  <si>
    <t>Небьющаяся склянка Амброзии Драконов</t>
  </si>
  <si>
    <t>Великий орб силы</t>
  </si>
  <si>
    <t>Великий орб вампира</t>
  </si>
  <si>
    <t>Великий орб отваги</t>
  </si>
  <si>
    <t>Великий орб слабости</t>
  </si>
  <si>
    <t>Великий орб возмездия</t>
  </si>
  <si>
    <t>Великий орб Носферату</t>
  </si>
  <si>
    <t>Великий орб бесстрашия</t>
  </si>
  <si>
    <t>Великий орб драконьей ярости</t>
  </si>
  <si>
    <t>Великий орб самосохранения</t>
  </si>
  <si>
    <t>Великая звезда Познания</t>
  </si>
  <si>
    <t>Неистовый рассекающий бросок</t>
  </si>
  <si>
    <t>Неистовый сотрясающий бросок</t>
  </si>
  <si>
    <t>Остов феноменального глиафа</t>
  </si>
  <si>
    <t>Остов исключительного глиафа</t>
  </si>
  <si>
    <t>Тяжёлый стихийный осколок меты</t>
  </si>
  <si>
    <t>Тяжёлый волшебный осколок меты</t>
  </si>
  <si>
    <t>Тяжёлый боевой осколок меты</t>
  </si>
  <si>
    <t>Надежная склянка Амброзии Драконов</t>
  </si>
  <si>
    <t>Надежная склянка фиала корсара</t>
  </si>
  <si>
    <t>Надежная склянка Фиала Проворства</t>
  </si>
  <si>
    <t>Безупречный орб силы</t>
  </si>
  <si>
    <t>Безупречный орб вампира</t>
  </si>
  <si>
    <t>Безупречный орб отваги</t>
  </si>
  <si>
    <t>Безупречный орб возмездия</t>
  </si>
  <si>
    <t>Безупречный орб слабости</t>
  </si>
  <si>
    <t>Безупречный орб Носферату</t>
  </si>
  <si>
    <t>Безупречный орб бесстрашия</t>
  </si>
  <si>
    <t>Безупречный орб самосохранения</t>
  </si>
  <si>
    <t>Безупречный орб драконьей ярости</t>
  </si>
  <si>
    <t>Яростный рассекающий бросок</t>
  </si>
  <si>
    <t>Яростный сотрясающий бросок</t>
  </si>
  <si>
    <t>Безупречная звезда Познания</t>
  </si>
  <si>
    <t>Остов абсолютного глиафа</t>
  </si>
  <si>
    <t>Шар атакующей стойки</t>
  </si>
  <si>
    <t>Шар защитной стойки</t>
  </si>
  <si>
    <t>Шар магической стойки</t>
  </si>
  <si>
    <t>Густой отвар Носферату</t>
  </si>
  <si>
    <t>Сильный Волшебный осколок меты</t>
  </si>
  <si>
    <t>Сильный Боевой осколок меты</t>
  </si>
  <si>
    <t>Сильный Стихийный осколок меты</t>
  </si>
  <si>
    <t>ЛВЛ</t>
  </si>
  <si>
    <t>Простой орб Носферату</t>
  </si>
  <si>
    <t>Малый орб Носферату</t>
  </si>
  <si>
    <t>1 = 1 медный</t>
  </si>
  <si>
    <t>100 = 1 серебряный</t>
  </si>
  <si>
    <t>1 000 = 10 серебряных</t>
  </si>
  <si>
    <t>10 000  = 1 золотой</t>
  </si>
  <si>
    <t>100 000 = 10 золотых</t>
  </si>
  <si>
    <t>10 = 10 медных</t>
  </si>
  <si>
    <t>Волшебная неактивная мета</t>
  </si>
  <si>
    <t>Стихийная неактивная мета</t>
  </si>
  <si>
    <t>Боевая неактивная мета</t>
  </si>
  <si>
    <t>Лёгкая боевая неактивная мета</t>
  </si>
  <si>
    <t xml:space="preserve">Лёгкая волшебная неактивная мета </t>
  </si>
  <si>
    <t>Весомая волшебная неактивная мета</t>
  </si>
  <si>
    <t>Весомая стихийная неактивная мета</t>
  </si>
  <si>
    <t>Весомая боевая неактивная мета</t>
  </si>
  <si>
    <t>Волшебная Мета I</t>
  </si>
  <si>
    <t>Боевая мета I</t>
  </si>
  <si>
    <t>Волшебная мета I</t>
  </si>
  <si>
    <t>Легкая волшебная мета I</t>
  </si>
  <si>
    <t>Легкая боевая мета I</t>
  </si>
  <si>
    <t>Легкая волшебная мета II</t>
  </si>
  <si>
    <t>Легкая боевая мета II</t>
  </si>
  <si>
    <t>Весомая волшебная Мета I</t>
  </si>
  <si>
    <t>Волшебная Мета II</t>
  </si>
  <si>
    <t>Весомая волшебная Мета II</t>
  </si>
  <si>
    <t>Зел 3</t>
  </si>
  <si>
    <t>Син 3</t>
  </si>
  <si>
    <t>Зел 32</t>
  </si>
  <si>
    <t>Зел 51</t>
  </si>
  <si>
    <t>Син 32</t>
  </si>
  <si>
    <t>Синь 51</t>
  </si>
  <si>
    <t>Лёгкая волшебная неактивная мета</t>
  </si>
  <si>
    <t>Син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</si>
</sst>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i/>
      <sz val="11"/>
      <color rgb="FFFF0000"/>
      <name val="Arial"/>
      <family val="2"/>
      <charset val="204"/>
      <scheme val="minor"/>
    </font>
    <font>
      <b/>
      <sz val="11"/>
      <color theme="0"/>
      <name val="Arial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A49A5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1" fontId="0" fillId="9" borderId="3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1" fontId="0" fillId="10" borderId="31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/>
    </xf>
    <xf numFmtId="0" fontId="1" fillId="10" borderId="4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42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7" borderId="48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4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/>
    </xf>
    <xf numFmtId="0" fontId="3" fillId="12" borderId="57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A49A5C"/>
      <color rgb="FFB3B77F"/>
      <color rgb="FFCC3399"/>
      <color rgb="FFCC33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/>
  </sheetViews>
  <sheetFormatPr defaultRowHeight="14.25" x14ac:dyDescent="0.2"/>
  <cols>
    <col min="1" max="1" width="5" customWidth="1"/>
    <col min="2" max="2" width="20.375" bestFit="1" customWidth="1"/>
    <col min="3" max="3" width="15" customWidth="1"/>
    <col min="4" max="4" width="14.25" customWidth="1"/>
    <col min="5" max="5" width="13.875" customWidth="1"/>
    <col min="6" max="6" width="9.875" customWidth="1"/>
    <col min="7" max="7" width="7.875" customWidth="1"/>
    <col min="8" max="8" width="6.75" customWidth="1"/>
  </cols>
  <sheetData>
    <row r="1" spans="2:7" ht="15" customHeight="1" thickBot="1" x14ac:dyDescent="0.25"/>
    <row r="2" spans="2:7" ht="15" thickBot="1" x14ac:dyDescent="0.25">
      <c r="B2" s="128" t="s">
        <v>98</v>
      </c>
      <c r="C2" s="129"/>
      <c r="D2" s="129"/>
      <c r="E2" s="129"/>
      <c r="F2" s="129"/>
      <c r="G2" s="130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10" t="s">
        <v>23</v>
      </c>
      <c r="C4" s="96">
        <v>14.8</v>
      </c>
      <c r="D4" s="24">
        <v>30</v>
      </c>
      <c r="E4" s="100">
        <f t="shared" ref="E4:E22" si="0">C4*D4/100 +C4</f>
        <v>19.240000000000002</v>
      </c>
      <c r="F4" s="18">
        <f t="shared" ref="F4:F22" si="1">ROUND(E4,0)</f>
        <v>19</v>
      </c>
      <c r="G4" s="25">
        <f t="shared" ref="G4:G22" si="2">F4+1</f>
        <v>20</v>
      </c>
    </row>
    <row r="5" spans="2:7" ht="15" x14ac:dyDescent="0.25">
      <c r="B5" s="2" t="s">
        <v>24</v>
      </c>
      <c r="C5" s="97">
        <v>14.8</v>
      </c>
      <c r="D5" s="24">
        <v>30</v>
      </c>
      <c r="E5" s="100">
        <f t="shared" si="0"/>
        <v>19.240000000000002</v>
      </c>
      <c r="F5" s="18">
        <f t="shared" si="1"/>
        <v>19</v>
      </c>
      <c r="G5" s="25">
        <f t="shared" si="2"/>
        <v>20</v>
      </c>
    </row>
    <row r="6" spans="2:7" ht="15" x14ac:dyDescent="0.25">
      <c r="B6" s="3" t="s">
        <v>25</v>
      </c>
      <c r="C6" s="108">
        <v>17</v>
      </c>
      <c r="D6" s="24">
        <v>30</v>
      </c>
      <c r="E6" s="100">
        <f t="shared" si="0"/>
        <v>22.1</v>
      </c>
      <c r="F6" s="18">
        <f t="shared" si="1"/>
        <v>22</v>
      </c>
      <c r="G6" s="25">
        <f t="shared" si="2"/>
        <v>23</v>
      </c>
    </row>
    <row r="7" spans="2:7" ht="15" x14ac:dyDescent="0.25">
      <c r="B7" s="3" t="s">
        <v>26</v>
      </c>
      <c r="C7" s="97">
        <v>21.25</v>
      </c>
      <c r="D7" s="24">
        <v>30</v>
      </c>
      <c r="E7" s="100">
        <f t="shared" si="0"/>
        <v>27.625</v>
      </c>
      <c r="F7" s="18">
        <f t="shared" si="1"/>
        <v>28</v>
      </c>
      <c r="G7" s="25">
        <f t="shared" si="2"/>
        <v>29</v>
      </c>
    </row>
    <row r="8" spans="2:7" ht="15" x14ac:dyDescent="0.25">
      <c r="B8" s="9" t="s">
        <v>27</v>
      </c>
      <c r="C8" s="97">
        <v>19.600000000000001</v>
      </c>
      <c r="D8" s="24">
        <v>30</v>
      </c>
      <c r="E8" s="100">
        <f t="shared" si="0"/>
        <v>25.48</v>
      </c>
      <c r="F8" s="18">
        <f t="shared" si="1"/>
        <v>25</v>
      </c>
      <c r="G8" s="25">
        <f t="shared" si="2"/>
        <v>26</v>
      </c>
    </row>
    <row r="9" spans="2:7" ht="15" x14ac:dyDescent="0.25">
      <c r="B9" s="9" t="s">
        <v>28</v>
      </c>
      <c r="C9" s="97">
        <v>24.5</v>
      </c>
      <c r="D9" s="24">
        <v>30</v>
      </c>
      <c r="E9" s="100">
        <f t="shared" si="0"/>
        <v>31.85</v>
      </c>
      <c r="F9" s="18">
        <f t="shared" si="1"/>
        <v>32</v>
      </c>
      <c r="G9" s="25">
        <f t="shared" si="2"/>
        <v>33</v>
      </c>
    </row>
    <row r="10" spans="2:7" ht="15" x14ac:dyDescent="0.25">
      <c r="B10" s="9" t="s">
        <v>29</v>
      </c>
      <c r="C10" s="97">
        <v>29.35</v>
      </c>
      <c r="D10" s="24">
        <v>30</v>
      </c>
      <c r="E10" s="100">
        <f t="shared" si="0"/>
        <v>38.155000000000001</v>
      </c>
      <c r="F10" s="18">
        <f t="shared" si="1"/>
        <v>38</v>
      </c>
      <c r="G10" s="25">
        <f t="shared" si="2"/>
        <v>39</v>
      </c>
    </row>
    <row r="11" spans="2:7" ht="15" x14ac:dyDescent="0.25">
      <c r="B11" s="4" t="s">
        <v>30</v>
      </c>
      <c r="C11" s="97">
        <v>22.6</v>
      </c>
      <c r="D11" s="24">
        <v>30</v>
      </c>
      <c r="E11" s="100">
        <f t="shared" si="0"/>
        <v>29.380000000000003</v>
      </c>
      <c r="F11" s="18">
        <f t="shared" si="1"/>
        <v>29</v>
      </c>
      <c r="G11" s="25">
        <f t="shared" si="2"/>
        <v>30</v>
      </c>
    </row>
    <row r="12" spans="2:7" ht="15" x14ac:dyDescent="0.25">
      <c r="B12" s="4" t="s">
        <v>31</v>
      </c>
      <c r="C12" s="97">
        <v>28.2</v>
      </c>
      <c r="D12" s="24">
        <v>30</v>
      </c>
      <c r="E12" s="100">
        <f t="shared" si="0"/>
        <v>36.659999999999997</v>
      </c>
      <c r="F12" s="18">
        <f t="shared" si="1"/>
        <v>37</v>
      </c>
      <c r="G12" s="25">
        <f t="shared" si="2"/>
        <v>38</v>
      </c>
    </row>
    <row r="13" spans="2:7" ht="15" x14ac:dyDescent="0.25">
      <c r="B13" s="4" t="s">
        <v>32</v>
      </c>
      <c r="C13" s="97">
        <v>33.799999999999997</v>
      </c>
      <c r="D13" s="24">
        <v>30</v>
      </c>
      <c r="E13" s="100">
        <f t="shared" si="0"/>
        <v>43.94</v>
      </c>
      <c r="F13" s="18">
        <f t="shared" si="1"/>
        <v>44</v>
      </c>
      <c r="G13" s="25">
        <f t="shared" si="2"/>
        <v>45</v>
      </c>
    </row>
    <row r="14" spans="2:7" ht="15" x14ac:dyDescent="0.25">
      <c r="B14" s="5" t="s">
        <v>33</v>
      </c>
      <c r="C14" s="98">
        <v>25.8</v>
      </c>
      <c r="D14" s="24">
        <v>30</v>
      </c>
      <c r="E14" s="100">
        <f t="shared" si="0"/>
        <v>33.54</v>
      </c>
      <c r="F14" s="18">
        <f t="shared" si="1"/>
        <v>34</v>
      </c>
      <c r="G14" s="25">
        <f t="shared" si="2"/>
        <v>35</v>
      </c>
    </row>
    <row r="15" spans="2:7" ht="15" x14ac:dyDescent="0.25">
      <c r="B15" s="5" t="s">
        <v>34</v>
      </c>
      <c r="C15" s="98">
        <v>29.8</v>
      </c>
      <c r="D15" s="24">
        <v>30</v>
      </c>
      <c r="E15" s="100">
        <f t="shared" si="0"/>
        <v>38.74</v>
      </c>
      <c r="F15" s="18">
        <f t="shared" si="1"/>
        <v>39</v>
      </c>
      <c r="G15" s="25">
        <f t="shared" si="2"/>
        <v>40</v>
      </c>
    </row>
    <row r="16" spans="2:7" ht="15" x14ac:dyDescent="0.25">
      <c r="B16" s="5" t="s">
        <v>35</v>
      </c>
      <c r="C16" s="98">
        <v>38.799999999999997</v>
      </c>
      <c r="D16" s="24">
        <v>30</v>
      </c>
      <c r="E16" s="100">
        <f t="shared" si="0"/>
        <v>50.44</v>
      </c>
      <c r="F16" s="18">
        <f t="shared" si="1"/>
        <v>50</v>
      </c>
      <c r="G16" s="25">
        <f t="shared" si="2"/>
        <v>51</v>
      </c>
    </row>
    <row r="17" spans="2:7" ht="15" x14ac:dyDescent="0.25">
      <c r="B17" s="6" t="s">
        <v>36</v>
      </c>
      <c r="C17" s="98">
        <v>29.8</v>
      </c>
      <c r="D17" s="24">
        <v>30</v>
      </c>
      <c r="E17" s="100">
        <f t="shared" si="0"/>
        <v>38.74</v>
      </c>
      <c r="F17" s="18">
        <f t="shared" si="1"/>
        <v>39</v>
      </c>
      <c r="G17" s="25">
        <f t="shared" si="2"/>
        <v>40</v>
      </c>
    </row>
    <row r="18" spans="2:7" ht="15" x14ac:dyDescent="0.25">
      <c r="B18" s="6" t="s">
        <v>37</v>
      </c>
      <c r="C18" s="98">
        <v>37.200000000000003</v>
      </c>
      <c r="D18" s="24">
        <v>30</v>
      </c>
      <c r="E18" s="100">
        <f t="shared" si="0"/>
        <v>48.36</v>
      </c>
      <c r="F18" s="18">
        <f t="shared" si="1"/>
        <v>48</v>
      </c>
      <c r="G18" s="25">
        <f t="shared" si="2"/>
        <v>49</v>
      </c>
    </row>
    <row r="19" spans="2:7" ht="15" x14ac:dyDescent="0.25">
      <c r="B19" s="6" t="s">
        <v>38</v>
      </c>
      <c r="C19" s="98">
        <v>44.65</v>
      </c>
      <c r="D19" s="24">
        <v>30</v>
      </c>
      <c r="E19" s="100">
        <f t="shared" si="0"/>
        <v>58.045000000000002</v>
      </c>
      <c r="F19" s="18">
        <f t="shared" si="1"/>
        <v>58</v>
      </c>
      <c r="G19" s="25">
        <f t="shared" si="2"/>
        <v>59</v>
      </c>
    </row>
    <row r="20" spans="2:7" ht="15" x14ac:dyDescent="0.25">
      <c r="B20" s="7" t="s">
        <v>39</v>
      </c>
      <c r="C20" s="98">
        <v>34.4</v>
      </c>
      <c r="D20" s="24">
        <v>30</v>
      </c>
      <c r="E20" s="100">
        <f t="shared" si="0"/>
        <v>44.72</v>
      </c>
      <c r="F20" s="18">
        <f t="shared" si="1"/>
        <v>45</v>
      </c>
      <c r="G20" s="25">
        <f t="shared" si="2"/>
        <v>46</v>
      </c>
    </row>
    <row r="21" spans="2:7" ht="15" x14ac:dyDescent="0.25">
      <c r="B21" s="7" t="s">
        <v>40</v>
      </c>
      <c r="C21" s="98">
        <v>42.85</v>
      </c>
      <c r="D21" s="24">
        <v>30</v>
      </c>
      <c r="E21" s="100">
        <f t="shared" si="0"/>
        <v>55.704999999999998</v>
      </c>
      <c r="F21" s="18">
        <f t="shared" si="1"/>
        <v>56</v>
      </c>
      <c r="G21" s="25">
        <f t="shared" si="2"/>
        <v>57</v>
      </c>
    </row>
    <row r="22" spans="2:7" ht="15.75" thickBot="1" x14ac:dyDescent="0.3">
      <c r="B22" s="8" t="s">
        <v>41</v>
      </c>
      <c r="C22" s="99">
        <v>51.45</v>
      </c>
      <c r="D22" s="21">
        <v>30</v>
      </c>
      <c r="E22" s="101">
        <f t="shared" si="0"/>
        <v>66.885000000000005</v>
      </c>
      <c r="F22" s="22">
        <f t="shared" si="1"/>
        <v>67</v>
      </c>
      <c r="G22" s="26">
        <f t="shared" si="2"/>
        <v>68</v>
      </c>
    </row>
    <row r="23" spans="2:7" x14ac:dyDescent="0.2">
      <c r="B23" s="1"/>
      <c r="C23" s="1"/>
    </row>
  </sheetData>
  <mergeCells count="1"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zoomScale="80" zoomScaleNormal="80" workbookViewId="0"/>
  </sheetViews>
  <sheetFormatPr defaultRowHeight="14.25" x14ac:dyDescent="0.2"/>
  <cols>
    <col min="1" max="1" width="2.5" customWidth="1"/>
    <col min="2" max="2" width="34.75" style="11" bestFit="1" customWidth="1"/>
    <col min="3" max="3" width="11.25" style="11" bestFit="1" customWidth="1"/>
    <col min="4" max="4" width="16.375" style="11" bestFit="1" customWidth="1"/>
    <col min="5" max="5" width="6.5" style="11" bestFit="1" customWidth="1"/>
    <col min="6" max="6" width="20.5" style="11" bestFit="1" customWidth="1"/>
    <col min="7" max="7" width="11.25" style="11" bestFit="1" customWidth="1"/>
    <col min="8" max="8" width="24.5" style="11" bestFit="1" customWidth="1"/>
    <col min="9" max="9" width="11.25" style="11" bestFit="1" customWidth="1"/>
    <col min="10" max="10" width="14.625" style="11" customWidth="1"/>
    <col min="11" max="11" width="11.25" style="11" bestFit="1" customWidth="1"/>
    <col min="12" max="12" width="14.625" style="11" customWidth="1"/>
    <col min="13" max="13" width="11.25" style="11" bestFit="1" customWidth="1"/>
  </cols>
  <sheetData>
    <row r="1" spans="2:13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</row>
    <row r="2" spans="2:13" x14ac:dyDescent="0.2">
      <c r="B2" s="128" t="s">
        <v>323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2:13" ht="15" thickBot="1" x14ac:dyDescent="0.25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3" ht="15.75" thickTop="1" x14ac:dyDescent="0.2">
      <c r="B4" s="50" t="s">
        <v>125</v>
      </c>
      <c r="C4" s="46">
        <v>100</v>
      </c>
      <c r="D4" s="46">
        <f>(Повар!G4*Рыболов!C4)/Повар!C4</f>
        <v>14.8</v>
      </c>
      <c r="E4" s="46">
        <f>(Повар!G4*Рыболов!G4)/Повар!C4</f>
        <v>20</v>
      </c>
      <c r="F4" s="36" t="s">
        <v>23</v>
      </c>
      <c r="G4" s="36">
        <v>100</v>
      </c>
      <c r="H4" s="36"/>
      <c r="I4" s="36"/>
      <c r="J4" s="36"/>
      <c r="K4" s="36"/>
      <c r="L4" s="36"/>
      <c r="M4" s="51"/>
    </row>
    <row r="5" spans="2:13" ht="15" x14ac:dyDescent="0.2">
      <c r="B5" s="52" t="s">
        <v>128</v>
      </c>
      <c r="C5" s="47">
        <v>100</v>
      </c>
      <c r="D5" s="47">
        <f>(Повар!G5*Рыболов!C5)/Повар!C5</f>
        <v>14.8</v>
      </c>
      <c r="E5" s="47">
        <f>(Повар!G5*Рыболов!G5)/Повар!C5</f>
        <v>20</v>
      </c>
      <c r="F5" s="37" t="s">
        <v>133</v>
      </c>
      <c r="G5" s="37">
        <v>100</v>
      </c>
      <c r="H5" s="37"/>
      <c r="I5" s="37"/>
      <c r="J5" s="37"/>
      <c r="K5" s="37"/>
      <c r="L5" s="37"/>
      <c r="M5" s="53"/>
    </row>
    <row r="6" spans="2:13" ht="15" x14ac:dyDescent="0.2">
      <c r="B6" s="52" t="s">
        <v>117</v>
      </c>
      <c r="C6" s="47">
        <v>150</v>
      </c>
      <c r="D6" s="47">
        <f>(Повар!G6*Рыболов!C4+Повар!I6*Ювелир!E4)/Повар!C6</f>
        <v>17.2864</v>
      </c>
      <c r="E6" s="47">
        <f>(Повар!G6*Рыболов!G4+Повар!I6*Ювелир!F4)/Повар!C6</f>
        <v>23.36</v>
      </c>
      <c r="F6" s="37" t="s">
        <v>135</v>
      </c>
      <c r="G6" s="37">
        <v>150</v>
      </c>
      <c r="H6" s="37" t="s">
        <v>134</v>
      </c>
      <c r="I6" s="37">
        <v>150</v>
      </c>
      <c r="J6" s="37"/>
      <c r="K6" s="37"/>
      <c r="L6" s="37"/>
      <c r="M6" s="53"/>
    </row>
    <row r="7" spans="2:13" ht="15" x14ac:dyDescent="0.2">
      <c r="B7" s="52" t="s">
        <v>136</v>
      </c>
      <c r="C7" s="47">
        <v>50</v>
      </c>
      <c r="D7" s="47">
        <f>(Повар!G7*Фермер!C5+Повар!I7*Старатель!C4)/Повар!C7</f>
        <v>21.962399999999999</v>
      </c>
      <c r="E7" s="47">
        <f>(Повар!G7*Фермер!G5+Повар!I7*Старатель!G4)/Повар!C7</f>
        <v>39.24</v>
      </c>
      <c r="F7" s="37" t="s">
        <v>43</v>
      </c>
      <c r="G7" s="37">
        <v>132</v>
      </c>
      <c r="H7" s="37" t="s">
        <v>4</v>
      </c>
      <c r="I7" s="37">
        <v>27</v>
      </c>
      <c r="J7" s="37"/>
      <c r="K7" s="37"/>
      <c r="L7" s="37"/>
      <c r="M7" s="53"/>
    </row>
    <row r="8" spans="2:13" ht="15" x14ac:dyDescent="0.2">
      <c r="B8" s="52" t="s">
        <v>137</v>
      </c>
      <c r="C8" s="47">
        <v>50</v>
      </c>
      <c r="D8" s="47">
        <f>(Повар!G8*Охотник!C4)/Повар!C8</f>
        <v>49.818000000000005</v>
      </c>
      <c r="E8" s="47">
        <f>(Повар!G8*Охотник!G4)/Повар!C8</f>
        <v>48.3</v>
      </c>
      <c r="F8" s="37" t="s">
        <v>61</v>
      </c>
      <c r="G8" s="37">
        <v>69</v>
      </c>
      <c r="H8" s="37"/>
      <c r="I8" s="37"/>
      <c r="J8" s="37"/>
      <c r="K8" s="37"/>
      <c r="L8" s="37"/>
      <c r="M8" s="53"/>
    </row>
    <row r="9" spans="2:13" ht="15" x14ac:dyDescent="0.2">
      <c r="B9" s="52" t="s">
        <v>138</v>
      </c>
      <c r="C9" s="47">
        <v>1</v>
      </c>
      <c r="D9" s="47">
        <f>(Повар!G9*Охотник!C4+Повар!I9*Старатель!C4)</f>
        <v>639.76</v>
      </c>
      <c r="E9" s="47">
        <f>(Повар!G9*Охотник!G4+Повар!I9*Старатель!G4)</f>
        <v>644</v>
      </c>
      <c r="F9" s="37" t="s">
        <v>61</v>
      </c>
      <c r="G9" s="37">
        <v>16</v>
      </c>
      <c r="H9" s="37" t="s">
        <v>4</v>
      </c>
      <c r="I9" s="37">
        <v>6</v>
      </c>
      <c r="J9" s="37"/>
      <c r="K9" s="37"/>
      <c r="L9" s="37"/>
      <c r="M9" s="53"/>
    </row>
    <row r="10" spans="2:13" ht="15" x14ac:dyDescent="0.2">
      <c r="B10" s="52" t="s">
        <v>139</v>
      </c>
      <c r="C10" s="47">
        <v>1</v>
      </c>
      <c r="D10" s="47">
        <f>(Повар!G10*Повар!D4+Повар!I10*Старатель!C4)</f>
        <v>446.96000000000004</v>
      </c>
      <c r="E10" s="47">
        <f>(Повар!G10*Повар!E4+Повар!I10*Старатель!G4)</f>
        <v>604</v>
      </c>
      <c r="F10" s="37" t="s">
        <v>125</v>
      </c>
      <c r="G10" s="37">
        <v>26</v>
      </c>
      <c r="H10" s="37" t="s">
        <v>4</v>
      </c>
      <c r="I10" s="37">
        <v>6</v>
      </c>
      <c r="J10" s="37"/>
      <c r="K10" s="37"/>
      <c r="L10" s="37"/>
      <c r="M10" s="53"/>
    </row>
    <row r="11" spans="2:13" ht="15" x14ac:dyDescent="0.2">
      <c r="B11" s="52" t="s">
        <v>140</v>
      </c>
      <c r="C11" s="47">
        <v>1</v>
      </c>
      <c r="D11" s="47">
        <f>(Повар!G11*Фермер!C5+Повар!I11*Старатель!C4)</f>
        <v>254.36</v>
      </c>
      <c r="E11" s="47">
        <f>(Повар!G11*Фермер!G5+Повар!I11*Старатель!G4)</f>
        <v>456</v>
      </c>
      <c r="F11" s="37" t="s">
        <v>43</v>
      </c>
      <c r="G11" s="37">
        <v>31</v>
      </c>
      <c r="H11" s="37" t="s">
        <v>4</v>
      </c>
      <c r="I11" s="37">
        <v>6</v>
      </c>
      <c r="J11" s="37"/>
      <c r="K11" s="37"/>
      <c r="L11" s="37"/>
      <c r="M11" s="53"/>
    </row>
    <row r="12" spans="2:13" ht="1.5" customHeight="1" x14ac:dyDescent="0.2">
      <c r="B12" s="69"/>
      <c r="C12" s="72"/>
      <c r="D12" s="72"/>
      <c r="E12" s="72"/>
      <c r="F12" s="70"/>
      <c r="G12" s="70"/>
      <c r="H12" s="70"/>
      <c r="I12" s="70"/>
      <c r="J12" s="70"/>
      <c r="K12" s="70"/>
      <c r="L12" s="70"/>
      <c r="M12" s="71"/>
    </row>
    <row r="13" spans="2:13" ht="15" x14ac:dyDescent="0.25">
      <c r="B13" s="54" t="s">
        <v>152</v>
      </c>
      <c r="C13" s="47">
        <v>100</v>
      </c>
      <c r="D13" s="47">
        <f>(Повар!G13*Рыболов!C6)/Повар!C13</f>
        <v>17</v>
      </c>
      <c r="E13" s="47">
        <f>(Повар!G13*Рыболов!G5)/Повар!C13</f>
        <v>20</v>
      </c>
      <c r="F13" s="37" t="s">
        <v>25</v>
      </c>
      <c r="G13" s="37">
        <v>100</v>
      </c>
      <c r="H13" s="37"/>
      <c r="I13" s="37"/>
      <c r="J13" s="37"/>
      <c r="K13" s="37"/>
      <c r="L13" s="37"/>
      <c r="M13" s="53"/>
    </row>
    <row r="14" spans="2:13" ht="15" x14ac:dyDescent="0.25">
      <c r="B14" s="54" t="s">
        <v>148</v>
      </c>
      <c r="C14" s="47">
        <v>100</v>
      </c>
      <c r="D14" s="47">
        <f>(Повар!G14*Рыболов!C7)/Повар!C14</f>
        <v>21.25</v>
      </c>
      <c r="E14" s="47">
        <f>(Повар!G14*Рыболов!G6)/Повар!C14</f>
        <v>23</v>
      </c>
      <c r="F14" s="37" t="s">
        <v>26</v>
      </c>
      <c r="G14" s="37">
        <v>100</v>
      </c>
      <c r="H14" s="37"/>
      <c r="I14" s="37"/>
      <c r="J14" s="37"/>
      <c r="K14" s="37"/>
      <c r="L14" s="37"/>
      <c r="M14" s="53"/>
    </row>
    <row r="15" spans="2:13" ht="15" x14ac:dyDescent="0.25">
      <c r="B15" s="54" t="s">
        <v>146</v>
      </c>
      <c r="C15" s="47">
        <v>100</v>
      </c>
      <c r="D15" s="47">
        <f>(Повар!G15*Ювелир!E4+Повар!I15*Рыболов!C6)/Повар!C15</f>
        <v>19.4864</v>
      </c>
      <c r="E15" s="47">
        <f>(Повар!G15*Ювелир!F4+Повар!I15*Рыболов!G6)/Повар!C15</f>
        <v>26.36</v>
      </c>
      <c r="F15" s="37" t="s">
        <v>134</v>
      </c>
      <c r="G15" s="37">
        <v>100</v>
      </c>
      <c r="H15" s="37" t="s">
        <v>25</v>
      </c>
      <c r="I15" s="37">
        <v>100</v>
      </c>
      <c r="J15" s="37"/>
      <c r="K15" s="37"/>
      <c r="L15" s="37"/>
      <c r="M15" s="53"/>
    </row>
    <row r="16" spans="2:13" ht="15" x14ac:dyDescent="0.25">
      <c r="B16" s="54" t="s">
        <v>146</v>
      </c>
      <c r="C16" s="47">
        <v>100</v>
      </c>
      <c r="D16" s="47">
        <f>(Повар!G16*Ювелир!E4+Повар!I16*Рыболов!C7)/Повар!C16</f>
        <v>16.2989</v>
      </c>
      <c r="E16" s="47">
        <f>(Повар!G16*Ювелир!F4+Повар!I16*Рыболов!G7)/Повар!C16</f>
        <v>22.21</v>
      </c>
      <c r="F16" s="37" t="s">
        <v>134</v>
      </c>
      <c r="G16" s="37">
        <v>100</v>
      </c>
      <c r="H16" s="37" t="s">
        <v>26</v>
      </c>
      <c r="I16" s="37">
        <v>65</v>
      </c>
      <c r="J16" s="37"/>
      <c r="K16" s="37"/>
      <c r="L16" s="37"/>
      <c r="M16" s="53"/>
    </row>
    <row r="17" spans="2:13" ht="15" x14ac:dyDescent="0.25">
      <c r="B17" s="54" t="s">
        <v>180</v>
      </c>
      <c r="C17" s="47">
        <v>5</v>
      </c>
      <c r="D17" s="47">
        <f>(Повар!G17*Охотник!C7)/Повар!C17</f>
        <v>552.08000000000004</v>
      </c>
      <c r="E17" s="47">
        <f>(Повар!G17*Охотник!G7)/Повар!C17</f>
        <v>402</v>
      </c>
      <c r="F17" s="37" t="s">
        <v>64</v>
      </c>
      <c r="G17" s="37">
        <v>67</v>
      </c>
      <c r="H17" s="37"/>
      <c r="I17" s="37"/>
      <c r="J17" s="37"/>
      <c r="K17" s="37"/>
      <c r="L17" s="37"/>
      <c r="M17" s="53"/>
    </row>
    <row r="18" spans="2:13" ht="15" x14ac:dyDescent="0.25">
      <c r="B18" s="54" t="s">
        <v>181</v>
      </c>
      <c r="C18" s="47">
        <v>5</v>
      </c>
      <c r="D18" s="47">
        <f>(Повар!G18*Рыболов!C6)/Повар!C18</f>
        <v>275.39999999999998</v>
      </c>
      <c r="E18" s="47">
        <f>(Повар!G18*Рыболов!G6)/Повар!C18</f>
        <v>372.6</v>
      </c>
      <c r="F18" s="37" t="s">
        <v>25</v>
      </c>
      <c r="G18" s="37">
        <v>81</v>
      </c>
      <c r="H18" s="37"/>
      <c r="I18" s="37"/>
      <c r="J18" s="37"/>
      <c r="K18" s="37"/>
      <c r="L18" s="37"/>
      <c r="M18" s="53"/>
    </row>
    <row r="19" spans="2:13" ht="15" x14ac:dyDescent="0.25">
      <c r="B19" s="54" t="s">
        <v>182</v>
      </c>
      <c r="C19" s="47">
        <v>50</v>
      </c>
      <c r="D19" s="47">
        <f>(Повар!G19*Фермер!C6)/Повар!C19</f>
        <v>29.601000000000003</v>
      </c>
      <c r="E19" s="47">
        <f>(Повар!G19*Фермер!G6)/Повар!C19</f>
        <v>53.82</v>
      </c>
      <c r="F19" s="37" t="s">
        <v>44</v>
      </c>
      <c r="G19" s="37">
        <v>207</v>
      </c>
      <c r="H19" s="37"/>
      <c r="I19" s="37"/>
      <c r="J19" s="37"/>
      <c r="K19" s="37"/>
      <c r="L19" s="37"/>
      <c r="M19" s="53"/>
    </row>
    <row r="20" spans="2:13" ht="15" x14ac:dyDescent="0.25">
      <c r="B20" s="54" t="s">
        <v>183</v>
      </c>
      <c r="C20" s="47">
        <v>50</v>
      </c>
      <c r="D20" s="47">
        <f>(Повар!G20*Фермер!C4)/Повар!C20</f>
        <v>24.428000000000001</v>
      </c>
      <c r="E20" s="47">
        <f>(Повар!G20*Фермер!G4)/Повар!C20</f>
        <v>47.28</v>
      </c>
      <c r="F20" s="37" t="s">
        <v>42</v>
      </c>
      <c r="G20" s="37">
        <v>197</v>
      </c>
      <c r="H20" s="37"/>
      <c r="I20" s="37"/>
      <c r="J20" s="37"/>
      <c r="K20" s="37"/>
      <c r="L20" s="37"/>
      <c r="M20" s="53"/>
    </row>
    <row r="21" spans="2:13" ht="15" x14ac:dyDescent="0.25">
      <c r="B21" s="54" t="s">
        <v>184</v>
      </c>
      <c r="C21" s="47">
        <v>1</v>
      </c>
      <c r="D21" s="47">
        <f>(Повар!G21*Старатель!C4+Повар!I21*Фермер!C6+Повар!K21*Фермер!C5)</f>
        <v>401.16</v>
      </c>
      <c r="E21" s="47">
        <f>(Повар!G21*Старатель!G4+Повар!I21*Фермер!G6+Повар!K21*Фермер!G5)</f>
        <v>720</v>
      </c>
      <c r="F21" s="37" t="s">
        <v>4</v>
      </c>
      <c r="G21" s="37">
        <v>6</v>
      </c>
      <c r="H21" s="37" t="s">
        <v>44</v>
      </c>
      <c r="I21" s="37">
        <v>24</v>
      </c>
      <c r="J21" s="37" t="s">
        <v>43</v>
      </c>
      <c r="K21" s="37">
        <v>27</v>
      </c>
      <c r="L21" s="37"/>
      <c r="M21" s="53"/>
    </row>
    <row r="22" spans="2:13" ht="15" x14ac:dyDescent="0.25">
      <c r="B22" s="54" t="s">
        <v>185</v>
      </c>
      <c r="C22" s="47">
        <v>1</v>
      </c>
      <c r="D22" s="47">
        <f>(Повар!G22*Старатель!C4+Повар!I22*Охотник!C7)</f>
        <v>1050.96</v>
      </c>
      <c r="E22" s="47">
        <f>(Повар!G22*Старатель!G4+Повар!I22*Охотник!G7)</f>
        <v>804</v>
      </c>
      <c r="F22" s="37" t="s">
        <v>4</v>
      </c>
      <c r="G22" s="37">
        <v>6</v>
      </c>
      <c r="H22" s="37" t="s">
        <v>64</v>
      </c>
      <c r="I22" s="37">
        <v>24</v>
      </c>
      <c r="J22" s="37"/>
      <c r="K22" s="37"/>
      <c r="L22" s="37"/>
      <c r="M22" s="53"/>
    </row>
    <row r="23" spans="2:13" ht="15" x14ac:dyDescent="0.25">
      <c r="B23" s="54" t="s">
        <v>186</v>
      </c>
      <c r="C23" s="47">
        <v>1</v>
      </c>
      <c r="D23" s="47">
        <f>(Повар!G23*Старатель!C4+Повар!I23*Фермер!C6+Повар!K23*Повар!D13)</f>
        <v>573.76</v>
      </c>
      <c r="E23" s="47">
        <f>(Повар!G23*Старатель!G4+Повар!I23*Фермер!G6+Повар!K23*Повар!E13)</f>
        <v>796</v>
      </c>
      <c r="F23" s="37" t="s">
        <v>4</v>
      </c>
      <c r="G23" s="37">
        <v>6</v>
      </c>
      <c r="H23" s="37" t="s">
        <v>44</v>
      </c>
      <c r="I23" s="37">
        <v>24</v>
      </c>
      <c r="J23" s="37" t="s">
        <v>152</v>
      </c>
      <c r="K23" s="37">
        <v>20</v>
      </c>
      <c r="L23" s="37"/>
      <c r="M23" s="53"/>
    </row>
    <row r="24" spans="2:13" ht="15" x14ac:dyDescent="0.25">
      <c r="B24" s="75" t="s">
        <v>187</v>
      </c>
      <c r="C24" s="47">
        <v>1</v>
      </c>
      <c r="D24" s="47">
        <f>(Повар!G24*Старатель!C4+Повар!I24*Фермер!C6+Повар!K24*Рыболов!C7)</f>
        <v>267.90999999999997</v>
      </c>
      <c r="E24" s="47">
        <f>(Повар!G24*Старатель!G4+Повар!I24*Фермер!G6+Повар!K24*Рыболов!G7)</f>
        <v>381</v>
      </c>
      <c r="F24" s="37" t="s">
        <v>4</v>
      </c>
      <c r="G24" s="37">
        <v>6</v>
      </c>
      <c r="H24" s="37" t="s">
        <v>44</v>
      </c>
      <c r="I24" s="37">
        <v>5</v>
      </c>
      <c r="J24" s="37" t="s">
        <v>26</v>
      </c>
      <c r="K24" s="37">
        <v>8</v>
      </c>
      <c r="L24" s="37"/>
      <c r="M24" s="53"/>
    </row>
    <row r="25" spans="2:13" ht="1.5" customHeight="1" x14ac:dyDescent="0.25">
      <c r="B25" s="76"/>
      <c r="C25" s="72"/>
      <c r="D25" s="72"/>
      <c r="E25" s="72"/>
      <c r="F25" s="70"/>
      <c r="G25" s="70"/>
      <c r="H25" s="70"/>
      <c r="I25" s="70"/>
      <c r="J25" s="70"/>
      <c r="K25" s="70"/>
      <c r="L25" s="70"/>
      <c r="M25" s="71"/>
    </row>
    <row r="26" spans="2:13" ht="15" x14ac:dyDescent="0.25">
      <c r="B26" s="77" t="s">
        <v>222</v>
      </c>
      <c r="C26" s="47">
        <v>100</v>
      </c>
      <c r="D26" s="47">
        <f>(Повар!G26*Рыболов!C10)/Повар!C26</f>
        <v>29.35</v>
      </c>
      <c r="E26" s="47">
        <f>(Повар!G26*Рыболов!G10)/Повар!C26</f>
        <v>39</v>
      </c>
      <c r="F26" s="37" t="s">
        <v>29</v>
      </c>
      <c r="G26" s="37">
        <v>100</v>
      </c>
      <c r="H26" s="37"/>
      <c r="I26" s="37"/>
      <c r="J26" s="37"/>
      <c r="K26" s="37"/>
      <c r="L26" s="37"/>
      <c r="M26" s="53"/>
    </row>
    <row r="27" spans="2:13" ht="15" x14ac:dyDescent="0.25">
      <c r="B27" s="77" t="s">
        <v>208</v>
      </c>
      <c r="C27" s="47">
        <v>100</v>
      </c>
      <c r="D27" s="47">
        <f>(Повар!G27*Рыболов!C9)/Повар!C27</f>
        <v>24.5</v>
      </c>
      <c r="E27" s="47">
        <f>(Повар!G27*Рыболов!G9)/Повар!C27</f>
        <v>33</v>
      </c>
      <c r="F27" s="37" t="s">
        <v>28</v>
      </c>
      <c r="G27" s="37">
        <v>100</v>
      </c>
      <c r="H27" s="37"/>
      <c r="I27" s="37"/>
      <c r="J27" s="37"/>
      <c r="K27" s="37"/>
      <c r="L27" s="37"/>
      <c r="M27" s="53"/>
    </row>
    <row r="28" spans="2:13" ht="15" x14ac:dyDescent="0.25">
      <c r="B28" s="77" t="s">
        <v>205</v>
      </c>
      <c r="C28" s="47">
        <v>100</v>
      </c>
      <c r="D28" s="47">
        <f>(Повар!G28*Рыболов!C8)/Повар!C28</f>
        <v>19.600000000000001</v>
      </c>
      <c r="E28" s="47">
        <f>(Повар!G28*Рыболов!G8)/Повар!C28</f>
        <v>26</v>
      </c>
      <c r="F28" s="37" t="s">
        <v>27</v>
      </c>
      <c r="G28" s="37">
        <v>100</v>
      </c>
      <c r="H28" s="37"/>
      <c r="I28" s="37"/>
      <c r="J28" s="37"/>
      <c r="K28" s="37"/>
      <c r="L28" s="37"/>
      <c r="M28" s="53"/>
    </row>
    <row r="29" spans="2:13" ht="15" x14ac:dyDescent="0.25">
      <c r="B29" s="77" t="s">
        <v>200</v>
      </c>
      <c r="C29" s="47">
        <v>100</v>
      </c>
      <c r="D29" s="47">
        <f>(Повар!G29*Рыболов!C8+Повар!I29*Ювелир!E4)/Повар!C29</f>
        <v>22.086400000000005</v>
      </c>
      <c r="E29" s="47">
        <f>(Повар!G29*Рыболов!G8+Повар!I29*Ювелир!F4)/Повар!C29</f>
        <v>29.36</v>
      </c>
      <c r="F29" s="37" t="s">
        <v>27</v>
      </c>
      <c r="G29" s="37">
        <v>100</v>
      </c>
      <c r="H29" s="37" t="s">
        <v>134</v>
      </c>
      <c r="I29" s="37">
        <v>100</v>
      </c>
      <c r="J29" s="37"/>
      <c r="K29" s="37"/>
      <c r="L29" s="37"/>
      <c r="M29" s="53"/>
    </row>
    <row r="30" spans="2:13" ht="15" x14ac:dyDescent="0.25">
      <c r="B30" s="77" t="s">
        <v>200</v>
      </c>
      <c r="C30" s="47">
        <v>100</v>
      </c>
      <c r="D30" s="47">
        <f>(Повар!G30*Рыболов!C9+Повар!I30*Ювелир!E4)/Повар!C30</f>
        <v>18.901399999999999</v>
      </c>
      <c r="E30" s="47">
        <f>(Повар!G30*Рыболов!G9+Повар!I30*Ювелир!F4)/Повар!C30</f>
        <v>25.47</v>
      </c>
      <c r="F30" s="37" t="s">
        <v>28</v>
      </c>
      <c r="G30" s="37">
        <v>67</v>
      </c>
      <c r="H30" s="37" t="s">
        <v>134</v>
      </c>
      <c r="I30" s="37">
        <v>100</v>
      </c>
      <c r="J30" s="37"/>
      <c r="K30" s="37"/>
      <c r="L30" s="37"/>
      <c r="M30" s="53"/>
    </row>
    <row r="31" spans="2:13" ht="15" x14ac:dyDescent="0.25">
      <c r="B31" s="77" t="s">
        <v>200</v>
      </c>
      <c r="C31" s="47">
        <v>100</v>
      </c>
      <c r="D31" s="47">
        <f>(Повар!G31*Рыболов!C10+Повар!I31*Ювелир!E4)/Повар!C31</f>
        <v>16.867899999999999</v>
      </c>
      <c r="E31" s="47">
        <f>(Повар!G31*Рыболов!G10+Повар!I31*Ювелир!F4)/Повар!C31</f>
        <v>22.47</v>
      </c>
      <c r="F31" s="37" t="s">
        <v>29</v>
      </c>
      <c r="G31" s="37">
        <v>49</v>
      </c>
      <c r="H31" s="37" t="s">
        <v>134</v>
      </c>
      <c r="I31" s="37">
        <v>100</v>
      </c>
      <c r="J31" s="37"/>
      <c r="K31" s="37"/>
      <c r="L31" s="37"/>
      <c r="M31" s="53"/>
    </row>
    <row r="32" spans="2:13" ht="15" x14ac:dyDescent="0.25">
      <c r="B32" s="77" t="s">
        <v>244</v>
      </c>
      <c r="C32" s="47">
        <v>50</v>
      </c>
      <c r="D32" s="47">
        <f>(Повар!G32*Фермер!C9+Повар!I32*Старатель!C4)/Повар!C32</f>
        <v>36.674799999999998</v>
      </c>
      <c r="E32" s="47">
        <f>(Повар!G32*Фермер!G9+Повар!I32*Старатель!G4)/Повар!C32</f>
        <v>60.8</v>
      </c>
      <c r="F32" s="37" t="s">
        <v>47</v>
      </c>
      <c r="G32" s="37">
        <v>58</v>
      </c>
      <c r="H32" s="37" t="s">
        <v>4</v>
      </c>
      <c r="I32" s="37">
        <v>39</v>
      </c>
      <c r="J32" s="37"/>
      <c r="K32" s="37"/>
      <c r="L32" s="37"/>
      <c r="M32" s="53"/>
    </row>
    <row r="33" spans="2:13" ht="15" x14ac:dyDescent="0.25">
      <c r="B33" s="77" t="s">
        <v>245</v>
      </c>
      <c r="C33" s="47">
        <v>50</v>
      </c>
      <c r="D33" s="47">
        <f>(Повар!G33*Фермер!C8)/Повар!C33</f>
        <v>35.095999999999997</v>
      </c>
      <c r="E33" s="47">
        <f>(Повар!G33*Фермер!G8)/Повар!C33</f>
        <v>64.2</v>
      </c>
      <c r="F33" s="37" t="s">
        <v>46</v>
      </c>
      <c r="G33" s="37">
        <v>214</v>
      </c>
      <c r="H33" s="37"/>
      <c r="I33" s="37"/>
      <c r="J33" s="37"/>
      <c r="K33" s="37"/>
      <c r="L33" s="37"/>
      <c r="M33" s="53"/>
    </row>
    <row r="34" spans="2:13" ht="15" x14ac:dyDescent="0.25">
      <c r="B34" s="77" t="s">
        <v>246</v>
      </c>
      <c r="C34" s="47">
        <v>5</v>
      </c>
      <c r="D34" s="47">
        <f>(Повар!G34*Рыболов!C10)/Повар!C34</f>
        <v>311.11</v>
      </c>
      <c r="E34" s="47">
        <f>(Повар!G34*Рыболов!G10)/Повар!C34</f>
        <v>413.4</v>
      </c>
      <c r="F34" s="37" t="s">
        <v>29</v>
      </c>
      <c r="G34" s="37">
        <v>53</v>
      </c>
      <c r="H34" s="37"/>
      <c r="I34" s="37"/>
      <c r="J34" s="37"/>
      <c r="K34" s="37"/>
      <c r="L34" s="37"/>
      <c r="M34" s="53"/>
    </row>
    <row r="35" spans="2:13" ht="15" x14ac:dyDescent="0.25">
      <c r="B35" s="77" t="s">
        <v>247</v>
      </c>
      <c r="C35" s="47">
        <v>5</v>
      </c>
      <c r="D35" s="47">
        <f>(Повар!G35*Охотник!C12)/Повар!C35</f>
        <v>705.96</v>
      </c>
      <c r="E35" s="47">
        <f>(Повар!G35*Охотник!G12)/Повар!C35</f>
        <v>725.2</v>
      </c>
      <c r="F35" s="37" t="s">
        <v>69</v>
      </c>
      <c r="G35" s="37">
        <v>74</v>
      </c>
      <c r="H35" s="37"/>
      <c r="I35" s="37"/>
      <c r="J35" s="37"/>
      <c r="K35" s="37"/>
      <c r="L35" s="37"/>
      <c r="M35" s="53"/>
    </row>
    <row r="36" spans="2:13" ht="15" x14ac:dyDescent="0.25">
      <c r="B36" s="77" t="s">
        <v>248</v>
      </c>
      <c r="C36" s="47">
        <v>1</v>
      </c>
      <c r="D36" s="47">
        <f>(Повар!G36*Старатель!C10+Повар!I36*Повар!D26)</f>
        <v>948.30000000000007</v>
      </c>
      <c r="E36" s="47">
        <f>(Повар!G36*Старатель!G10+Повар!I36*Повар!E26)</f>
        <v>1136</v>
      </c>
      <c r="F36" s="37" t="s">
        <v>9</v>
      </c>
      <c r="G36" s="37">
        <v>14</v>
      </c>
      <c r="H36" s="37" t="s">
        <v>222</v>
      </c>
      <c r="I36" s="37">
        <v>18</v>
      </c>
      <c r="J36" s="37"/>
      <c r="K36" s="37"/>
      <c r="L36" s="37"/>
      <c r="M36" s="53"/>
    </row>
    <row r="37" spans="2:13" ht="15" x14ac:dyDescent="0.25">
      <c r="B37" s="77" t="s">
        <v>249</v>
      </c>
      <c r="C37" s="47">
        <v>1</v>
      </c>
      <c r="D37" s="47">
        <f>(Повар!G37*Старатель!C10+Повар!I37*Охотник!C12)</f>
        <v>1517.1000000000001</v>
      </c>
      <c r="E37" s="47">
        <f>(Повар!G37*Старатель!G10+Повар!I37*Охотник!G12)</f>
        <v>1561</v>
      </c>
      <c r="F37" s="37" t="s">
        <v>9</v>
      </c>
      <c r="G37" s="37">
        <v>14</v>
      </c>
      <c r="H37" s="37" t="s">
        <v>69</v>
      </c>
      <c r="I37" s="37">
        <v>23</v>
      </c>
      <c r="J37" s="37"/>
      <c r="K37" s="37"/>
      <c r="L37" s="37"/>
      <c r="M37" s="53"/>
    </row>
    <row r="38" spans="2:13" ht="15" x14ac:dyDescent="0.25">
      <c r="B38" s="77" t="s">
        <v>250</v>
      </c>
      <c r="C38" s="47">
        <v>1</v>
      </c>
      <c r="D38" s="47">
        <f>(Повар!G38*Старатель!C10+Повар!I38*Фермер!C8)</f>
        <v>789</v>
      </c>
      <c r="E38" s="47">
        <f>(Повар!G38*Старатель!G10+Повар!I38*Фермер!G8)</f>
        <v>1109</v>
      </c>
      <c r="F38" s="37" t="s">
        <v>9</v>
      </c>
      <c r="G38" s="37">
        <v>14</v>
      </c>
      <c r="H38" s="37" t="s">
        <v>46</v>
      </c>
      <c r="I38" s="37">
        <v>45</v>
      </c>
      <c r="J38" s="37"/>
      <c r="K38" s="37"/>
      <c r="L38" s="37"/>
      <c r="M38" s="53"/>
    </row>
    <row r="39" spans="2:13" ht="15" x14ac:dyDescent="0.25">
      <c r="B39" s="77" t="s">
        <v>251</v>
      </c>
      <c r="C39" s="47">
        <v>1</v>
      </c>
      <c r="D39" s="47">
        <f>(Повар!G39*Старатель!C10+Повар!I39*Охотник!C12)</f>
        <v>3942</v>
      </c>
      <c r="E39" s="47">
        <f>(Повар!G39*Старатель!G10+Повар!I39*Охотник!G12)</f>
        <v>4056</v>
      </c>
      <c r="F39" s="37" t="s">
        <v>9</v>
      </c>
      <c r="G39" s="37">
        <v>36</v>
      </c>
      <c r="H39" s="37" t="s">
        <v>69</v>
      </c>
      <c r="I39" s="37">
        <v>60</v>
      </c>
      <c r="J39" s="37"/>
      <c r="K39" s="37"/>
      <c r="L39" s="37"/>
      <c r="M39" s="53"/>
    </row>
    <row r="40" spans="2:13" ht="15" x14ac:dyDescent="0.25">
      <c r="B40" s="77" t="s">
        <v>252</v>
      </c>
      <c r="C40" s="47">
        <v>1</v>
      </c>
      <c r="D40" s="47">
        <f>(Повар!G40*Старатель!C10+Повар!I40*Фермер!C9+Повар!K40*Фермер!C5)</f>
        <v>2184.5500000000002</v>
      </c>
      <c r="E40" s="47">
        <f>(Повар!G40*Старатель!G10+Повар!I40*Фермер!G9+Повар!K40*Фермер!G5)</f>
        <v>3089</v>
      </c>
      <c r="F40" s="37" t="s">
        <v>9</v>
      </c>
      <c r="G40" s="37">
        <v>36</v>
      </c>
      <c r="H40" s="37" t="s">
        <v>47</v>
      </c>
      <c r="I40" s="37">
        <v>35</v>
      </c>
      <c r="J40" s="37" t="s">
        <v>43</v>
      </c>
      <c r="K40" s="37">
        <v>39</v>
      </c>
      <c r="L40" s="37"/>
      <c r="M40" s="53"/>
    </row>
    <row r="41" spans="2:13" ht="15" x14ac:dyDescent="0.25">
      <c r="B41" s="77" t="s">
        <v>253</v>
      </c>
      <c r="C41" s="47">
        <v>1</v>
      </c>
      <c r="D41" s="47">
        <f>(Повар!G41*Старатель!C10+Повар!I41*Повар!D27)</f>
        <v>2672.5</v>
      </c>
      <c r="E41" s="47">
        <f>(Повар!G41*Старатель!G10+Повар!I41*Повар!E27)</f>
        <v>3261</v>
      </c>
      <c r="F41" s="37" t="s">
        <v>9</v>
      </c>
      <c r="G41" s="37">
        <v>36</v>
      </c>
      <c r="H41" s="37" t="s">
        <v>208</v>
      </c>
      <c r="I41" s="37">
        <v>65</v>
      </c>
      <c r="J41" s="37"/>
      <c r="K41" s="37"/>
      <c r="L41" s="37"/>
      <c r="M41" s="53"/>
    </row>
    <row r="42" spans="2:13" ht="15" x14ac:dyDescent="0.25">
      <c r="B42" s="77" t="s">
        <v>254</v>
      </c>
      <c r="C42" s="47">
        <v>1</v>
      </c>
      <c r="D42" s="47">
        <f>(Повар!G42*Старатель!C10+Повар!I42*Рыболов!C8)</f>
        <v>562.79999999999995</v>
      </c>
      <c r="E42" s="47">
        <f>(Повар!G42*Старатель!G10+Повар!I42*Рыболов!G8)</f>
        <v>685</v>
      </c>
      <c r="F42" s="37" t="s">
        <v>9</v>
      </c>
      <c r="G42" s="37">
        <v>7</v>
      </c>
      <c r="H42" s="37" t="s">
        <v>27</v>
      </c>
      <c r="I42" s="37">
        <v>18</v>
      </c>
      <c r="J42" s="37"/>
      <c r="K42" s="37"/>
      <c r="L42" s="37"/>
      <c r="M42" s="53"/>
    </row>
    <row r="43" spans="2:13" ht="15" x14ac:dyDescent="0.25">
      <c r="B43" s="77" t="s">
        <v>255</v>
      </c>
      <c r="C43" s="47">
        <v>1</v>
      </c>
      <c r="D43" s="47">
        <f>(Повар!G43*Старатель!C10+Повар!I43*Охотник!C12)</f>
        <v>1971</v>
      </c>
      <c r="E43" s="47">
        <f>(Повар!G43*Старатель!G10+Повар!I43*Охотник!G12)</f>
        <v>2028</v>
      </c>
      <c r="F43" s="37" t="s">
        <v>9</v>
      </c>
      <c r="G43" s="37">
        <v>18</v>
      </c>
      <c r="H43" s="37" t="s">
        <v>69</v>
      </c>
      <c r="I43" s="37">
        <v>30</v>
      </c>
      <c r="J43" s="37"/>
      <c r="K43" s="37"/>
      <c r="L43" s="37"/>
      <c r="M43" s="53"/>
    </row>
    <row r="44" spans="2:13" ht="1.5" customHeight="1" x14ac:dyDescent="0.25">
      <c r="B44" s="78"/>
      <c r="C44" s="72"/>
      <c r="D44" s="72"/>
      <c r="E44" s="72"/>
      <c r="F44" s="70"/>
      <c r="G44" s="70"/>
      <c r="H44" s="70"/>
      <c r="I44" s="70"/>
      <c r="J44" s="70"/>
      <c r="K44" s="70"/>
      <c r="L44" s="70"/>
      <c r="M44" s="71"/>
    </row>
    <row r="45" spans="2:13" ht="15" x14ac:dyDescent="0.25">
      <c r="B45" s="56" t="s">
        <v>325</v>
      </c>
      <c r="C45" s="47">
        <v>50</v>
      </c>
      <c r="D45" s="47">
        <f>(Повар!G45*Фермер!C11+Повар!I45*Старатель!C4)/Повар!C45</f>
        <v>38.4482</v>
      </c>
      <c r="E45" s="47">
        <f>(Повар!G45*Фермер!G11+Повар!I45*Старатель!G4)/Повар!C45</f>
        <v>64.900000000000006</v>
      </c>
      <c r="F45" s="37" t="s">
        <v>49</v>
      </c>
      <c r="G45" s="37">
        <v>153</v>
      </c>
      <c r="H45" s="37" t="s">
        <v>4</v>
      </c>
      <c r="I45" s="37">
        <v>46</v>
      </c>
      <c r="J45" s="37"/>
      <c r="K45" s="37"/>
      <c r="L45" s="37"/>
      <c r="M45" s="53"/>
    </row>
    <row r="46" spans="2:13" ht="15" x14ac:dyDescent="0.25">
      <c r="B46" s="56" t="s">
        <v>326</v>
      </c>
      <c r="C46" s="47">
        <v>50</v>
      </c>
      <c r="D46" s="47">
        <f>(Повар!G46*Фермер!C12+Повар!I46*Старатель!C4)/Повар!C46</f>
        <v>45.873800000000003</v>
      </c>
      <c r="E46" s="47">
        <f>(Повар!G46*Фермер!G12+Повар!I46*Старатель!G4)/Повар!C46</f>
        <v>75.459999999999994</v>
      </c>
      <c r="F46" s="37" t="s">
        <v>50</v>
      </c>
      <c r="G46" s="37">
        <v>63</v>
      </c>
      <c r="H46" s="37" t="s">
        <v>4</v>
      </c>
      <c r="I46" s="37">
        <v>49</v>
      </c>
      <c r="J46" s="37"/>
      <c r="K46" s="37"/>
      <c r="L46" s="37"/>
      <c r="M46" s="53"/>
    </row>
    <row r="47" spans="2:13" ht="15" x14ac:dyDescent="0.25">
      <c r="B47" s="56" t="s">
        <v>327</v>
      </c>
      <c r="C47" s="47">
        <v>5</v>
      </c>
      <c r="D47" s="47">
        <f>(Повар!G47*Рыболов!C12)/Повар!C47</f>
        <v>439.91999999999996</v>
      </c>
      <c r="E47" s="47">
        <f>(Повар!G47*Рыболов!G12)/Повар!C47</f>
        <v>592.79999999999995</v>
      </c>
      <c r="F47" s="37" t="s">
        <v>31</v>
      </c>
      <c r="G47" s="37">
        <v>78</v>
      </c>
      <c r="H47" s="37"/>
      <c r="I47" s="37"/>
      <c r="J47" s="37"/>
      <c r="K47" s="37"/>
      <c r="L47" s="37"/>
      <c r="M47" s="53"/>
    </row>
    <row r="48" spans="2:13" ht="15" x14ac:dyDescent="0.25">
      <c r="B48" s="56" t="s">
        <v>328</v>
      </c>
      <c r="C48" s="47">
        <v>5</v>
      </c>
      <c r="D48" s="47">
        <f>(Повар!G48*Охотник!C19)/Повар!C48</f>
        <v>862.68000000000006</v>
      </c>
      <c r="E48" s="47">
        <f>(Повар!G48*Охотник!G19)/Повар!C48</f>
        <v>884.8</v>
      </c>
      <c r="F48" s="37" t="s">
        <v>76</v>
      </c>
      <c r="G48" s="37">
        <v>79</v>
      </c>
      <c r="H48" s="37"/>
      <c r="I48" s="37"/>
      <c r="J48" s="37"/>
      <c r="K48" s="37"/>
      <c r="L48" s="37"/>
      <c r="M48" s="53"/>
    </row>
    <row r="49" spans="2:13" ht="15" x14ac:dyDescent="0.25">
      <c r="B49" s="56" t="s">
        <v>329</v>
      </c>
      <c r="C49" s="47">
        <v>1</v>
      </c>
      <c r="D49" s="47">
        <f>(Повар!G49*Старатель!C13+Повар!I49*Повар!D54+Повар!K49*Фермер!C8)</f>
        <v>1969.8</v>
      </c>
      <c r="E49" s="47">
        <f>(Повар!G49*Старатель!G13+Повар!I49*Повар!E54+Повар!K49*Фермер!G8)</f>
        <v>2321</v>
      </c>
      <c r="F49" s="37" t="s">
        <v>12</v>
      </c>
      <c r="G49" s="37">
        <v>17</v>
      </c>
      <c r="H49" s="37" t="s">
        <v>284</v>
      </c>
      <c r="I49" s="37">
        <v>23</v>
      </c>
      <c r="J49" s="37" t="s">
        <v>46</v>
      </c>
      <c r="K49" s="37">
        <v>16</v>
      </c>
      <c r="L49" s="37"/>
      <c r="M49" s="53"/>
    </row>
    <row r="50" spans="2:13" ht="15" x14ac:dyDescent="0.25">
      <c r="B50" s="56" t="s">
        <v>330</v>
      </c>
      <c r="C50" s="47">
        <v>1</v>
      </c>
      <c r="D50" s="47">
        <f>(Повар!G50*Старатель!C13+Повар!I50*Охотник!C19+Повар!K50*Фермер!C9)</f>
        <v>2484.5000000000005</v>
      </c>
      <c r="E50" s="47">
        <f>(Повар!G50*Старатель!G13+Повар!I50*Охотник!G19+Повар!K50*Фермер!G9)</f>
        <v>2641</v>
      </c>
      <c r="F50" s="37" t="s">
        <v>12</v>
      </c>
      <c r="G50" s="37">
        <v>17</v>
      </c>
      <c r="H50" s="37" t="s">
        <v>76</v>
      </c>
      <c r="I50" s="37">
        <v>21</v>
      </c>
      <c r="J50" s="37" t="s">
        <v>47</v>
      </c>
      <c r="K50" s="37">
        <v>6</v>
      </c>
      <c r="L50" s="37"/>
      <c r="M50" s="53"/>
    </row>
    <row r="51" spans="2:13" ht="15" x14ac:dyDescent="0.25">
      <c r="B51" s="56" t="s">
        <v>331</v>
      </c>
      <c r="C51" s="47">
        <v>1</v>
      </c>
      <c r="D51" s="47">
        <f>(Повар!G51*Старатель!C13+Повар!I51*Фермер!C11+Повар!K51*Фермер!C5)</f>
        <v>1726.55</v>
      </c>
      <c r="E51" s="47">
        <f>(Повар!G51*Старатель!G13+Повар!I51*Фермер!G11+Повар!K51*Фермер!G5)</f>
        <v>2190</v>
      </c>
      <c r="F51" s="37" t="s">
        <v>12</v>
      </c>
      <c r="G51" s="37">
        <v>17</v>
      </c>
      <c r="H51" s="37" t="s">
        <v>49</v>
      </c>
      <c r="I51" s="37">
        <v>43</v>
      </c>
      <c r="J51" s="37" t="s">
        <v>43</v>
      </c>
      <c r="K51" s="37">
        <v>21</v>
      </c>
      <c r="L51" s="37"/>
      <c r="M51" s="53"/>
    </row>
    <row r="52" spans="2:13" ht="15" x14ac:dyDescent="0.25">
      <c r="B52" s="56" t="s">
        <v>332</v>
      </c>
      <c r="C52" s="47">
        <v>1</v>
      </c>
      <c r="D52" s="47">
        <f>(Повар!G52*Старатель!C13+Повар!I52*Повар!D53)</f>
        <v>1149.8000000000002</v>
      </c>
      <c r="E52" s="47">
        <f>(Повар!G52*Старатель!G13+Повар!I52*Повар!E53)</f>
        <v>1329</v>
      </c>
      <c r="F52" s="37" t="s">
        <v>12</v>
      </c>
      <c r="G52" s="37">
        <v>9</v>
      </c>
      <c r="H52" s="37" t="s">
        <v>281</v>
      </c>
      <c r="I52" s="37">
        <v>23</v>
      </c>
      <c r="J52" s="37"/>
      <c r="K52" s="37"/>
      <c r="L52" s="37"/>
      <c r="M52" s="53"/>
    </row>
    <row r="53" spans="2:13" ht="15" x14ac:dyDescent="0.25">
      <c r="B53" s="56" t="s">
        <v>281</v>
      </c>
      <c r="C53" s="47">
        <v>100</v>
      </c>
      <c r="D53" s="47">
        <f>(Повар!G53*Рыболов!C11)/Повар!C53</f>
        <v>22.6</v>
      </c>
      <c r="E53" s="47">
        <f>(Повар!G53*Рыболов!G11)/Повар!C53</f>
        <v>30</v>
      </c>
      <c r="F53" s="37" t="s">
        <v>30</v>
      </c>
      <c r="G53" s="37">
        <v>100</v>
      </c>
      <c r="H53" s="37"/>
      <c r="I53" s="37"/>
      <c r="J53" s="37"/>
      <c r="K53" s="37"/>
      <c r="L53" s="37"/>
      <c r="M53" s="53"/>
    </row>
    <row r="54" spans="2:13" ht="15" x14ac:dyDescent="0.25">
      <c r="B54" s="56" t="s">
        <v>284</v>
      </c>
      <c r="C54" s="47">
        <v>100</v>
      </c>
      <c r="D54" s="47">
        <f>(Повар!G54*Рыболов!C12)/Повар!C54</f>
        <v>28.2</v>
      </c>
      <c r="E54" s="47">
        <f>(Повар!G54*Рыболов!G12)/Повар!C54</f>
        <v>38</v>
      </c>
      <c r="F54" s="37" t="s">
        <v>31</v>
      </c>
      <c r="G54" s="37">
        <v>100</v>
      </c>
      <c r="H54" s="37"/>
      <c r="I54" s="37"/>
      <c r="J54" s="37"/>
      <c r="K54" s="37"/>
      <c r="L54" s="37"/>
      <c r="M54" s="53"/>
    </row>
    <row r="55" spans="2:13" ht="15" x14ac:dyDescent="0.25">
      <c r="B55" s="56" t="s">
        <v>294</v>
      </c>
      <c r="C55" s="47">
        <v>100</v>
      </c>
      <c r="D55" s="47">
        <f>(Повар!G55*Рыболов!C13)/Повар!C55</f>
        <v>33.799999999999997</v>
      </c>
      <c r="E55" s="47">
        <f>(Повар!G55*Рыболов!G13)/Повар!C55</f>
        <v>45</v>
      </c>
      <c r="F55" s="37" t="s">
        <v>32</v>
      </c>
      <c r="G55" s="37">
        <v>100</v>
      </c>
      <c r="H55" s="37"/>
      <c r="I55" s="37"/>
      <c r="J55" s="37"/>
      <c r="K55" s="37"/>
      <c r="L55" s="37"/>
      <c r="M55" s="53"/>
    </row>
    <row r="56" spans="2:13" ht="15" x14ac:dyDescent="0.25">
      <c r="B56" s="56" t="s">
        <v>276</v>
      </c>
      <c r="C56" s="47">
        <v>100</v>
      </c>
      <c r="D56" s="47">
        <f>(Повар!G56*Рыболов!C11+Повар!I56*Ювелир!E4)/Повар!C56</f>
        <v>25.086399999999998</v>
      </c>
      <c r="E56" s="47">
        <f>(Повар!G56*Рыболов!G11+Повар!I56*Ювелир!F4)/Повар!C56</f>
        <v>33.36</v>
      </c>
      <c r="F56" s="37" t="s">
        <v>30</v>
      </c>
      <c r="G56" s="37">
        <v>100</v>
      </c>
      <c r="H56" s="37" t="s">
        <v>134</v>
      </c>
      <c r="I56" s="37">
        <v>100</v>
      </c>
      <c r="J56" s="37"/>
      <c r="K56" s="37"/>
      <c r="L56" s="37"/>
      <c r="M56" s="53"/>
    </row>
    <row r="57" spans="2:13" ht="15" x14ac:dyDescent="0.25">
      <c r="B57" s="56" t="s">
        <v>276</v>
      </c>
      <c r="C57" s="47">
        <v>100</v>
      </c>
      <c r="D57" s="47">
        <f>(Повар!G57*Рыболов!C12+Повар!I57*Ювелир!E4)/Повар!C57</f>
        <v>21.380399999999998</v>
      </c>
      <c r="E57" s="47">
        <f>(Повар!G57*Рыболов!G12+Повар!I57*Ювелир!F4)/Повар!C57</f>
        <v>28.82</v>
      </c>
      <c r="F57" s="37" t="s">
        <v>31</v>
      </c>
      <c r="G57" s="37">
        <v>67</v>
      </c>
      <c r="H57" s="37" t="s">
        <v>134</v>
      </c>
      <c r="I57" s="37">
        <v>100</v>
      </c>
      <c r="J57" s="37"/>
      <c r="K57" s="37"/>
      <c r="L57" s="37"/>
      <c r="M57" s="53"/>
    </row>
    <row r="58" spans="2:13" ht="15" x14ac:dyDescent="0.25">
      <c r="B58" s="56" t="s">
        <v>276</v>
      </c>
      <c r="C58" s="47">
        <v>100</v>
      </c>
      <c r="D58" s="47">
        <f>(Повар!G58*Рыболов!C13+Повар!I58*Ювелир!E4)/Повар!C58</f>
        <v>19.386399999999998</v>
      </c>
      <c r="E58" s="47">
        <f>(Повар!G58*Рыболов!G13+Повар!I58*Ювелир!F4)/Повар!C58</f>
        <v>25.86</v>
      </c>
      <c r="F58" s="37" t="s">
        <v>32</v>
      </c>
      <c r="G58" s="37">
        <v>50</v>
      </c>
      <c r="H58" s="37" t="s">
        <v>134</v>
      </c>
      <c r="I58" s="37">
        <v>100</v>
      </c>
      <c r="J58" s="37"/>
      <c r="K58" s="37"/>
      <c r="L58" s="37"/>
      <c r="M58" s="53"/>
    </row>
    <row r="59" spans="2:13" ht="15" x14ac:dyDescent="0.25">
      <c r="B59" s="56" t="s">
        <v>333</v>
      </c>
      <c r="C59" s="47">
        <v>1</v>
      </c>
      <c r="D59" s="47">
        <f>(Повар!G59*Старатель!C13+Повар!I59*Охотник!C19+Повар!K59*Фермер!C13)</f>
        <v>6468.7</v>
      </c>
      <c r="E59" s="47">
        <f>(Повар!G59*Старатель!G13+Повар!I59*Охотник!G19+Повар!K59*Фермер!G13)</f>
        <v>6950</v>
      </c>
      <c r="F59" s="37" t="s">
        <v>12</v>
      </c>
      <c r="G59" s="37">
        <v>43</v>
      </c>
      <c r="H59" s="37" t="s">
        <v>76</v>
      </c>
      <c r="I59" s="37">
        <v>54</v>
      </c>
      <c r="J59" s="37" t="s">
        <v>51</v>
      </c>
      <c r="K59" s="37">
        <v>9</v>
      </c>
      <c r="L59" s="37"/>
      <c r="M59" s="53"/>
    </row>
    <row r="60" spans="2:13" ht="15" x14ac:dyDescent="0.25">
      <c r="B60" s="56" t="s">
        <v>334</v>
      </c>
      <c r="C60" s="47">
        <v>1</v>
      </c>
      <c r="D60" s="47">
        <f>(Повар!G60*Старатель!C13+Повар!I60*Повар!D55+Повар!K60*Фермер!C13)</f>
        <v>5030.3999999999996</v>
      </c>
      <c r="E60" s="47">
        <f>(Повар!G60*Старатель!G13+Повар!I60*Повар!E55+Повар!K60*Фермер!G13)</f>
        <v>5958</v>
      </c>
      <c r="F60" s="37" t="s">
        <v>12</v>
      </c>
      <c r="G60" s="37">
        <v>43</v>
      </c>
      <c r="H60" s="37" t="s">
        <v>294</v>
      </c>
      <c r="I60" s="37">
        <v>43</v>
      </c>
      <c r="J60" s="37" t="s">
        <v>51</v>
      </c>
      <c r="K60" s="37">
        <v>10</v>
      </c>
      <c r="L60" s="37"/>
      <c r="M60" s="53"/>
    </row>
    <row r="61" spans="2:13" ht="15" x14ac:dyDescent="0.25">
      <c r="B61" s="56" t="s">
        <v>335</v>
      </c>
      <c r="C61" s="47">
        <v>1</v>
      </c>
      <c r="D61" s="47">
        <f>(Повар!G61*Старатель!C13+Повар!I61*Фермер!C12+Повар!K61*Фермер!C5)</f>
        <v>4529.3</v>
      </c>
      <c r="E61" s="47">
        <f>(Повар!G61*Старатель!G13+Повар!I61*Фермер!G12+Повар!K61*Фермер!G5)</f>
        <v>5747</v>
      </c>
      <c r="F61" s="37" t="s">
        <v>12</v>
      </c>
      <c r="G61" s="37">
        <v>43</v>
      </c>
      <c r="H61" s="37" t="s">
        <v>50</v>
      </c>
      <c r="I61" s="37">
        <v>42</v>
      </c>
      <c r="J61" s="37" t="s">
        <v>43</v>
      </c>
      <c r="K61" s="37">
        <v>53</v>
      </c>
      <c r="L61" s="37"/>
      <c r="M61" s="53"/>
    </row>
    <row r="62" spans="2:13" ht="15" x14ac:dyDescent="0.25">
      <c r="B62" s="56" t="s">
        <v>336</v>
      </c>
      <c r="C62" s="47">
        <v>1</v>
      </c>
      <c r="D62" s="47">
        <f>(Повар!G62*Старатель!C13+Повар!I62*Охотник!C19)</f>
        <v>3435.6000000000004</v>
      </c>
      <c r="E62" s="47">
        <f>(Повар!G62*Старатель!G13+Повар!I62*Охотник!G19)</f>
        <v>3507</v>
      </c>
      <c r="F62" s="37" t="s">
        <v>12</v>
      </c>
      <c r="G62" s="37">
        <v>21</v>
      </c>
      <c r="H62" s="37" t="s">
        <v>76</v>
      </c>
      <c r="I62" s="37">
        <v>36</v>
      </c>
      <c r="J62" s="37"/>
      <c r="K62" s="37"/>
      <c r="L62" s="37"/>
      <c r="M62" s="53"/>
    </row>
    <row r="63" spans="2:13" ht="1.5" customHeight="1" x14ac:dyDescent="0.2">
      <c r="B63" s="69"/>
      <c r="C63" s="70"/>
      <c r="D63" s="72"/>
      <c r="E63" s="72"/>
      <c r="F63" s="70"/>
      <c r="G63" s="70"/>
      <c r="H63" s="70"/>
      <c r="I63" s="70"/>
      <c r="J63" s="70"/>
      <c r="K63" s="70"/>
      <c r="L63" s="70"/>
      <c r="M63" s="71"/>
    </row>
    <row r="64" spans="2:13" ht="15" x14ac:dyDescent="0.2">
      <c r="B64" s="57" t="s">
        <v>450</v>
      </c>
      <c r="C64" s="37">
        <v>50</v>
      </c>
      <c r="D64" s="47">
        <f>(Повар!G64*Фермер!C14)/Повар!C64</f>
        <v>43.4</v>
      </c>
      <c r="E64" s="47">
        <f>(Повар!G64*Фермер!G14)/Повар!C64</f>
        <v>76</v>
      </c>
      <c r="F64" s="37" t="s">
        <v>52</v>
      </c>
      <c r="G64" s="37">
        <v>200</v>
      </c>
      <c r="H64" s="37"/>
      <c r="I64" s="37"/>
      <c r="J64" s="37"/>
      <c r="K64" s="37"/>
      <c r="L64" s="37"/>
      <c r="M64" s="53"/>
    </row>
    <row r="65" spans="2:13" ht="15" x14ac:dyDescent="0.2">
      <c r="B65" s="57" t="s">
        <v>451</v>
      </c>
      <c r="C65" s="37">
        <v>50</v>
      </c>
      <c r="D65" s="47">
        <f>(Повар!G65*Фермер!C15)/Повар!C65</f>
        <v>56.071999999999996</v>
      </c>
      <c r="E65" s="47">
        <f>(Повар!G65*Фермер!G15)/Повар!C65</f>
        <v>96.32</v>
      </c>
      <c r="F65" s="37" t="s">
        <v>53</v>
      </c>
      <c r="G65" s="37">
        <v>86</v>
      </c>
      <c r="H65" s="37"/>
      <c r="I65" s="37"/>
      <c r="J65" s="37"/>
      <c r="K65" s="37"/>
      <c r="L65" s="37"/>
      <c r="M65" s="53"/>
    </row>
    <row r="66" spans="2:13" ht="15" x14ac:dyDescent="0.2">
      <c r="B66" s="57" t="s">
        <v>452</v>
      </c>
      <c r="C66" s="37">
        <v>5</v>
      </c>
      <c r="D66" s="47">
        <f>(Повар!G66*Рыболов!C15)/Повар!C66</f>
        <v>506.6</v>
      </c>
      <c r="E66" s="47">
        <f>(Повар!G66*Рыболов!G15)/Повар!C66</f>
        <v>680</v>
      </c>
      <c r="F66" s="37" t="s">
        <v>34</v>
      </c>
      <c r="G66" s="37">
        <v>85</v>
      </c>
      <c r="H66" s="37"/>
      <c r="I66" s="37"/>
      <c r="J66" s="37"/>
      <c r="K66" s="37"/>
      <c r="L66" s="37"/>
      <c r="M66" s="53"/>
    </row>
    <row r="67" spans="2:13" ht="15" x14ac:dyDescent="0.2">
      <c r="B67" s="57" t="s">
        <v>453</v>
      </c>
      <c r="C67" s="37">
        <v>5</v>
      </c>
      <c r="D67" s="47">
        <f>(Повар!G67*Охотник!C26)/Повар!C67</f>
        <v>1117.8399999999999</v>
      </c>
      <c r="E67" s="47">
        <f>(Повар!G67*Охотник!G26)/Повар!C67</f>
        <v>2260.6</v>
      </c>
      <c r="F67" s="37" t="s">
        <v>83</v>
      </c>
      <c r="G67" s="37">
        <v>89</v>
      </c>
      <c r="H67" s="37"/>
      <c r="I67" s="37"/>
      <c r="J67" s="37"/>
      <c r="K67" s="37"/>
      <c r="L67" s="37"/>
      <c r="M67" s="53"/>
    </row>
    <row r="68" spans="2:13" ht="15" x14ac:dyDescent="0.2">
      <c r="B68" s="57" t="s">
        <v>454</v>
      </c>
      <c r="C68" s="37">
        <v>1</v>
      </c>
      <c r="D68" s="47">
        <f>(Повар!G68*Старатель!C16+Повар!I68*Фермер!C5+Повар!K68*Фермер!C15)</f>
        <v>2625.6</v>
      </c>
      <c r="E68" s="47">
        <f>(Повар!G68*Старатель!G16+Повар!I68*Фермер!G5+Повар!K68*Фермер!G15)</f>
        <v>5076</v>
      </c>
      <c r="F68" s="37" t="s">
        <v>16</v>
      </c>
      <c r="G68" s="37">
        <v>20</v>
      </c>
      <c r="H68" s="37" t="s">
        <v>43</v>
      </c>
      <c r="I68" s="37">
        <v>28</v>
      </c>
      <c r="J68" s="37" t="s">
        <v>53</v>
      </c>
      <c r="K68" s="37">
        <v>20</v>
      </c>
      <c r="L68" s="37"/>
      <c r="M68" s="53"/>
    </row>
    <row r="69" spans="2:13" ht="15" x14ac:dyDescent="0.2">
      <c r="B69" s="57" t="s">
        <v>455</v>
      </c>
      <c r="C69" s="37">
        <v>1</v>
      </c>
      <c r="D69" s="47">
        <f>(Повар!G69*Старатель!C16+Повар!I69*Повар!D73+Повар!K69*Фермер!C15)</f>
        <v>2832.7999999999997</v>
      </c>
      <c r="E69" s="47">
        <f>(Повар!G69*Старатель!G16+Повар!I69*Повар!E73+Повар!K69*Фермер!G15)</f>
        <v>5092</v>
      </c>
      <c r="F69" s="37" t="s">
        <v>16</v>
      </c>
      <c r="G69" s="37">
        <v>20</v>
      </c>
      <c r="H69" s="37" t="s">
        <v>366</v>
      </c>
      <c r="I69" s="37">
        <v>27</v>
      </c>
      <c r="J69" s="37" t="s">
        <v>53</v>
      </c>
      <c r="K69" s="37">
        <v>7</v>
      </c>
      <c r="L69" s="37"/>
      <c r="M69" s="53"/>
    </row>
    <row r="70" spans="2:13" ht="15" x14ac:dyDescent="0.2">
      <c r="B70" s="57" t="s">
        <v>456</v>
      </c>
      <c r="C70" s="37">
        <v>1</v>
      </c>
      <c r="D70" s="47">
        <f>(Повар!G70*Старатель!C16+Повар!I70*Охотник!C26+Повар!K70*Фермер!C14)</f>
        <v>3543.6</v>
      </c>
      <c r="E70" s="47">
        <f>(Повар!G70*Старатель!G16+Повар!I70*Охотник!G26+Повар!K70*Фермер!G14)</f>
        <v>7099</v>
      </c>
      <c r="F70" s="37" t="s">
        <v>16</v>
      </c>
      <c r="G70" s="37">
        <v>20</v>
      </c>
      <c r="H70" s="37" t="s">
        <v>83</v>
      </c>
      <c r="I70" s="37">
        <v>25</v>
      </c>
      <c r="J70" s="37" t="s">
        <v>52</v>
      </c>
      <c r="K70" s="37">
        <v>16</v>
      </c>
      <c r="L70" s="37"/>
      <c r="M70" s="53"/>
    </row>
    <row r="71" spans="2:13" ht="15" x14ac:dyDescent="0.2">
      <c r="B71" s="57" t="s">
        <v>457</v>
      </c>
      <c r="C71" s="37">
        <v>1</v>
      </c>
      <c r="D71" s="47">
        <f>(Повар!G71*Старатель!C16+Повар!I71*Повар!D72)</f>
        <v>1596.6</v>
      </c>
      <c r="E71" s="47">
        <f>(Повар!G71*Старатель!G16+Повар!I71*Повар!E72)</f>
        <v>2755</v>
      </c>
      <c r="F71" s="37" t="s">
        <v>16</v>
      </c>
      <c r="G71" s="37">
        <v>10</v>
      </c>
      <c r="H71" s="37" t="s">
        <v>363</v>
      </c>
      <c r="I71" s="37">
        <v>27</v>
      </c>
      <c r="J71" s="37"/>
      <c r="K71" s="37"/>
      <c r="L71" s="37"/>
      <c r="M71" s="53"/>
    </row>
    <row r="72" spans="2:13" ht="15" x14ac:dyDescent="0.2">
      <c r="B72" s="57" t="s">
        <v>363</v>
      </c>
      <c r="C72" s="37">
        <v>100</v>
      </c>
      <c r="D72" s="47">
        <f>(Повар!G72*Рыболов!C14)/Повар!C72</f>
        <v>25.8</v>
      </c>
      <c r="E72" s="47">
        <f>(Повар!G72*Рыболов!G14)/Повар!C72</f>
        <v>35</v>
      </c>
      <c r="F72" s="37" t="s">
        <v>33</v>
      </c>
      <c r="G72" s="37">
        <v>100</v>
      </c>
      <c r="H72" s="37"/>
      <c r="I72" s="37"/>
      <c r="J72" s="37"/>
      <c r="K72" s="37"/>
      <c r="L72" s="37"/>
      <c r="M72" s="53"/>
    </row>
    <row r="73" spans="2:13" ht="15" x14ac:dyDescent="0.2">
      <c r="B73" s="57" t="s">
        <v>366</v>
      </c>
      <c r="C73" s="37">
        <v>100</v>
      </c>
      <c r="D73" s="47">
        <f>(Повар!G73*Рыболов!C15)/Повар!C73</f>
        <v>29.8</v>
      </c>
      <c r="E73" s="47">
        <f>(Повар!G73*Рыболов!G15)/Повар!C73</f>
        <v>40</v>
      </c>
      <c r="F73" s="37" t="s">
        <v>34</v>
      </c>
      <c r="G73" s="37">
        <v>100</v>
      </c>
      <c r="H73" s="37"/>
      <c r="I73" s="37"/>
      <c r="J73" s="37"/>
      <c r="K73" s="37"/>
      <c r="L73" s="37"/>
      <c r="M73" s="53"/>
    </row>
    <row r="74" spans="2:13" ht="15" x14ac:dyDescent="0.2">
      <c r="B74" s="57" t="s">
        <v>381</v>
      </c>
      <c r="C74" s="37">
        <v>100</v>
      </c>
      <c r="D74" s="47">
        <f>(Повар!G74*Рыболов!C16)/Повар!C74</f>
        <v>38.799999999999997</v>
      </c>
      <c r="E74" s="47">
        <f>(Повар!G74*Рыболов!G16)/Повар!C74</f>
        <v>51</v>
      </c>
      <c r="F74" s="37" t="s">
        <v>35</v>
      </c>
      <c r="G74" s="37">
        <v>100</v>
      </c>
      <c r="H74" s="37"/>
      <c r="I74" s="37"/>
      <c r="J74" s="37"/>
      <c r="K74" s="37"/>
      <c r="L74" s="37"/>
      <c r="M74" s="53"/>
    </row>
    <row r="75" spans="2:13" ht="15" x14ac:dyDescent="0.2">
      <c r="B75" s="57" t="s">
        <v>358</v>
      </c>
      <c r="C75" s="37">
        <v>100</v>
      </c>
      <c r="D75" s="47">
        <f>(Повар!G75*Рыболов!C14+Повар!I75*Ювелир!E4)/Повар!C75</f>
        <v>28.2864</v>
      </c>
      <c r="E75" s="47">
        <f>(Повар!G75*Рыболов!G14+Повар!I75*Ювелир!F4)/Повар!C75</f>
        <v>38.36</v>
      </c>
      <c r="F75" s="37" t="s">
        <v>33</v>
      </c>
      <c r="G75" s="37">
        <v>100</v>
      </c>
      <c r="H75" s="37" t="s">
        <v>134</v>
      </c>
      <c r="I75" s="37">
        <v>100</v>
      </c>
      <c r="J75" s="37"/>
      <c r="K75" s="37"/>
      <c r="L75" s="37"/>
      <c r="M75" s="53"/>
    </row>
    <row r="76" spans="2:13" ht="15" x14ac:dyDescent="0.2">
      <c r="B76" s="57" t="s">
        <v>358</v>
      </c>
      <c r="C76" s="37">
        <v>100</v>
      </c>
      <c r="D76" s="47">
        <f>(Повар!G76*Рыболов!C15+Повар!I76*Ювелир!E4)/Повар!C76</f>
        <v>22.452400000000001</v>
      </c>
      <c r="E76" s="47">
        <f>(Повар!G76*Рыболов!G15+Повар!I76*Ювелир!F4)/Повар!C76</f>
        <v>30.16</v>
      </c>
      <c r="F76" s="37" t="s">
        <v>34</v>
      </c>
      <c r="G76" s="37">
        <v>67</v>
      </c>
      <c r="H76" s="37" t="s">
        <v>134</v>
      </c>
      <c r="I76" s="37">
        <v>100</v>
      </c>
      <c r="J76" s="37"/>
      <c r="K76" s="37"/>
      <c r="L76" s="37"/>
      <c r="M76" s="53"/>
    </row>
    <row r="77" spans="2:13" ht="15" x14ac:dyDescent="0.2">
      <c r="B77" s="57" t="s">
        <v>358</v>
      </c>
      <c r="C77" s="37">
        <v>100</v>
      </c>
      <c r="D77" s="47">
        <f>(Повар!G77*Рыболов!C16+Повар!I77*Ювелир!E4)/Повар!C77</f>
        <v>21.886399999999998</v>
      </c>
      <c r="E77" s="47">
        <f>(Повар!G77*Рыболов!G16+Повар!I77*Ювелир!F4)/Повар!C77</f>
        <v>28.86</v>
      </c>
      <c r="F77" s="37" t="s">
        <v>35</v>
      </c>
      <c r="G77" s="37">
        <v>50</v>
      </c>
      <c r="H77" s="37" t="s">
        <v>134</v>
      </c>
      <c r="I77" s="37">
        <v>100</v>
      </c>
      <c r="J77" s="37"/>
      <c r="K77" s="37"/>
      <c r="L77" s="37"/>
      <c r="M77" s="53"/>
    </row>
    <row r="78" spans="2:13" ht="15" x14ac:dyDescent="0.2">
      <c r="B78" s="57" t="s">
        <v>458</v>
      </c>
      <c r="C78" s="37">
        <v>1</v>
      </c>
      <c r="D78" s="47">
        <f>(Повар!G78*Старатель!C16+Повар!I78*Охотник!C26+Повар!K78*Фермер!C15)</f>
        <v>9316.2000000000007</v>
      </c>
      <c r="E78" s="47">
        <f>(Повар!G78*Старатель!G16+Повар!I78*Охотник!G26+Повар!K78*Фермер!G15)</f>
        <v>18619</v>
      </c>
      <c r="F78" s="37" t="s">
        <v>16</v>
      </c>
      <c r="G78" s="37">
        <v>52</v>
      </c>
      <c r="H78" s="37" t="s">
        <v>83</v>
      </c>
      <c r="I78" s="37">
        <v>65</v>
      </c>
      <c r="J78" s="37" t="s">
        <v>53</v>
      </c>
      <c r="K78" s="37">
        <v>17</v>
      </c>
      <c r="L78" s="37"/>
      <c r="M78" s="53"/>
    </row>
    <row r="79" spans="2:13" ht="15" x14ac:dyDescent="0.2">
      <c r="B79" s="57" t="s">
        <v>459</v>
      </c>
      <c r="C79" s="37">
        <v>1</v>
      </c>
      <c r="D79" s="47">
        <f>(Повар!G79*Старатель!C16+Повар!I79*Повар!D74+Повар!K79*Фермер!C14)</f>
        <v>7192.0999999999995</v>
      </c>
      <c r="E79" s="47">
        <f>(Повар!G79*Старатель!G16+Повар!I79*Повар!E74+Повар!K79*Фермер!G14)</f>
        <v>12913</v>
      </c>
      <c r="F79" s="37" t="s">
        <v>16</v>
      </c>
      <c r="G79" s="37">
        <v>52</v>
      </c>
      <c r="H79" s="37" t="s">
        <v>381</v>
      </c>
      <c r="I79" s="37">
        <v>53</v>
      </c>
      <c r="J79" s="37" t="s">
        <v>52</v>
      </c>
      <c r="K79" s="37">
        <v>42</v>
      </c>
      <c r="L79" s="37"/>
      <c r="M79" s="53"/>
    </row>
    <row r="80" spans="2:13" ht="15" x14ac:dyDescent="0.2">
      <c r="B80" s="57" t="s">
        <v>460</v>
      </c>
      <c r="C80" s="37">
        <v>1</v>
      </c>
      <c r="D80" s="47">
        <f>(Повар!G80*Старатель!C16+Повар!I80*Фермер!C14+Повар!K80*Фермер!C5)</f>
        <v>6516.75</v>
      </c>
      <c r="E80" s="47">
        <f>(Повар!G80*Старатель!G16+Повар!I80*Фермер!G14+Повар!K80*Фермер!G5)</f>
        <v>12713</v>
      </c>
      <c r="F80" s="37" t="s">
        <v>16</v>
      </c>
      <c r="G80" s="37">
        <v>52</v>
      </c>
      <c r="H80" s="37" t="s">
        <v>52</v>
      </c>
      <c r="I80" s="37">
        <v>127</v>
      </c>
      <c r="J80" s="37" t="s">
        <v>43</v>
      </c>
      <c r="K80" s="37">
        <v>74</v>
      </c>
      <c r="L80" s="37"/>
      <c r="M80" s="53"/>
    </row>
    <row r="81" spans="2:13" ht="15" x14ac:dyDescent="0.2">
      <c r="B81" s="57" t="s">
        <v>461</v>
      </c>
      <c r="C81" s="37">
        <v>1</v>
      </c>
      <c r="D81" s="47">
        <f>(Повар!G81*Старатель!C16+Повар!I81*Охотник!C26)</f>
        <v>5040.3999999999996</v>
      </c>
      <c r="E81" s="47">
        <f>(Повар!G81*Старатель!G16+Повар!I81*Охотник!G26)</f>
        <v>10167</v>
      </c>
      <c r="F81" s="37" t="s">
        <v>16</v>
      </c>
      <c r="G81" s="37">
        <v>26</v>
      </c>
      <c r="H81" s="37" t="s">
        <v>83</v>
      </c>
      <c r="I81" s="37">
        <v>43</v>
      </c>
      <c r="J81" s="37"/>
      <c r="K81" s="37"/>
      <c r="L81" s="37"/>
      <c r="M81" s="53"/>
    </row>
    <row r="82" spans="2:13" ht="1.5" customHeight="1" x14ac:dyDescent="0.2">
      <c r="B82" s="69"/>
      <c r="C82" s="70"/>
      <c r="D82" s="72"/>
      <c r="E82" s="72"/>
      <c r="F82" s="70"/>
      <c r="G82" s="70"/>
      <c r="H82" s="70"/>
      <c r="I82" s="70"/>
      <c r="J82" s="70"/>
      <c r="K82" s="70"/>
      <c r="L82" s="70"/>
      <c r="M82" s="71"/>
    </row>
    <row r="83" spans="2:13" ht="15" x14ac:dyDescent="0.2">
      <c r="B83" s="58" t="s">
        <v>462</v>
      </c>
      <c r="C83" s="37">
        <v>50</v>
      </c>
      <c r="D83" s="47">
        <f>(Повар!G83*Фермер!C18)/Повар!C83</f>
        <v>60</v>
      </c>
      <c r="E83" s="47">
        <f>(Повар!G83*Фермер!G18)/Повар!C83</f>
        <v>104</v>
      </c>
      <c r="F83" s="37" t="s">
        <v>55</v>
      </c>
      <c r="G83" s="37">
        <v>80</v>
      </c>
      <c r="H83" s="37"/>
      <c r="I83" s="37"/>
      <c r="J83" s="37"/>
      <c r="K83" s="37"/>
      <c r="L83" s="37"/>
      <c r="M83" s="53"/>
    </row>
    <row r="84" spans="2:13" ht="15" x14ac:dyDescent="0.2">
      <c r="B84" s="58" t="s">
        <v>463</v>
      </c>
      <c r="C84" s="37">
        <v>5</v>
      </c>
      <c r="D84" s="47">
        <f>(Повар!G84*Рыболов!C17)/Повар!C84</f>
        <v>840.36</v>
      </c>
      <c r="E84" s="47">
        <f>(Повар!G84*Рыболов!G17)/Повар!C84</f>
        <v>1128</v>
      </c>
      <c r="F84" s="37" t="s">
        <v>36</v>
      </c>
      <c r="G84" s="37">
        <v>141</v>
      </c>
      <c r="H84" s="37"/>
      <c r="I84" s="37"/>
      <c r="J84" s="37"/>
      <c r="K84" s="37"/>
      <c r="L84" s="37"/>
      <c r="M84" s="53"/>
    </row>
    <row r="85" spans="2:13" ht="15" x14ac:dyDescent="0.2">
      <c r="B85" s="58" t="s">
        <v>464</v>
      </c>
      <c r="C85" s="37">
        <v>50</v>
      </c>
      <c r="D85" s="47">
        <f>(Повар!G85*Фермер!C17)/Повар!C85</f>
        <v>52.25</v>
      </c>
      <c r="E85" s="47">
        <f>(Повар!G85*Фермер!G17)/Повар!C85</f>
        <v>91.96</v>
      </c>
      <c r="F85" s="37" t="s">
        <v>60</v>
      </c>
      <c r="G85" s="37">
        <v>209</v>
      </c>
      <c r="H85" s="37"/>
      <c r="I85" s="37"/>
      <c r="J85" s="37"/>
      <c r="K85" s="37"/>
      <c r="L85" s="37"/>
      <c r="M85" s="53"/>
    </row>
    <row r="86" spans="2:13" ht="15" x14ac:dyDescent="0.2">
      <c r="B86" s="58" t="s">
        <v>465</v>
      </c>
      <c r="C86" s="37">
        <v>5</v>
      </c>
      <c r="D86" s="47">
        <f>(Повар!G86*Охотник!C33)/Повар!C86</f>
        <v>1404.56</v>
      </c>
      <c r="E86" s="47">
        <f>(Повар!G86*Охотник!G33)/Повар!C86</f>
        <v>2832.4</v>
      </c>
      <c r="F86" s="37" t="s">
        <v>90</v>
      </c>
      <c r="G86" s="37">
        <v>97</v>
      </c>
      <c r="H86" s="37"/>
      <c r="I86" s="37"/>
      <c r="J86" s="37"/>
      <c r="K86" s="37"/>
      <c r="L86" s="37"/>
      <c r="M86" s="53"/>
    </row>
    <row r="87" spans="2:13" ht="15" x14ac:dyDescent="0.2">
      <c r="B87" s="58" t="s">
        <v>466</v>
      </c>
      <c r="C87" s="37">
        <v>1</v>
      </c>
      <c r="D87" s="47">
        <f>(Повар!G87*Старатель!C19+Повар!I87*Фермер!C18+Повар!K87*Фермер!C5)</f>
        <v>3254.4</v>
      </c>
      <c r="E87" s="47">
        <f>(Повар!G87*Старатель!G19+Повар!I87*Фермер!G18+Повар!K87*Фермер!G5)</f>
        <v>6296</v>
      </c>
      <c r="F87" s="37" t="s">
        <v>19</v>
      </c>
      <c r="G87" s="37">
        <v>22</v>
      </c>
      <c r="H87" s="37" t="s">
        <v>55</v>
      </c>
      <c r="I87" s="37">
        <v>22</v>
      </c>
      <c r="J87" s="37" t="s">
        <v>43</v>
      </c>
      <c r="K87" s="37">
        <v>37</v>
      </c>
      <c r="L87" s="37"/>
      <c r="M87" s="53"/>
    </row>
    <row r="88" spans="2:13" ht="15" x14ac:dyDescent="0.2">
      <c r="B88" s="58" t="s">
        <v>468</v>
      </c>
      <c r="C88" s="37">
        <v>1</v>
      </c>
      <c r="D88" s="47">
        <f>(Повар!G88*Старатель!C19+Повар!I88*Фермер!C18+Повар!K88*Охотник!C33)</f>
        <v>4489.7000000000007</v>
      </c>
      <c r="E88" s="47">
        <f>(Повар!G88*Старатель!G19+Повар!I88*Фермер!G18+Повар!K88*Охотник!G33)</f>
        <v>8965</v>
      </c>
      <c r="F88" s="37" t="s">
        <v>19</v>
      </c>
      <c r="G88" s="37">
        <v>22</v>
      </c>
      <c r="H88" s="37" t="s">
        <v>55</v>
      </c>
      <c r="I88" s="37">
        <v>7</v>
      </c>
      <c r="J88" s="37" t="s">
        <v>90</v>
      </c>
      <c r="K88" s="37">
        <v>28</v>
      </c>
      <c r="L88" s="37"/>
      <c r="M88" s="53"/>
    </row>
    <row r="89" spans="2:13" ht="15" x14ac:dyDescent="0.2">
      <c r="B89" s="58" t="s">
        <v>467</v>
      </c>
      <c r="C89" s="37">
        <v>1</v>
      </c>
      <c r="D89" s="47">
        <f>(Повар!G89*Старатель!C19+Повар!I89*Повар!D93+Повар!K89*Фермер!C5)</f>
        <v>3456.35</v>
      </c>
      <c r="E89" s="47">
        <f>(Повар!G89*Старатель!G19+Повар!I89*Повар!E93+Повар!K89*Фермер!G5)</f>
        <v>6223</v>
      </c>
      <c r="F89" s="37" t="s">
        <v>19</v>
      </c>
      <c r="G89" s="37">
        <v>22</v>
      </c>
      <c r="H89" s="37" t="s">
        <v>401</v>
      </c>
      <c r="I89" s="37">
        <v>23</v>
      </c>
      <c r="J89" s="37" t="s">
        <v>43</v>
      </c>
      <c r="K89" s="37">
        <v>37</v>
      </c>
      <c r="L89" s="37"/>
      <c r="M89" s="53"/>
    </row>
    <row r="90" spans="2:13" ht="15" x14ac:dyDescent="0.2">
      <c r="B90" s="58" t="s">
        <v>470</v>
      </c>
      <c r="C90" s="37">
        <v>1</v>
      </c>
      <c r="D90" s="47">
        <f>(Повар!G90*Старатель!C19+Повар!I90*Повар!D92)</f>
        <v>1844</v>
      </c>
      <c r="E90" s="47">
        <f>(Повар!G90*Старатель!G19+Повар!I90*Повар!E92)</f>
        <v>3191</v>
      </c>
      <c r="F90" s="37" t="s">
        <v>19</v>
      </c>
      <c r="G90" s="37">
        <v>11</v>
      </c>
      <c r="H90" s="37" t="s">
        <v>397</v>
      </c>
      <c r="I90" s="37">
        <v>20</v>
      </c>
      <c r="J90" s="37"/>
      <c r="K90" s="37"/>
      <c r="L90" s="37"/>
      <c r="M90" s="53"/>
    </row>
    <row r="91" spans="2:13" ht="15" x14ac:dyDescent="0.2">
      <c r="B91" s="58" t="s">
        <v>393</v>
      </c>
      <c r="C91" s="37">
        <v>100</v>
      </c>
      <c r="D91" s="47">
        <f>(Повар!G91*Рыболов!C17)/Повар!C91</f>
        <v>29.8</v>
      </c>
      <c r="E91" s="47">
        <f>(Повар!G91*Рыболов!G17)/Повар!C91</f>
        <v>40</v>
      </c>
      <c r="F91" s="37" t="s">
        <v>36</v>
      </c>
      <c r="G91" s="37">
        <v>100</v>
      </c>
      <c r="H91" s="37"/>
      <c r="I91" s="37"/>
      <c r="J91" s="37"/>
      <c r="K91" s="37"/>
      <c r="L91" s="37"/>
      <c r="M91" s="53"/>
    </row>
    <row r="92" spans="2:13" ht="15" x14ac:dyDescent="0.2">
      <c r="B92" s="58" t="s">
        <v>397</v>
      </c>
      <c r="C92" s="37">
        <v>100</v>
      </c>
      <c r="D92" s="47">
        <f>(Повар!G92*Рыболов!C18)/Повар!C92</f>
        <v>37.200000000000003</v>
      </c>
      <c r="E92" s="47">
        <f>(Повар!G92*Рыболов!G18)/Повар!C92</f>
        <v>49</v>
      </c>
      <c r="F92" s="37" t="s">
        <v>37</v>
      </c>
      <c r="G92" s="37">
        <v>100</v>
      </c>
      <c r="H92" s="37"/>
      <c r="I92" s="37"/>
      <c r="J92" s="37"/>
      <c r="K92" s="37"/>
      <c r="L92" s="37"/>
      <c r="M92" s="53"/>
    </row>
    <row r="93" spans="2:13" ht="15" x14ac:dyDescent="0.2">
      <c r="B93" s="58" t="s">
        <v>401</v>
      </c>
      <c r="C93" s="37">
        <v>100</v>
      </c>
      <c r="D93" s="47">
        <f>(Повар!G93*Рыболов!C19)/Повар!C93</f>
        <v>44.65</v>
      </c>
      <c r="E93" s="47">
        <f>(Повар!G93*Рыболов!G19)/Повар!C93</f>
        <v>59</v>
      </c>
      <c r="F93" s="37" t="s">
        <v>38</v>
      </c>
      <c r="G93" s="37">
        <v>100</v>
      </c>
      <c r="H93" s="37"/>
      <c r="I93" s="37"/>
      <c r="J93" s="37"/>
      <c r="K93" s="37"/>
      <c r="L93" s="37"/>
      <c r="M93" s="53"/>
    </row>
    <row r="94" spans="2:13" ht="15" x14ac:dyDescent="0.2">
      <c r="B94" s="58" t="s">
        <v>389</v>
      </c>
      <c r="C94" s="37">
        <v>100</v>
      </c>
      <c r="D94" s="47">
        <f>(Повар!G94*Рыболов!C17+Повар!I94*Ювелир!E4)/Повар!C94</f>
        <v>32.2864</v>
      </c>
      <c r="E94" s="47">
        <f>(Повар!G94*Рыболов!G17+Повар!I94*Ювелир!F4)/Повар!C94</f>
        <v>43.36</v>
      </c>
      <c r="F94" s="37" t="s">
        <v>36</v>
      </c>
      <c r="G94" s="37">
        <v>100</v>
      </c>
      <c r="H94" s="37" t="s">
        <v>134</v>
      </c>
      <c r="I94" s="37">
        <v>100</v>
      </c>
      <c r="J94" s="37"/>
      <c r="K94" s="37"/>
      <c r="L94" s="37"/>
      <c r="M94" s="53"/>
    </row>
    <row r="95" spans="2:13" ht="15" x14ac:dyDescent="0.2">
      <c r="B95" s="58" t="s">
        <v>389</v>
      </c>
      <c r="C95" s="37">
        <v>100</v>
      </c>
      <c r="D95" s="47">
        <f>(Повар!G95*Рыболов!C18+Повар!I95*Ювелир!E4)/Повар!C95</f>
        <v>27.410399999999999</v>
      </c>
      <c r="E95" s="47">
        <f>(Повар!G95*Рыболов!G18+Повар!I95*Ювелир!F4)/Повар!C95</f>
        <v>36.19</v>
      </c>
      <c r="F95" s="37" t="s">
        <v>37</v>
      </c>
      <c r="G95" s="37">
        <v>67</v>
      </c>
      <c r="H95" s="37" t="s">
        <v>134</v>
      </c>
      <c r="I95" s="37">
        <v>100</v>
      </c>
      <c r="J95" s="37"/>
      <c r="K95" s="37"/>
      <c r="L95" s="37"/>
      <c r="M95" s="53"/>
    </row>
    <row r="96" spans="2:13" ht="15" x14ac:dyDescent="0.2">
      <c r="B96" s="58" t="s">
        <v>389</v>
      </c>
      <c r="C96" s="37">
        <v>100</v>
      </c>
      <c r="D96" s="47">
        <f>(Повар!G96*Рыболов!C19+Повар!I96*Ювелир!E4)/Повар!C96</f>
        <v>24.811399999999999</v>
      </c>
      <c r="E96" s="47">
        <f>(Повар!G96*Рыболов!G19+Повар!I96*Ювелир!F4)/Повар!C96</f>
        <v>32.86</v>
      </c>
      <c r="F96" s="37" t="s">
        <v>38</v>
      </c>
      <c r="G96" s="37">
        <v>50</v>
      </c>
      <c r="H96" s="37" t="s">
        <v>134</v>
      </c>
      <c r="I96" s="37">
        <v>100</v>
      </c>
      <c r="J96" s="37"/>
      <c r="K96" s="37"/>
      <c r="L96" s="37"/>
      <c r="M96" s="53"/>
    </row>
    <row r="97" spans="2:13" ht="15" x14ac:dyDescent="0.2">
      <c r="B97" s="58" t="s">
        <v>469</v>
      </c>
      <c r="C97" s="37">
        <v>1</v>
      </c>
      <c r="D97" s="47">
        <f>(Повар!G97*Старатель!C19+Повар!I97*Повар!D92+Повар!K97*Фермер!C17)</f>
        <v>10789.6</v>
      </c>
      <c r="E97" s="47">
        <f>(Повар!G97*Старатель!G19+Повар!I97*Повар!E92+Повар!K97*Фермер!G17)</f>
        <v>18496</v>
      </c>
      <c r="F97" s="37" t="s">
        <v>19</v>
      </c>
      <c r="G97" s="37">
        <v>58</v>
      </c>
      <c r="H97" s="37" t="s">
        <v>397</v>
      </c>
      <c r="I97" s="37">
        <v>118</v>
      </c>
      <c r="J97" s="37" t="s">
        <v>60</v>
      </c>
      <c r="K97" s="37">
        <v>48</v>
      </c>
      <c r="L97" s="37"/>
      <c r="M97" s="53"/>
    </row>
    <row r="98" spans="2:13" ht="15" x14ac:dyDescent="0.2">
      <c r="B98" s="58" t="s">
        <v>471</v>
      </c>
      <c r="C98" s="37">
        <v>1</v>
      </c>
      <c r="D98" s="47">
        <f>(Повар!G98*Старатель!C19+Повар!I98*Охотник!C33+Повар!K98*Фермер!C17)</f>
        <v>11685.2</v>
      </c>
      <c r="E98" s="47">
        <f>(Повар!G98*Старатель!G19+Повар!I98*Охотник!G33+Повар!K98*Фермер!G17)</f>
        <v>23372</v>
      </c>
      <c r="F98" s="37" t="s">
        <v>19</v>
      </c>
      <c r="G98" s="37">
        <v>58</v>
      </c>
      <c r="H98" s="37" t="s">
        <v>90</v>
      </c>
      <c r="I98" s="37">
        <v>73</v>
      </c>
      <c r="J98" s="37" t="s">
        <v>60</v>
      </c>
      <c r="K98" s="37">
        <v>48</v>
      </c>
      <c r="L98" s="37"/>
      <c r="M98" s="53"/>
    </row>
    <row r="99" spans="2:13" ht="15" x14ac:dyDescent="0.2">
      <c r="B99" s="58" t="s">
        <v>472</v>
      </c>
      <c r="C99" s="37">
        <v>1</v>
      </c>
      <c r="D99" s="47">
        <f>(Повар!G99*Старатель!C19+Повар!I99*Фермер!C17+Повар!K99*Фермер!C5)</f>
        <v>8182.7</v>
      </c>
      <c r="E99" s="47">
        <f>(Повар!G99*Старатель!G19+Повар!I99*Фермер!G17+Повар!K99*Фермер!G5)</f>
        <v>15956</v>
      </c>
      <c r="F99" s="37" t="s">
        <v>19</v>
      </c>
      <c r="G99" s="37">
        <v>58</v>
      </c>
      <c r="H99" s="37" t="s">
        <v>60</v>
      </c>
      <c r="I99" s="37">
        <v>143</v>
      </c>
      <c r="J99" s="37" t="s">
        <v>43</v>
      </c>
      <c r="K99" s="37">
        <v>96</v>
      </c>
      <c r="L99" s="37"/>
      <c r="M99" s="53"/>
    </row>
    <row r="100" spans="2:13" ht="15.75" thickBot="1" x14ac:dyDescent="0.25">
      <c r="B100" s="59" t="s">
        <v>473</v>
      </c>
      <c r="C100" s="60">
        <v>1</v>
      </c>
      <c r="D100" s="105">
        <f>(Повар!G100*Старатель!C19+Повар!I100*Охотник!C33)</f>
        <v>6447.6</v>
      </c>
      <c r="E100" s="105">
        <f>(Повар!G100*Старатель!G19+Повар!I100*Охотник!G33)</f>
        <v>12983</v>
      </c>
      <c r="F100" s="60" t="s">
        <v>19</v>
      </c>
      <c r="G100" s="60">
        <v>29</v>
      </c>
      <c r="H100" s="60" t="s">
        <v>90</v>
      </c>
      <c r="I100" s="60">
        <v>49</v>
      </c>
      <c r="J100" s="60"/>
      <c r="K100" s="60"/>
      <c r="L100" s="60"/>
      <c r="M100" s="61"/>
    </row>
  </sheetData>
  <mergeCells count="1">
    <mergeCell ref="B2:M2"/>
  </mergeCells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zoomScale="80" zoomScaleNormal="80" workbookViewId="0"/>
  </sheetViews>
  <sheetFormatPr defaultRowHeight="14.25" x14ac:dyDescent="0.2"/>
  <cols>
    <col min="1" max="1" width="2.5" customWidth="1"/>
    <col min="2" max="2" width="39.25" style="11" customWidth="1"/>
    <col min="3" max="3" width="7.375" style="11" bestFit="1" customWidth="1"/>
    <col min="4" max="4" width="11.25" style="11" bestFit="1" customWidth="1"/>
    <col min="5" max="5" width="16.375" style="11" bestFit="1" customWidth="1"/>
    <col min="6" max="6" width="10.25" style="11" customWidth="1"/>
    <col min="7" max="7" width="36.125" style="11" bestFit="1" customWidth="1"/>
    <col min="8" max="8" width="11.25" style="11" bestFit="1" customWidth="1"/>
    <col min="9" max="9" width="34.875" style="11" bestFit="1" customWidth="1"/>
    <col min="10" max="10" width="11.25" style="11" bestFit="1" customWidth="1"/>
    <col min="11" max="11" width="29.625" style="11" bestFit="1" customWidth="1"/>
    <col min="12" max="12" width="11.25" style="11" bestFit="1" customWidth="1"/>
    <col min="13" max="13" width="14.625" style="11" bestFit="1" customWidth="1"/>
    <col min="14" max="14" width="11.25" style="11" bestFit="1" customWidth="1"/>
  </cols>
  <sheetData>
    <row r="1" spans="2:14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">
      <c r="B2" s="128" t="s">
        <v>324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2:14" ht="15" thickBot="1" x14ac:dyDescent="0.25">
      <c r="B3" s="150" t="s">
        <v>109</v>
      </c>
      <c r="C3" s="151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thickTop="1" x14ac:dyDescent="0.2">
      <c r="B4" s="148" t="s">
        <v>134</v>
      </c>
      <c r="C4" s="149"/>
      <c r="D4" s="46">
        <v>100</v>
      </c>
      <c r="E4" s="46">
        <f>(Ювелир!H4*Старатель!C4+Ювелир!J4*Старатель!C5)/Ювелир!D4</f>
        <v>2.4863999999999997</v>
      </c>
      <c r="F4" s="46">
        <f>(Ювелир!H4*Старатель!G4+Ювелир!J4*Старатель!G5)/Ювелир!D4</f>
        <v>3.36</v>
      </c>
      <c r="G4" s="36" t="s">
        <v>4</v>
      </c>
      <c r="H4" s="36">
        <v>12</v>
      </c>
      <c r="I4" s="36" t="s">
        <v>5</v>
      </c>
      <c r="J4" s="36">
        <v>12</v>
      </c>
      <c r="K4" s="36"/>
      <c r="L4" s="36"/>
      <c r="M4" s="36"/>
      <c r="N4" s="51"/>
    </row>
    <row r="5" spans="2:14" ht="15" x14ac:dyDescent="0.2">
      <c r="B5" s="152" t="s">
        <v>124</v>
      </c>
      <c r="C5" s="153"/>
      <c r="D5" s="47">
        <v>20</v>
      </c>
      <c r="E5" s="47">
        <f>(Ювелир!H5*Старатель!C4+Ювелир!J5*Старатель!C5)/Ювелир!D5</f>
        <v>79.771999999999991</v>
      </c>
      <c r="F5" s="47">
        <f>(Ювелир!H5*Старатель!G4+Ювелир!J5*Старатель!G5)/Ювелир!D5</f>
        <v>107.8</v>
      </c>
      <c r="G5" s="37" t="s">
        <v>4</v>
      </c>
      <c r="H5" s="37">
        <v>77</v>
      </c>
      <c r="I5" s="37" t="s">
        <v>5</v>
      </c>
      <c r="J5" s="37">
        <v>77</v>
      </c>
      <c r="K5" s="37"/>
      <c r="L5" s="37"/>
      <c r="M5" s="37"/>
      <c r="N5" s="53"/>
    </row>
    <row r="6" spans="2:14" ht="15" x14ac:dyDescent="0.2">
      <c r="B6" s="152" t="s">
        <v>126</v>
      </c>
      <c r="C6" s="153"/>
      <c r="D6" s="47">
        <v>100</v>
      </c>
      <c r="E6" s="47">
        <f>(Ювелир!H6*Старатель!C4+Ювелир!J6*Старатель!C5)/Ювелир!D6</f>
        <v>7.2519999999999989</v>
      </c>
      <c r="F6" s="47">
        <f>(Ювелир!H6*Старатель!G4+Ювелир!J6*Старатель!G5)/Ювелир!D6</f>
        <v>9.8000000000000007</v>
      </c>
      <c r="G6" s="37" t="s">
        <v>4</v>
      </c>
      <c r="H6" s="37">
        <v>35</v>
      </c>
      <c r="I6" s="37" t="s">
        <v>5</v>
      </c>
      <c r="J6" s="37">
        <v>35</v>
      </c>
      <c r="K6" s="37"/>
      <c r="L6" s="37"/>
      <c r="M6" s="37"/>
      <c r="N6" s="53"/>
    </row>
    <row r="7" spans="2:14" ht="15" x14ac:dyDescent="0.2">
      <c r="B7" s="152" t="s">
        <v>127</v>
      </c>
      <c r="C7" s="153"/>
      <c r="D7" s="47">
        <v>40</v>
      </c>
      <c r="E7" s="47">
        <f>(Ювелир!H7*Старатель!C4+Ювелир!J7*Старатель!C5)/Ювелир!D7</f>
        <v>17.612000000000002</v>
      </c>
      <c r="F7" s="47">
        <f>(Ювелир!H7*Старатель!G4+Ювелир!J7*Старатель!G5)/Ювелир!D7</f>
        <v>23.8</v>
      </c>
      <c r="G7" s="37" t="s">
        <v>4</v>
      </c>
      <c r="H7" s="37">
        <v>34</v>
      </c>
      <c r="I7" s="37" t="s">
        <v>5</v>
      </c>
      <c r="J7" s="37">
        <v>34</v>
      </c>
      <c r="K7" s="37"/>
      <c r="L7" s="37"/>
      <c r="M7" s="37"/>
      <c r="N7" s="53"/>
    </row>
    <row r="8" spans="2:14" ht="15" x14ac:dyDescent="0.2">
      <c r="B8" s="152" t="s">
        <v>141</v>
      </c>
      <c r="C8" s="153"/>
      <c r="D8" s="47">
        <v>600</v>
      </c>
      <c r="E8" s="47">
        <f>(Ювелир!H8*Алхимик!D5+Ювелир!J8*Старатель!C5)/Ювелир!D8</f>
        <v>2.6301533333333333</v>
      </c>
      <c r="F8" s="47">
        <f>(Ювелир!H8*Алхимик!E5+Ювелир!J8*Старатель!G5)/Ювелир!D8</f>
        <v>4.2363333333333335</v>
      </c>
      <c r="G8" s="37" t="s">
        <v>118</v>
      </c>
      <c r="H8" s="37">
        <v>1</v>
      </c>
      <c r="I8" s="37" t="s">
        <v>5</v>
      </c>
      <c r="J8" s="37">
        <v>77</v>
      </c>
      <c r="K8" s="37"/>
      <c r="L8" s="37"/>
      <c r="M8" s="37"/>
      <c r="N8" s="53"/>
    </row>
    <row r="9" spans="2:14" ht="15" x14ac:dyDescent="0.2">
      <c r="B9" s="152" t="s">
        <v>142</v>
      </c>
      <c r="C9" s="153"/>
      <c r="D9" s="47">
        <v>500</v>
      </c>
      <c r="E9" s="47">
        <f>(Ювелир!H9*Алхимик!D6+Ювелир!J9*Старатель!C5)/Ювелир!D9</f>
        <v>5.5501839999999998</v>
      </c>
      <c r="F9" s="47">
        <f>(Ювелир!H9*Алхимик!E6+Ювелир!J9*Старатель!G5)/Ювелир!D9</f>
        <v>6.0116000000000005</v>
      </c>
      <c r="G9" s="38" t="s">
        <v>119</v>
      </c>
      <c r="H9" s="37">
        <v>1</v>
      </c>
      <c r="I9" s="37" t="s">
        <v>5</v>
      </c>
      <c r="J9" s="37">
        <v>72</v>
      </c>
      <c r="K9" s="37"/>
      <c r="L9" s="37"/>
      <c r="M9" s="37"/>
      <c r="N9" s="53"/>
    </row>
    <row r="10" spans="2:14" ht="15" x14ac:dyDescent="0.2">
      <c r="B10" s="152" t="s">
        <v>143</v>
      </c>
      <c r="C10" s="153"/>
      <c r="D10" s="47">
        <v>500</v>
      </c>
      <c r="E10" s="47">
        <f>(Ювелир!H10*Алхимик!D7+Ювелир!J10*Старатель!C5)/Ювелир!D10</f>
        <v>4.2265839999999999</v>
      </c>
      <c r="F10" s="47">
        <f>(Ювелир!H10*Алхимик!E7+Ювелир!J10*Старатель!G5)/Ювелир!D10</f>
        <v>5.7116000000000007</v>
      </c>
      <c r="G10" s="38" t="s">
        <v>120</v>
      </c>
      <c r="H10" s="37">
        <v>1</v>
      </c>
      <c r="I10" s="37" t="s">
        <v>5</v>
      </c>
      <c r="J10" s="37">
        <v>72</v>
      </c>
      <c r="K10" s="37"/>
      <c r="L10" s="37"/>
      <c r="M10" s="37"/>
      <c r="N10" s="53"/>
    </row>
    <row r="11" spans="2:14" ht="15" x14ac:dyDescent="0.2">
      <c r="B11" s="152" t="s">
        <v>144</v>
      </c>
      <c r="C11" s="153"/>
      <c r="D11" s="47">
        <v>1</v>
      </c>
      <c r="E11" s="47">
        <f>(Ювелир!H11*Старатель!C4+Ювелир!J11*Старатель!C5)</f>
        <v>1595.4399999999998</v>
      </c>
      <c r="F11" s="47">
        <f>(Ювелир!H11*Старатель!G4+Ювелир!J11*Старатель!G5)</f>
        <v>2156</v>
      </c>
      <c r="G11" s="37" t="s">
        <v>4</v>
      </c>
      <c r="H11" s="37">
        <v>77</v>
      </c>
      <c r="I11" s="37" t="s">
        <v>5</v>
      </c>
      <c r="J11" s="37">
        <v>77</v>
      </c>
      <c r="K11" s="37"/>
      <c r="L11" s="37"/>
      <c r="M11" s="37"/>
      <c r="N11" s="53"/>
    </row>
    <row r="12" spans="2:14" ht="1.5" customHeight="1" x14ac:dyDescent="0.2">
      <c r="B12" s="69"/>
      <c r="C12" s="121"/>
      <c r="D12" s="72"/>
      <c r="E12" s="72"/>
      <c r="F12" s="72"/>
      <c r="G12" s="70"/>
      <c r="H12" s="70"/>
      <c r="I12" s="70"/>
      <c r="J12" s="70"/>
      <c r="K12" s="70"/>
      <c r="L12" s="70"/>
      <c r="M12" s="70"/>
      <c r="N12" s="71"/>
    </row>
    <row r="13" spans="2:14" ht="15" x14ac:dyDescent="0.2">
      <c r="B13" s="146" t="s">
        <v>166</v>
      </c>
      <c r="C13" s="147"/>
      <c r="D13" s="47">
        <v>10</v>
      </c>
      <c r="E13" s="47">
        <f>(Ювелир!H13*Старатель!C4+Ювелир!J13*Старатель!C5+Ювелир!L13*Старатель!C6+Ювелир!N13*Старатель!C7)/Ювелир!D13</f>
        <v>221.71999999999997</v>
      </c>
      <c r="F13" s="47">
        <f>(Ювелир!H13*Старатель!G4+Ювелир!J13*Старатель!G5+Ювелир!L13*Старатель!G6+Ювелир!N13*Старатель!G7)/Ювелир!D13</f>
        <v>235.7</v>
      </c>
      <c r="G13" s="37" t="s">
        <v>4</v>
      </c>
      <c r="H13" s="37">
        <v>10</v>
      </c>
      <c r="I13" s="37" t="s">
        <v>5</v>
      </c>
      <c r="J13" s="37">
        <v>10</v>
      </c>
      <c r="K13" s="37" t="s">
        <v>6</v>
      </c>
      <c r="L13" s="37">
        <v>42</v>
      </c>
      <c r="M13" s="37" t="s">
        <v>7</v>
      </c>
      <c r="N13" s="53">
        <v>25</v>
      </c>
    </row>
    <row r="14" spans="2:14" ht="15" x14ac:dyDescent="0.2">
      <c r="B14" s="146" t="s">
        <v>167</v>
      </c>
      <c r="C14" s="147"/>
      <c r="D14" s="47">
        <v>10</v>
      </c>
      <c r="E14" s="47">
        <f>(Ювелир!H14*Старатель!C4+Ювелир!J14*Старатель!C5+Ювелир!L14*Старатель!C6+Ювелир!N14*Старатель!C7)/Ювелир!D14</f>
        <v>221.71999999999997</v>
      </c>
      <c r="F14" s="47">
        <f>(Ювелир!H14*Старатель!G4+Ювелир!J14*Старатель!G5+Ювелир!L14*Старатель!G6+Ювелир!N14*Старатель!G7)/Ювелир!D14</f>
        <v>235.7</v>
      </c>
      <c r="G14" s="37" t="s">
        <v>4</v>
      </c>
      <c r="H14" s="37">
        <v>10</v>
      </c>
      <c r="I14" s="37" t="s">
        <v>5</v>
      </c>
      <c r="J14" s="37">
        <v>10</v>
      </c>
      <c r="K14" s="37" t="s">
        <v>6</v>
      </c>
      <c r="L14" s="37">
        <v>42</v>
      </c>
      <c r="M14" s="37" t="s">
        <v>7</v>
      </c>
      <c r="N14" s="53">
        <v>25</v>
      </c>
    </row>
    <row r="15" spans="2:14" ht="15" x14ac:dyDescent="0.2">
      <c r="B15" s="146" t="s">
        <v>168</v>
      </c>
      <c r="C15" s="147"/>
      <c r="D15" s="47">
        <v>10</v>
      </c>
      <c r="E15" s="47">
        <f>(Ювелир!H15*Старатель!C4+Ювелир!J15*Старатель!C5+Ювелир!L15*Старатель!C6+Ювелир!N15*Старатель!C7)/Ювелир!D15</f>
        <v>366.15199999999999</v>
      </c>
      <c r="F15" s="47">
        <f>(Ювелир!H15*Старатель!G4+Ювелир!J15*Старатель!G5+Ювелир!L15*Старатель!G6+Ювелир!N15*Старатель!G7)/Ювелир!D15</f>
        <v>388.9</v>
      </c>
      <c r="G15" s="37" t="s">
        <v>4</v>
      </c>
      <c r="H15" s="37">
        <v>16</v>
      </c>
      <c r="I15" s="37" t="s">
        <v>5</v>
      </c>
      <c r="J15" s="37">
        <v>16</v>
      </c>
      <c r="K15" s="37" t="s">
        <v>6</v>
      </c>
      <c r="L15" s="37">
        <v>69</v>
      </c>
      <c r="M15" s="37" t="s">
        <v>7</v>
      </c>
      <c r="N15" s="53">
        <v>42</v>
      </c>
    </row>
    <row r="16" spans="2:14" ht="15" x14ac:dyDescent="0.2">
      <c r="B16" s="146" t="s">
        <v>169</v>
      </c>
      <c r="C16" s="147"/>
      <c r="D16" s="47">
        <v>10</v>
      </c>
      <c r="E16" s="47">
        <f>(Ювелир!H16*Старатель!C4+Ювелир!J16*Старатель!C5+Ювелир!L16*Старатель!C6+Ювелир!N16*Старатель!C7)/Ювелир!D16</f>
        <v>366.15199999999999</v>
      </c>
      <c r="F16" s="47">
        <f>(Ювелир!H16*Старатель!G4+Ювелир!J16*Старатель!G5+Ювелир!L16*Старатель!G6+Ювелир!N16*Старатель!G7)/Ювелир!D16</f>
        <v>388.9</v>
      </c>
      <c r="G16" s="37" t="s">
        <v>4</v>
      </c>
      <c r="H16" s="37">
        <v>16</v>
      </c>
      <c r="I16" s="37" t="s">
        <v>5</v>
      </c>
      <c r="J16" s="37">
        <v>16</v>
      </c>
      <c r="K16" s="37" t="s">
        <v>6</v>
      </c>
      <c r="L16" s="37">
        <v>69</v>
      </c>
      <c r="M16" s="37" t="s">
        <v>7</v>
      </c>
      <c r="N16" s="53">
        <v>42</v>
      </c>
    </row>
    <row r="17" spans="2:14" ht="15" x14ac:dyDescent="0.2">
      <c r="B17" s="146" t="s">
        <v>188</v>
      </c>
      <c r="C17" s="147"/>
      <c r="D17" s="47">
        <v>1</v>
      </c>
      <c r="E17" s="47">
        <f>(Ювелир!H17*Старатель!C4+Ювелир!J17*Старатель!C5+Ювелир!L17*Старатель!C6+Ювелир!N17*Старатель!C7)/Ювелир!D17</f>
        <v>2615.4399999999996</v>
      </c>
      <c r="F17" s="47">
        <f>(Ювелир!H17*Старатель!G4+Ювелир!J17*Старатель!G5+Ювелир!L17*Старатель!G6+Ювелир!N17*Старатель!G7)/Ювелир!D17</f>
        <v>3210</v>
      </c>
      <c r="G17" s="37" t="s">
        <v>4</v>
      </c>
      <c r="H17" s="37">
        <v>77</v>
      </c>
      <c r="I17" s="37" t="s">
        <v>5</v>
      </c>
      <c r="J17" s="37">
        <v>77</v>
      </c>
      <c r="K17" s="37" t="s">
        <v>6</v>
      </c>
      <c r="L17" s="37">
        <v>17</v>
      </c>
      <c r="M17" s="37" t="s">
        <v>7</v>
      </c>
      <c r="N17" s="53">
        <v>17</v>
      </c>
    </row>
    <row r="18" spans="2:14" ht="15" x14ac:dyDescent="0.2">
      <c r="B18" s="146" t="s">
        <v>189</v>
      </c>
      <c r="C18" s="147"/>
      <c r="D18" s="47">
        <v>1</v>
      </c>
      <c r="E18" s="47">
        <f>(Ювелир!H18*Старатель!C4+Ювелир!J18*Старатель!C5+Ювелир!L18*Старатель!C6+Ювелир!N18*Старатель!C7)/Ювелир!D18</f>
        <v>1591.52</v>
      </c>
      <c r="F18" s="47">
        <f>(Ювелир!H18*Старатель!G4+Ювелир!J18*Старатель!G5+Ювелир!L18*Старатель!G6+Ювелир!N18*Старатель!G7)/Ювелир!D18</f>
        <v>1750</v>
      </c>
      <c r="G18" s="37" t="s">
        <v>4</v>
      </c>
      <c r="H18" s="37">
        <v>16</v>
      </c>
      <c r="I18" s="37" t="s">
        <v>5</v>
      </c>
      <c r="J18" s="37">
        <v>16</v>
      </c>
      <c r="K18" s="37" t="s">
        <v>6</v>
      </c>
      <c r="L18" s="37">
        <v>21</v>
      </c>
      <c r="M18" s="37" t="s">
        <v>7</v>
      </c>
      <c r="N18" s="53">
        <v>21</v>
      </c>
    </row>
    <row r="19" spans="2:14" ht="15" x14ac:dyDescent="0.2">
      <c r="B19" s="146" t="s">
        <v>178</v>
      </c>
      <c r="C19" s="147"/>
      <c r="D19" s="47">
        <v>3</v>
      </c>
      <c r="E19" s="47">
        <f>(Ювелир!H19*Старатель!C6+Ювелир!J19*Старатель!C7)/Ювелир!D19</f>
        <v>1160</v>
      </c>
      <c r="F19" s="47">
        <f>(Ювелир!H19*Старатель!G6+Ювелир!J19*Старатель!G7)/Ювелир!D19</f>
        <v>1198.6666666666667</v>
      </c>
      <c r="G19" s="37" t="s">
        <v>6</v>
      </c>
      <c r="H19" s="37">
        <v>58</v>
      </c>
      <c r="I19" s="37" t="s">
        <v>7</v>
      </c>
      <c r="J19" s="37">
        <v>58</v>
      </c>
      <c r="K19" s="37"/>
      <c r="L19" s="37"/>
      <c r="M19" s="37"/>
      <c r="N19" s="53"/>
    </row>
    <row r="20" spans="2:14" ht="15" x14ac:dyDescent="0.2">
      <c r="B20" s="146" t="s">
        <v>190</v>
      </c>
      <c r="C20" s="147"/>
      <c r="D20" s="47">
        <v>500</v>
      </c>
      <c r="E20" s="47">
        <f>(Ювелир!H20*Алхимик!D13+Ювелир!J20*Старатель!C6+Ювелир!L20*Старатель!C7)/Ювелир!D20</f>
        <v>6.5302439999999997</v>
      </c>
      <c r="F20" s="47">
        <f>(Ювелир!H20*Алхимик!E13+Ювелир!J20*Старатель!G6+Ювелир!L20*Старатель!G7)/Ювелир!D20</f>
        <v>7.4296000000000006</v>
      </c>
      <c r="G20" s="39" t="s">
        <v>147</v>
      </c>
      <c r="H20" s="37">
        <v>1</v>
      </c>
      <c r="I20" s="37" t="s">
        <v>6</v>
      </c>
      <c r="J20" s="37">
        <v>25</v>
      </c>
      <c r="K20" s="37" t="s">
        <v>7</v>
      </c>
      <c r="L20" s="37">
        <v>51</v>
      </c>
      <c r="M20" s="37"/>
      <c r="N20" s="53"/>
    </row>
    <row r="21" spans="2:14" ht="15" x14ac:dyDescent="0.2">
      <c r="B21" s="146" t="s">
        <v>191</v>
      </c>
      <c r="C21" s="147"/>
      <c r="D21" s="47">
        <v>500</v>
      </c>
      <c r="E21" s="47">
        <f>(Ювелир!H21*Алхимик!D14+Ювелир!J21*Старатель!C6+Ювелир!L21*Старатель!C7)/Ювелир!D21</f>
        <v>6.8610439999999997</v>
      </c>
      <c r="F21" s="47">
        <f>(Ювелир!H21*Алхимик!E14+Ювелир!J21*Старатель!G6+Ювелир!L21*Старатель!G7)/Ювелир!D21</f>
        <v>7.1536</v>
      </c>
      <c r="G21" s="39" t="s">
        <v>149</v>
      </c>
      <c r="H21" s="37">
        <v>1</v>
      </c>
      <c r="I21" s="37" t="s">
        <v>6</v>
      </c>
      <c r="J21" s="37">
        <v>25</v>
      </c>
      <c r="K21" s="37" t="s">
        <v>7</v>
      </c>
      <c r="L21" s="37">
        <v>51</v>
      </c>
      <c r="M21" s="37"/>
      <c r="N21" s="53"/>
    </row>
    <row r="22" spans="2:14" ht="15" x14ac:dyDescent="0.2">
      <c r="B22" s="146" t="s">
        <v>519</v>
      </c>
      <c r="C22" s="147"/>
      <c r="D22" s="47">
        <v>300</v>
      </c>
      <c r="E22" s="47">
        <f>(Ювелир!H22*Алхимик!D15+Ювелир!J22*Старатель!C6+Ювелир!L22*Старатель!C7)/Ювелир!D22</f>
        <v>11.255240000000001</v>
      </c>
      <c r="F22" s="47">
        <f>(Ювелир!H22*Алхимик!E15+Ювелир!J22*Старатель!G6+Ювелир!L22*Старатель!G7)/Ювелир!D22</f>
        <v>13.582666666666666</v>
      </c>
      <c r="G22" s="39" t="s">
        <v>150</v>
      </c>
      <c r="H22" s="37">
        <v>1</v>
      </c>
      <c r="I22" s="37" t="s">
        <v>6</v>
      </c>
      <c r="J22" s="37">
        <v>26</v>
      </c>
      <c r="K22" s="37" t="s">
        <v>7</v>
      </c>
      <c r="L22" s="37">
        <v>53</v>
      </c>
      <c r="M22" s="37"/>
      <c r="N22" s="53"/>
    </row>
    <row r="23" spans="2:14" ht="15" x14ac:dyDescent="0.2">
      <c r="B23" s="146" t="s">
        <v>192</v>
      </c>
      <c r="C23" s="147"/>
      <c r="D23" s="47">
        <v>300</v>
      </c>
      <c r="E23" s="47">
        <f>(Ювелир!H23*Алхимик!D16+Ювелир!J23*Старатель!C6+Ювелир!L23*Старатель!C7)/Ювелир!D23</f>
        <v>12.372573333333333</v>
      </c>
      <c r="F23" s="47">
        <f>(Ювелир!H23*Алхимик!E16+Ювелир!J23*Старатель!G6+Ювелир!L23*Старатель!G7)/Ювелир!D23</f>
        <v>13.956000000000001</v>
      </c>
      <c r="G23" s="39" t="s">
        <v>151</v>
      </c>
      <c r="H23" s="37">
        <v>1</v>
      </c>
      <c r="I23" s="37" t="s">
        <v>6</v>
      </c>
      <c r="J23" s="37">
        <v>26</v>
      </c>
      <c r="K23" s="37" t="s">
        <v>7</v>
      </c>
      <c r="L23" s="37">
        <v>53</v>
      </c>
      <c r="M23" s="37"/>
      <c r="N23" s="53"/>
    </row>
    <row r="24" spans="2:14" ht="15" x14ac:dyDescent="0.2">
      <c r="B24" s="146" t="s">
        <v>193</v>
      </c>
      <c r="C24" s="147"/>
      <c r="D24" s="47">
        <v>25</v>
      </c>
      <c r="E24" s="47">
        <f>(Ювелир!H24*Алхимик!D18+Ювелир!J24*Старатель!C6+Ювелир!L24*Старатель!C7)/Ювелир!D24</f>
        <v>87.898879999999991</v>
      </c>
      <c r="F24" s="47">
        <f>(Ювелир!H24*Алхимик!E18+Ювелир!J24*Старатель!G6+Ювелир!L24*Старатель!G7)/Ювелир!D24</f>
        <v>109.352</v>
      </c>
      <c r="G24" s="39" t="s">
        <v>154</v>
      </c>
      <c r="H24" s="37">
        <v>1</v>
      </c>
      <c r="I24" s="37" t="s">
        <v>6</v>
      </c>
      <c r="J24" s="37">
        <v>17</v>
      </c>
      <c r="K24" s="37" t="s">
        <v>7</v>
      </c>
      <c r="L24" s="37">
        <v>35</v>
      </c>
      <c r="M24" s="37"/>
      <c r="N24" s="53"/>
    </row>
    <row r="25" spans="2:14" ht="15" x14ac:dyDescent="0.2">
      <c r="B25" s="146" t="s">
        <v>194</v>
      </c>
      <c r="C25" s="147"/>
      <c r="D25" s="47">
        <v>200</v>
      </c>
      <c r="E25" s="47">
        <f>(Ювелир!H25*Алхимик!D19+Ювелир!J25*Старатель!C6+Ювелир!L25*Старатель!C7)/Ювелир!D25</f>
        <v>11.46336</v>
      </c>
      <c r="F25" s="47">
        <f>(Ювелир!H25*Алхимик!E19+Ювелир!J25*Старатель!G6+Ювелир!L25*Старатель!G7)/Ювелир!D25</f>
        <v>14.469000000000001</v>
      </c>
      <c r="G25" s="39" t="s">
        <v>155</v>
      </c>
      <c r="H25" s="37">
        <v>1</v>
      </c>
      <c r="I25" s="37" t="s">
        <v>6</v>
      </c>
      <c r="J25" s="37">
        <v>11</v>
      </c>
      <c r="K25" s="37" t="s">
        <v>7</v>
      </c>
      <c r="L25" s="37">
        <v>17</v>
      </c>
      <c r="M25" s="37"/>
      <c r="N25" s="53"/>
    </row>
    <row r="26" spans="2:14" ht="15" x14ac:dyDescent="0.2">
      <c r="B26" s="146" t="s">
        <v>196</v>
      </c>
      <c r="C26" s="147"/>
      <c r="D26" s="47">
        <v>3</v>
      </c>
      <c r="E26" s="47">
        <f>(Ювелир!H26*Фермер!C6+Ювелир!J26*Старатель!C6+Ювелир!L26*Старатель!C7)/Ювелир!D26</f>
        <v>1663.6166666666668</v>
      </c>
      <c r="F26" s="47">
        <f>(Ювелир!H26*Фермер!G6+Ювелир!J26*Старатель!G6+Ювелир!L26*Старатель!G7)/Ювелир!D26</f>
        <v>1941.6666666666667</v>
      </c>
      <c r="G26" s="37" t="s">
        <v>44</v>
      </c>
      <c r="H26" s="37">
        <v>119</v>
      </c>
      <c r="I26" s="37" t="s">
        <v>6</v>
      </c>
      <c r="J26" s="37">
        <v>69</v>
      </c>
      <c r="K26" s="37" t="s">
        <v>7</v>
      </c>
      <c r="L26" s="37">
        <v>69</v>
      </c>
      <c r="M26" s="37"/>
      <c r="N26" s="53"/>
    </row>
    <row r="27" spans="2:14" ht="15" x14ac:dyDescent="0.2">
      <c r="B27" s="146" t="s">
        <v>195</v>
      </c>
      <c r="C27" s="147"/>
      <c r="D27" s="47">
        <v>1</v>
      </c>
      <c r="E27" s="47">
        <f>(Ювелир!H27*Старатель!C7)</f>
        <v>930</v>
      </c>
      <c r="F27" s="47">
        <f>(Ювелир!H27*Старатель!G7)</f>
        <v>961</v>
      </c>
      <c r="G27" s="37" t="s">
        <v>7</v>
      </c>
      <c r="H27" s="37">
        <v>31</v>
      </c>
      <c r="I27" s="37"/>
      <c r="J27" s="37"/>
      <c r="K27" s="37"/>
      <c r="L27" s="37"/>
      <c r="M27" s="37"/>
      <c r="N27" s="53"/>
    </row>
    <row r="28" spans="2:14" ht="15" x14ac:dyDescent="0.2">
      <c r="B28" s="120" t="s">
        <v>550</v>
      </c>
      <c r="C28" s="165" t="s">
        <v>544</v>
      </c>
      <c r="D28" s="47">
        <v>1</v>
      </c>
      <c r="E28" s="47">
        <f>(Ювелир!H28*Ингредиенты!D5+Ювелир!J28*Старатель!C7)</f>
        <v>5890</v>
      </c>
      <c r="F28" s="47">
        <f>(Ювелир!H28*Ингредиенты!D5+Ювелир!J28*Старатель!G7)</f>
        <v>5953</v>
      </c>
      <c r="G28" s="37" t="s">
        <v>197</v>
      </c>
      <c r="H28" s="37">
        <v>4</v>
      </c>
      <c r="I28" s="37" t="s">
        <v>7</v>
      </c>
      <c r="J28" s="37">
        <v>63</v>
      </c>
      <c r="K28" s="37"/>
      <c r="L28" s="37"/>
      <c r="M28" s="37"/>
      <c r="N28" s="53"/>
    </row>
    <row r="29" spans="2:14" ht="15" x14ac:dyDescent="0.2">
      <c r="B29" s="120" t="s">
        <v>529</v>
      </c>
      <c r="C29" s="165" t="s">
        <v>544</v>
      </c>
      <c r="D29" s="47">
        <v>1</v>
      </c>
      <c r="E29" s="47">
        <f>(Ювелир!H29*Ингредиенты!D6+Ювелир!J29*Старатель!C7)</f>
        <v>81890</v>
      </c>
      <c r="F29" s="47">
        <f>(Ювелир!H29*Ингредиенты!D6+Ювелир!J29*Старатель!G7)</f>
        <v>81953</v>
      </c>
      <c r="G29" s="39" t="s">
        <v>198</v>
      </c>
      <c r="H29" s="37">
        <v>4</v>
      </c>
      <c r="I29" s="37" t="s">
        <v>7</v>
      </c>
      <c r="J29" s="37">
        <v>63</v>
      </c>
      <c r="K29" s="37"/>
      <c r="L29" s="37"/>
      <c r="M29" s="37"/>
      <c r="N29" s="53"/>
    </row>
    <row r="30" spans="2:14" ht="1.5" customHeight="1" x14ac:dyDescent="0.2">
      <c r="B30" s="69"/>
      <c r="C30" s="121"/>
      <c r="D30" s="72"/>
      <c r="E30" s="72"/>
      <c r="F30" s="72"/>
      <c r="G30" s="79"/>
      <c r="H30" s="70"/>
      <c r="I30" s="70"/>
      <c r="J30" s="70"/>
      <c r="K30" s="70"/>
      <c r="L30" s="70"/>
      <c r="M30" s="70"/>
      <c r="N30" s="71"/>
    </row>
    <row r="31" spans="2:14" ht="15" x14ac:dyDescent="0.25">
      <c r="B31" s="154" t="s">
        <v>226</v>
      </c>
      <c r="C31" s="155"/>
      <c r="D31" s="47">
        <v>100</v>
      </c>
      <c r="E31" s="47">
        <f>(Ювелир!H31*Старатель!C8+Ювелир!J31*Старатель!C9+Ювелир!L31*Старатель!C5+Ювелир!N31*Старатель!C4)/Ювелир!D31</f>
        <v>28.864799999999995</v>
      </c>
      <c r="F31" s="47">
        <f>(Ювелир!H31*Старатель!G8+Ювелир!J31*Старатель!G9+Ювелир!L31*Старатель!G5+Ювелир!N31*Старатель!G4)/Ювелир!D31</f>
        <v>30.06</v>
      </c>
      <c r="G31" s="37" t="s">
        <v>8</v>
      </c>
      <c r="H31" s="37">
        <v>34</v>
      </c>
      <c r="I31" s="37" t="s">
        <v>256</v>
      </c>
      <c r="J31" s="37">
        <v>20</v>
      </c>
      <c r="K31" s="37" t="s">
        <v>5</v>
      </c>
      <c r="L31" s="37">
        <v>9</v>
      </c>
      <c r="M31" s="37" t="s">
        <v>4</v>
      </c>
      <c r="N31" s="53">
        <v>9</v>
      </c>
    </row>
    <row r="32" spans="2:14" ht="15" x14ac:dyDescent="0.25">
      <c r="B32" s="154" t="s">
        <v>228</v>
      </c>
      <c r="C32" s="155"/>
      <c r="D32" s="47">
        <v>40</v>
      </c>
      <c r="E32" s="47">
        <f>(Ювелир!H32*Старатель!C8+Ювелир!J32*Старатель!C9+Ювелир!L32*Старатель!C5+Ювелир!N32*Старатель!C4)/Ювелир!D32</f>
        <v>70.911999999999992</v>
      </c>
      <c r="F32" s="47">
        <f>(Ювелир!H32*Старатель!G8+Ювелир!J32*Старатель!G9+Ювелир!L32*Старатель!G5+Ювелир!N32*Старатель!G4)/Ювелир!D32</f>
        <v>73.875</v>
      </c>
      <c r="G32" s="37" t="s">
        <v>8</v>
      </c>
      <c r="H32" s="37">
        <v>33</v>
      </c>
      <c r="I32" s="37" t="s">
        <v>256</v>
      </c>
      <c r="J32" s="37">
        <v>20</v>
      </c>
      <c r="K32" s="37" t="s">
        <v>5</v>
      </c>
      <c r="L32" s="37">
        <v>9</v>
      </c>
      <c r="M32" s="37" t="s">
        <v>4</v>
      </c>
      <c r="N32" s="53">
        <v>9</v>
      </c>
    </row>
    <row r="33" spans="2:14" ht="15" x14ac:dyDescent="0.25">
      <c r="B33" s="154" t="s">
        <v>217</v>
      </c>
      <c r="C33" s="155"/>
      <c r="D33" s="47">
        <v>10</v>
      </c>
      <c r="E33" s="47">
        <f>(Ювелир!H33*Старатель!C8+Ювелир!J33*Старатель!C9+Ювелир!L33*Старатель!C5+Ювелир!N33*Старатель!C4)/Ювелир!D33</f>
        <v>523.15200000000004</v>
      </c>
      <c r="F33" s="47">
        <f>(Ювелир!H33*Старатель!G8+Ювелир!J33*Старатель!G9+Ювелир!L33*Старатель!G5+Ювелир!N33*Старатель!G4)/Ювелир!D33</f>
        <v>544.6</v>
      </c>
      <c r="G33" s="37" t="s">
        <v>8</v>
      </c>
      <c r="H33" s="37">
        <v>61</v>
      </c>
      <c r="I33" s="37" t="s">
        <v>256</v>
      </c>
      <c r="J33" s="37">
        <v>37</v>
      </c>
      <c r="K33" s="37" t="s">
        <v>5</v>
      </c>
      <c r="L33" s="37">
        <v>16</v>
      </c>
      <c r="M33" s="37" t="s">
        <v>4</v>
      </c>
      <c r="N33" s="53">
        <v>16</v>
      </c>
    </row>
    <row r="34" spans="2:14" ht="15" x14ac:dyDescent="0.25">
      <c r="B34" s="154" t="s">
        <v>219</v>
      </c>
      <c r="C34" s="155"/>
      <c r="D34" s="47">
        <v>10</v>
      </c>
      <c r="E34" s="47">
        <f>(Ювелир!H34*Старатель!C8+Ювелир!J34*Старатель!C9+Ювелир!L34*Старатель!C5+Ювелир!N34*Старатель!C4)/Ювелир!D34</f>
        <v>523.15200000000004</v>
      </c>
      <c r="F34" s="47">
        <f>(Ювелир!H34*Старатель!G8+Ювелир!J34*Старатель!G9+Ювелир!L34*Старатель!G5+Ювелир!N34*Старатель!G4)/Ювелир!D34</f>
        <v>544.6</v>
      </c>
      <c r="G34" s="37" t="s">
        <v>8</v>
      </c>
      <c r="H34" s="37">
        <v>61</v>
      </c>
      <c r="I34" s="37" t="s">
        <v>256</v>
      </c>
      <c r="J34" s="37">
        <v>37</v>
      </c>
      <c r="K34" s="37" t="s">
        <v>5</v>
      </c>
      <c r="L34" s="37">
        <v>16</v>
      </c>
      <c r="M34" s="37" t="s">
        <v>4</v>
      </c>
      <c r="N34" s="53">
        <v>16</v>
      </c>
    </row>
    <row r="35" spans="2:14" ht="15" x14ac:dyDescent="0.25">
      <c r="B35" s="154" t="s">
        <v>221</v>
      </c>
      <c r="C35" s="155"/>
      <c r="D35" s="47">
        <v>10</v>
      </c>
      <c r="E35" s="47">
        <f>(Ювелир!H35*Старатель!C8+Ювелир!J35*Старатель!C9+Ювелир!L35*Старатель!C5+Ювелир!N35*Старатель!C4)/Ювелир!D35</f>
        <v>779.72800000000007</v>
      </c>
      <c r="F35" s="47">
        <f>(Ювелир!H35*Старатель!G8+Ювелир!J35*Старатель!G9+Ювелир!L35*Старатель!G5+Ювелир!N35*Старатель!G4)/Ювелир!D35</f>
        <v>811.8</v>
      </c>
      <c r="G35" s="37" t="s">
        <v>8</v>
      </c>
      <c r="H35" s="37">
        <v>91</v>
      </c>
      <c r="I35" s="37" t="s">
        <v>256</v>
      </c>
      <c r="J35" s="37">
        <v>55</v>
      </c>
      <c r="K35" s="37" t="s">
        <v>5</v>
      </c>
      <c r="L35" s="37">
        <v>24</v>
      </c>
      <c r="M35" s="37" t="s">
        <v>4</v>
      </c>
      <c r="N35" s="53">
        <v>24</v>
      </c>
    </row>
    <row r="36" spans="2:14" ht="15" x14ac:dyDescent="0.25">
      <c r="B36" s="154" t="s">
        <v>224</v>
      </c>
      <c r="C36" s="155"/>
      <c r="D36" s="47">
        <v>10</v>
      </c>
      <c r="E36" s="47">
        <f>(Ювелир!H36*Старатель!C8+Ювелир!J36*Старатель!C9+Ювелир!L36*Старатель!C5+Ювелир!N36*Старатель!C4)/Ювелир!D36</f>
        <v>779.72800000000007</v>
      </c>
      <c r="F36" s="47">
        <f>(Ювелир!H36*Старатель!G8+Ювелир!J36*Старатель!G9+Ювелир!L36*Старатель!G5+Ювелир!N36*Старатель!G4)/Ювелир!D36</f>
        <v>811.8</v>
      </c>
      <c r="G36" s="37" t="s">
        <v>8</v>
      </c>
      <c r="H36" s="37">
        <v>91</v>
      </c>
      <c r="I36" s="37" t="s">
        <v>256</v>
      </c>
      <c r="J36" s="37">
        <v>55</v>
      </c>
      <c r="K36" s="37" t="s">
        <v>5</v>
      </c>
      <c r="L36" s="37">
        <v>24</v>
      </c>
      <c r="M36" s="37" t="s">
        <v>4</v>
      </c>
      <c r="N36" s="53">
        <v>24</v>
      </c>
    </row>
    <row r="37" spans="2:14" ht="15" x14ac:dyDescent="0.25">
      <c r="B37" s="154" t="s">
        <v>188</v>
      </c>
      <c r="C37" s="155"/>
      <c r="D37" s="47">
        <v>1</v>
      </c>
      <c r="E37" s="47">
        <f>(Ювелир!H37*Старатель!C6+Ювелир!J37*Старатель!C7+Ювелир!L37*Старатель!C5+Ювелир!N37*Старатель!C4)</f>
        <v>3815.4399999999996</v>
      </c>
      <c r="F37" s="47">
        <f>(Ювелир!H37*Старатель!G6+Ювелир!J37*Старатель!G7+Ювелир!L37*Старатель!G5+Ювелир!N37*Старатель!G4)</f>
        <v>4450</v>
      </c>
      <c r="G37" s="37" t="s">
        <v>6</v>
      </c>
      <c r="H37" s="37">
        <v>37</v>
      </c>
      <c r="I37" s="37" t="s">
        <v>7</v>
      </c>
      <c r="J37" s="37">
        <v>37</v>
      </c>
      <c r="K37" s="37" t="s">
        <v>5</v>
      </c>
      <c r="L37" s="37">
        <v>77</v>
      </c>
      <c r="M37" s="37" t="s">
        <v>4</v>
      </c>
      <c r="N37" s="53">
        <v>77</v>
      </c>
    </row>
    <row r="38" spans="2:14" ht="15" x14ac:dyDescent="0.25">
      <c r="B38" s="154" t="s">
        <v>257</v>
      </c>
      <c r="C38" s="155"/>
      <c r="D38" s="47">
        <v>1</v>
      </c>
      <c r="E38" s="47">
        <f>(Ювелир!H38*Старатель!C8+Ювелир!J38*Старатель!C9+Ювелир!L38*Старатель!C5+Ювелир!N38*Старатель!C4)</f>
        <v>2735.12</v>
      </c>
      <c r="F38" s="47">
        <f>(Ювелир!H38*Старатель!G8+Ювелир!J38*Старатель!G9+Ювелир!L38*Старатель!G5+Ювелир!N38*Старатель!G4)</f>
        <v>2934</v>
      </c>
      <c r="G38" s="37" t="s">
        <v>8</v>
      </c>
      <c r="H38" s="37">
        <v>23</v>
      </c>
      <c r="I38" s="37" t="s">
        <v>256</v>
      </c>
      <c r="J38" s="37">
        <v>23</v>
      </c>
      <c r="K38" s="37" t="s">
        <v>5</v>
      </c>
      <c r="L38" s="37">
        <v>21</v>
      </c>
      <c r="M38" s="37" t="s">
        <v>4</v>
      </c>
      <c r="N38" s="53">
        <v>21</v>
      </c>
    </row>
    <row r="39" spans="2:14" ht="15" x14ac:dyDescent="0.25">
      <c r="B39" s="154" t="s">
        <v>240</v>
      </c>
      <c r="C39" s="155"/>
      <c r="D39" s="47">
        <v>3</v>
      </c>
      <c r="E39" s="47">
        <f>(Ювелир!H39*Старатель!C8+Ювелир!J39*Старатель!C9)/Ювелир!D39</f>
        <v>1700</v>
      </c>
      <c r="F39" s="47">
        <f>(Ювелир!H39*Старатель!G8+Ювелир!J39*Старатель!G9)/Ювелир!D39</f>
        <v>1734</v>
      </c>
      <c r="G39" s="37" t="s">
        <v>8</v>
      </c>
      <c r="H39" s="37">
        <v>51</v>
      </c>
      <c r="I39" s="37" t="s">
        <v>256</v>
      </c>
      <c r="J39" s="37">
        <v>51</v>
      </c>
      <c r="K39" s="37"/>
      <c r="L39" s="37"/>
      <c r="M39" s="37"/>
      <c r="N39" s="53"/>
    </row>
    <row r="40" spans="2:14" ht="15" x14ac:dyDescent="0.25">
      <c r="B40" s="154" t="s">
        <v>258</v>
      </c>
      <c r="C40" s="155"/>
      <c r="D40" s="47">
        <v>600</v>
      </c>
      <c r="E40" s="47">
        <f>(Ювелир!H40*Алхимик!D28+Ювелир!J40*Старатель!C8+Ювелир!L40*Старатель!C9)/Ювелир!D40</f>
        <v>6.9722866666666654</v>
      </c>
      <c r="F40" s="47">
        <f>(Ювелир!H40*Алхимик!E28+Ювелир!J40*Старатель!G8+Ювелир!L40*Старатель!G9)/Ювелир!D40</f>
        <v>8.2396666666666665</v>
      </c>
      <c r="G40" s="37" t="s">
        <v>201</v>
      </c>
      <c r="H40" s="37">
        <v>1</v>
      </c>
      <c r="I40" s="37" t="s">
        <v>8</v>
      </c>
      <c r="J40" s="37">
        <v>22</v>
      </c>
      <c r="K40" s="37" t="s">
        <v>256</v>
      </c>
      <c r="L40" s="37">
        <v>44</v>
      </c>
      <c r="M40" s="37"/>
      <c r="N40" s="53"/>
    </row>
    <row r="41" spans="2:14" ht="15" x14ac:dyDescent="0.25">
      <c r="B41" s="154" t="s">
        <v>259</v>
      </c>
      <c r="C41" s="155"/>
      <c r="D41" s="47">
        <v>500</v>
      </c>
      <c r="E41" s="47">
        <f>(Ювелир!H41*Алхимик!D29+Ювелир!J41*Старатель!C8+Ювелир!L41*Старатель!C9)/Ювелир!D41</f>
        <v>8.4813440000000018</v>
      </c>
      <c r="F41" s="47">
        <f>(Ювелир!H41*Алхимик!E29+Ювелир!J41*Старатель!G8+Ювелир!L41*Старатель!G9)/Ювелир!D41</f>
        <v>10.313600000000001</v>
      </c>
      <c r="G41" s="37" t="s">
        <v>202</v>
      </c>
      <c r="H41" s="37">
        <v>1</v>
      </c>
      <c r="I41" s="37" t="s">
        <v>8</v>
      </c>
      <c r="J41" s="37">
        <v>22</v>
      </c>
      <c r="K41" s="37" t="s">
        <v>256</v>
      </c>
      <c r="L41" s="37">
        <v>45</v>
      </c>
      <c r="M41" s="37"/>
      <c r="N41" s="53"/>
    </row>
    <row r="42" spans="2:14" ht="15" x14ac:dyDescent="0.25">
      <c r="B42" s="154" t="s">
        <v>260</v>
      </c>
      <c r="C42" s="155"/>
      <c r="D42" s="47">
        <v>500</v>
      </c>
      <c r="E42" s="47">
        <f>(Ювелир!H42*Алхимик!D30+Ювелир!J42*Старатель!C8+Ювелир!L42*Старатель!C9)/Ювелир!D42</f>
        <v>10.152344000000001</v>
      </c>
      <c r="F42" s="47">
        <f>(Ювелир!H42*Алхимик!E30+Ювелир!J42*Старатель!G8+Ювелир!L42*Старатель!G9)/Ювелир!D42</f>
        <v>11.4176</v>
      </c>
      <c r="G42" s="37" t="s">
        <v>204</v>
      </c>
      <c r="H42" s="37">
        <v>1</v>
      </c>
      <c r="I42" s="37" t="s">
        <v>8</v>
      </c>
      <c r="J42" s="37">
        <v>22</v>
      </c>
      <c r="K42" s="37" t="s">
        <v>256</v>
      </c>
      <c r="L42" s="37">
        <v>45</v>
      </c>
      <c r="M42" s="37"/>
      <c r="N42" s="53"/>
    </row>
    <row r="43" spans="2:14" ht="15" x14ac:dyDescent="0.25">
      <c r="B43" s="154" t="s">
        <v>261</v>
      </c>
      <c r="C43" s="155"/>
      <c r="D43" s="47">
        <v>500</v>
      </c>
      <c r="E43" s="47">
        <f>(Ювелир!H43*Алхимик!D31+Ювелир!J43*Старатель!C8+Ювелир!L43*Старатель!C9)/Ювелир!D43</f>
        <v>10.196743999999999</v>
      </c>
      <c r="F43" s="47">
        <f>(Ювелир!H43*Алхимик!E31+Ювелир!J43*Старатель!G8+Ювелир!L43*Старатель!G9)/Ювелир!D43</f>
        <v>12.2576</v>
      </c>
      <c r="G43" s="37" t="s">
        <v>206</v>
      </c>
      <c r="H43" s="37">
        <v>1</v>
      </c>
      <c r="I43" s="37" t="s">
        <v>8</v>
      </c>
      <c r="J43" s="37">
        <v>26</v>
      </c>
      <c r="K43" s="37" t="s">
        <v>256</v>
      </c>
      <c r="L43" s="37">
        <v>53</v>
      </c>
      <c r="M43" s="37"/>
      <c r="N43" s="53"/>
    </row>
    <row r="44" spans="2:14" ht="15" x14ac:dyDescent="0.25">
      <c r="B44" s="154" t="s">
        <v>262</v>
      </c>
      <c r="C44" s="155"/>
      <c r="D44" s="47">
        <v>500</v>
      </c>
      <c r="E44" s="47">
        <f>(Ювелир!H44*Алхимик!D32+Ювелир!J44*Старатель!C8+Ювелир!L44*Старатель!C9)/Ювелир!D44</f>
        <v>10.630544</v>
      </c>
      <c r="F44" s="47">
        <f>(Ювелир!H44*Алхимик!E32+Ювелир!J44*Старатель!G8+Ювелир!L44*Старатель!G9)/Ювелир!D44</f>
        <v>12.371600000000001</v>
      </c>
      <c r="G44" s="37" t="s">
        <v>207</v>
      </c>
      <c r="H44" s="37">
        <v>1</v>
      </c>
      <c r="I44" s="37" t="s">
        <v>8</v>
      </c>
      <c r="J44" s="37">
        <v>26</v>
      </c>
      <c r="K44" s="37" t="s">
        <v>256</v>
      </c>
      <c r="L44" s="37">
        <v>53</v>
      </c>
      <c r="M44" s="37"/>
      <c r="N44" s="53"/>
    </row>
    <row r="45" spans="2:14" ht="15" x14ac:dyDescent="0.25">
      <c r="B45" s="154" t="s">
        <v>518</v>
      </c>
      <c r="C45" s="155"/>
      <c r="D45" s="47">
        <v>300</v>
      </c>
      <c r="E45" s="47">
        <f>(Ювелир!H45*Алхимик!D33+Ювелир!J45*Старатель!C8+Ювелир!L45*Старатель!C9)/Ювелир!D45</f>
        <v>18.900073333333332</v>
      </c>
      <c r="F45" s="47">
        <f>(Ювелир!H45*Алхимик!E33+Ювелир!J45*Старатель!G8+Ювелир!L45*Старатель!G9)/Ювелир!D45</f>
        <v>22.709333333333333</v>
      </c>
      <c r="G45" s="37" t="s">
        <v>209</v>
      </c>
      <c r="H45" s="37">
        <v>1</v>
      </c>
      <c r="I45" s="37" t="s">
        <v>8</v>
      </c>
      <c r="J45" s="37">
        <v>29</v>
      </c>
      <c r="K45" s="37" t="s">
        <v>256</v>
      </c>
      <c r="L45" s="37">
        <v>59</v>
      </c>
      <c r="M45" s="37"/>
      <c r="N45" s="53"/>
    </row>
    <row r="46" spans="2:14" ht="15" x14ac:dyDescent="0.25">
      <c r="B46" s="154" t="s">
        <v>263</v>
      </c>
      <c r="C46" s="155"/>
      <c r="D46" s="47">
        <v>300</v>
      </c>
      <c r="E46" s="47">
        <f>(Ювелир!H46*Алхимик!D34+Ювелир!J46*Старатель!C8+Ювелир!L46*Старатель!C9)/Ювелир!D46</f>
        <v>19.703239999999997</v>
      </c>
      <c r="F46" s="47">
        <f>(Ювелир!H46*Алхимик!E34+Ювелир!J46*Старатель!G8+Ювелир!L46*Старатель!G9)/Ювелир!D46</f>
        <v>22.909333333333333</v>
      </c>
      <c r="G46" s="37" t="s">
        <v>210</v>
      </c>
      <c r="H46" s="37">
        <v>1</v>
      </c>
      <c r="I46" s="37" t="s">
        <v>8</v>
      </c>
      <c r="J46" s="37">
        <v>29</v>
      </c>
      <c r="K46" s="37" t="s">
        <v>256</v>
      </c>
      <c r="L46" s="37">
        <v>59</v>
      </c>
      <c r="M46" s="37"/>
      <c r="N46" s="53"/>
    </row>
    <row r="47" spans="2:14" ht="15" x14ac:dyDescent="0.25">
      <c r="B47" s="154" t="s">
        <v>264</v>
      </c>
      <c r="C47" s="155"/>
      <c r="D47" s="47">
        <v>25</v>
      </c>
      <c r="E47" s="47">
        <f>(Ювелир!H47*Алхимик!D36+Ювелир!J47*Старатель!C8+Ювелир!L47*Старатель!C9)/Ювелир!D47</f>
        <v>231.11088000000001</v>
      </c>
      <c r="F47" s="47">
        <f>(Ювелир!H47*Алхимик!E36+Ювелир!J47*Старатель!G8+Ювелир!L47*Старатель!G9)/Ювелир!D47</f>
        <v>273.952</v>
      </c>
      <c r="G47" s="37" t="s">
        <v>212</v>
      </c>
      <c r="H47" s="37">
        <v>1</v>
      </c>
      <c r="I47" s="37" t="s">
        <v>8</v>
      </c>
      <c r="J47" s="37">
        <v>30</v>
      </c>
      <c r="K47" s="37" t="s">
        <v>256</v>
      </c>
      <c r="L47" s="37">
        <v>61</v>
      </c>
      <c r="M47" s="37"/>
      <c r="N47" s="53"/>
    </row>
    <row r="48" spans="2:14" ht="15" x14ac:dyDescent="0.25">
      <c r="B48" s="154" t="s">
        <v>265</v>
      </c>
      <c r="C48" s="155"/>
      <c r="D48" s="47">
        <v>200</v>
      </c>
      <c r="E48" s="47">
        <f>(Ювелир!H48*Алхимик!D37+Ювелир!J48*Старатель!C8+Ювелир!L48*Старатель!C9)/Ювелир!D48</f>
        <v>19.272860000000001</v>
      </c>
      <c r="F48" s="47">
        <f>(Ювелир!H48*Алхимик!E37+Ювелир!J48*Старатель!G8+Ювелир!L48*Старатель!G9)/Ювелир!D48</f>
        <v>24.584</v>
      </c>
      <c r="G48" s="37" t="s">
        <v>266</v>
      </c>
      <c r="H48" s="37">
        <v>1</v>
      </c>
      <c r="I48" s="37" t="s">
        <v>8</v>
      </c>
      <c r="J48" s="37">
        <v>14</v>
      </c>
      <c r="K48" s="37" t="s">
        <v>256</v>
      </c>
      <c r="L48" s="37">
        <v>21</v>
      </c>
      <c r="M48" s="37"/>
      <c r="N48" s="53"/>
    </row>
    <row r="49" spans="2:14" ht="15" x14ac:dyDescent="0.25">
      <c r="B49" s="154" t="s">
        <v>269</v>
      </c>
      <c r="C49" s="155"/>
      <c r="D49" s="47">
        <v>100</v>
      </c>
      <c r="E49" s="47">
        <f>(Ювелир!H49*Алхимик!D39+Ювелир!J49*Старатель!C9)/Ювелир!D49</f>
        <v>45.747</v>
      </c>
      <c r="F49" s="47">
        <f>(Ювелир!H49*Алхимик!E39+Ювелир!J49*Старатель!G9)/Ювелир!D49</f>
        <v>51.87</v>
      </c>
      <c r="G49" s="37" t="s">
        <v>203</v>
      </c>
      <c r="H49" s="37">
        <v>11</v>
      </c>
      <c r="I49" s="37" t="s">
        <v>256</v>
      </c>
      <c r="J49" s="37">
        <v>81</v>
      </c>
      <c r="K49" s="37"/>
      <c r="L49" s="37"/>
      <c r="M49" s="37"/>
      <c r="N49" s="53"/>
    </row>
    <row r="50" spans="2:14" ht="15" x14ac:dyDescent="0.25">
      <c r="B50" s="154" t="s">
        <v>270</v>
      </c>
      <c r="C50" s="155"/>
      <c r="D50" s="47">
        <v>100</v>
      </c>
      <c r="E50" s="47">
        <f>(Ювелир!H50*Алхимик!D39+Ювелир!J50*Старатель!C8)/Ювелир!D50</f>
        <v>45.747</v>
      </c>
      <c r="F50" s="47">
        <f>(Ювелир!H50*Алхимик!E39+Ювелир!J50*Старатель!G8)/Ювелир!D50</f>
        <v>51.87</v>
      </c>
      <c r="G50" s="37" t="s">
        <v>203</v>
      </c>
      <c r="H50" s="37">
        <v>11</v>
      </c>
      <c r="I50" s="37" t="s">
        <v>8</v>
      </c>
      <c r="J50" s="37">
        <v>81</v>
      </c>
      <c r="K50" s="37"/>
      <c r="L50" s="37"/>
      <c r="M50" s="37"/>
      <c r="N50" s="53"/>
    </row>
    <row r="51" spans="2:14" ht="15" x14ac:dyDescent="0.25">
      <c r="B51" s="154" t="s">
        <v>271</v>
      </c>
      <c r="C51" s="155"/>
      <c r="D51" s="47">
        <v>3</v>
      </c>
      <c r="E51" s="47">
        <f>(Ювелир!H51*Фермер!C10+Ювелир!J51*Старатель!C9+Ювелир!L51*Старатель!C8)/Ювелир!D51</f>
        <v>2926.3333333333335</v>
      </c>
      <c r="F51" s="47">
        <f>(Ювелир!H51*Фермер!G10+Ювелир!J51*Старатель!G9+Ювелир!L51*Старатель!G8)/Ювелир!D51</f>
        <v>3082</v>
      </c>
      <c r="G51" s="37" t="s">
        <v>48</v>
      </c>
      <c r="H51" s="37">
        <v>30</v>
      </c>
      <c r="I51" s="37" t="s">
        <v>256</v>
      </c>
      <c r="J51" s="37">
        <v>73</v>
      </c>
      <c r="K51" s="37" t="s">
        <v>8</v>
      </c>
      <c r="L51" s="37">
        <v>73</v>
      </c>
      <c r="M51" s="37"/>
      <c r="N51" s="53"/>
    </row>
    <row r="52" spans="2:14" ht="15" x14ac:dyDescent="0.25">
      <c r="B52" s="154" t="s">
        <v>267</v>
      </c>
      <c r="C52" s="155"/>
      <c r="D52" s="47">
        <v>1</v>
      </c>
      <c r="E52" s="47">
        <f>(Ювелир!H52*Старатель!C7)</f>
        <v>1230</v>
      </c>
      <c r="F52" s="47">
        <f>(Ювелир!H52*Старатель!G7)</f>
        <v>1271</v>
      </c>
      <c r="G52" s="37" t="s">
        <v>7</v>
      </c>
      <c r="H52" s="37">
        <v>41</v>
      </c>
      <c r="I52" s="37"/>
      <c r="J52" s="37"/>
      <c r="K52" s="37"/>
      <c r="L52" s="37"/>
      <c r="M52" s="37"/>
      <c r="N52" s="53"/>
    </row>
    <row r="53" spans="2:14" ht="15" x14ac:dyDescent="0.25">
      <c r="B53" s="154" t="s">
        <v>268</v>
      </c>
      <c r="C53" s="155"/>
      <c r="D53" s="47">
        <v>1</v>
      </c>
      <c r="E53" s="47">
        <f>(Ювелир!H53*Старатель!C7)</f>
        <v>1530</v>
      </c>
      <c r="F53" s="47">
        <f>(Ювелир!H53*Старатель!G7)</f>
        <v>1581</v>
      </c>
      <c r="G53" s="37" t="s">
        <v>7</v>
      </c>
      <c r="H53" s="37">
        <v>51</v>
      </c>
      <c r="I53" s="37"/>
      <c r="J53" s="37"/>
      <c r="K53" s="37"/>
      <c r="L53" s="37"/>
      <c r="M53" s="37"/>
      <c r="N53" s="53"/>
    </row>
    <row r="54" spans="2:14" ht="15" x14ac:dyDescent="0.25">
      <c r="B54" s="125" t="s">
        <v>242</v>
      </c>
      <c r="C54" s="169" t="s">
        <v>545</v>
      </c>
      <c r="D54" s="47">
        <v>1</v>
      </c>
      <c r="E54" s="47">
        <f>(Ювелир!H54*Ингредиенты!D7+Ювелир!J54*Алхимик!D39+Ювелир!L54*Старатель!C9)</f>
        <v>20675.2</v>
      </c>
      <c r="F54" s="47">
        <f>(Ювелир!H54*Ингредиенты!D7+Ювелир!J54*Алхимик!E39+Ювелир!L54*Старатель!G9)</f>
        <v>24367</v>
      </c>
      <c r="G54" s="37" t="s">
        <v>272</v>
      </c>
      <c r="H54" s="37">
        <v>4</v>
      </c>
      <c r="I54" s="37" t="s">
        <v>203</v>
      </c>
      <c r="J54" s="37">
        <v>76</v>
      </c>
      <c r="K54" s="37" t="s">
        <v>256</v>
      </c>
      <c r="L54" s="37">
        <v>21</v>
      </c>
      <c r="M54" s="37"/>
      <c r="N54" s="53"/>
    </row>
    <row r="55" spans="2:14" ht="15" x14ac:dyDescent="0.25">
      <c r="B55" s="125" t="s">
        <v>243</v>
      </c>
      <c r="C55" s="169" t="s">
        <v>545</v>
      </c>
      <c r="D55" s="47">
        <v>1</v>
      </c>
      <c r="E55" s="47">
        <f>(Ювелир!H55*Ингредиенты!D8+Ювелир!J55*Алхимик!D39+Ювелир!L55*Старатель!C9)</f>
        <v>83759.7</v>
      </c>
      <c r="F55" s="47">
        <f>(Ювелир!H55*Ингредиенты!D8+Ювелир!J55*Алхимик!E39+Ювелир!L55*Старатель!G9)</f>
        <v>86723</v>
      </c>
      <c r="G55" s="37" t="s">
        <v>273</v>
      </c>
      <c r="H55" s="37">
        <v>4</v>
      </c>
      <c r="I55" s="37" t="s">
        <v>203</v>
      </c>
      <c r="J55" s="37">
        <v>61</v>
      </c>
      <c r="K55" s="37" t="s">
        <v>256</v>
      </c>
      <c r="L55" s="37">
        <v>17</v>
      </c>
      <c r="M55" s="37"/>
      <c r="N55" s="53"/>
    </row>
    <row r="56" spans="2:14" ht="1.5" customHeight="1" x14ac:dyDescent="0.25">
      <c r="B56" s="78"/>
      <c r="C56" s="124"/>
      <c r="D56" s="72"/>
      <c r="E56" s="72"/>
      <c r="F56" s="72"/>
      <c r="G56" s="70"/>
      <c r="H56" s="70"/>
      <c r="I56" s="70"/>
      <c r="J56" s="70"/>
      <c r="K56" s="70"/>
      <c r="L56" s="70"/>
      <c r="M56" s="70"/>
      <c r="N56" s="71"/>
    </row>
    <row r="57" spans="2:14" ht="15" x14ac:dyDescent="0.25">
      <c r="B57" s="142" t="s">
        <v>298</v>
      </c>
      <c r="C57" s="143"/>
      <c r="D57" s="47">
        <v>100</v>
      </c>
      <c r="E57" s="47">
        <f>(Ювелир!H57*Старатель!C11+Ювелир!J57*Старатель!C12+Ювелир!L57*Старатель!C5+Ювелир!N57*Старатель!C4)/Ювелир!D57</f>
        <v>40.886400000000002</v>
      </c>
      <c r="F57" s="47">
        <f>(Ювелир!H57*Старатель!G11+Ювелир!J57*Старатель!G12+Ювелир!L57*Старатель!G5+Ювелир!N57*Старатель!G4)/Ювелир!D57</f>
        <v>42.4</v>
      </c>
      <c r="G57" s="37" t="s">
        <v>10</v>
      </c>
      <c r="H57" s="37">
        <v>40</v>
      </c>
      <c r="I57" s="37" t="s">
        <v>11</v>
      </c>
      <c r="J57" s="37">
        <v>24</v>
      </c>
      <c r="K57" s="37" t="s">
        <v>5</v>
      </c>
      <c r="L57" s="37">
        <v>12</v>
      </c>
      <c r="M57" s="37" t="s">
        <v>4</v>
      </c>
      <c r="N57" s="53">
        <v>12</v>
      </c>
    </row>
    <row r="58" spans="2:14" ht="15" x14ac:dyDescent="0.25">
      <c r="B58" s="142" t="s">
        <v>300</v>
      </c>
      <c r="C58" s="143"/>
      <c r="D58" s="47">
        <v>40</v>
      </c>
      <c r="E58" s="47">
        <f>(Ювелир!H58*Старатель!C11+Ювелир!J58*Старатель!C12+Ювелир!L58*Старатель!C5+Ювелир!N58*Старатель!C4)/Ювелир!D58</f>
        <v>102.21600000000001</v>
      </c>
      <c r="F58" s="47">
        <f>(Ювелир!H58*Старатель!G11+Ювелир!J58*Старатель!G12+Ювелир!L58*Старатель!G5+Ювелир!N58*Старатель!G4)/Ювелир!D58</f>
        <v>106</v>
      </c>
      <c r="G58" s="37" t="s">
        <v>10</v>
      </c>
      <c r="H58" s="37">
        <v>40</v>
      </c>
      <c r="I58" s="37" t="s">
        <v>11</v>
      </c>
      <c r="J58" s="37">
        <v>24</v>
      </c>
      <c r="K58" s="37" t="s">
        <v>5</v>
      </c>
      <c r="L58" s="37">
        <v>12</v>
      </c>
      <c r="M58" s="37" t="s">
        <v>4</v>
      </c>
      <c r="N58" s="53">
        <v>12</v>
      </c>
    </row>
    <row r="59" spans="2:14" ht="15" x14ac:dyDescent="0.25">
      <c r="B59" s="142" t="s">
        <v>289</v>
      </c>
      <c r="C59" s="143"/>
      <c r="D59" s="47">
        <v>10</v>
      </c>
      <c r="E59" s="47">
        <f>(Ювелир!H59*Старатель!C11+Ювелир!J59*Старатель!C12+Ювелир!L59*Старатель!C5+Ювелир!N59*Старатель!C4)/Ювелир!D59</f>
        <v>817.72800000000007</v>
      </c>
      <c r="F59" s="47">
        <f>(Ювелир!H59*Старатель!G11+Ювелир!J59*Старатель!G12+Ювелир!L59*Старатель!G5+Ювелир!N59*Старатель!G4)/Ювелир!D59</f>
        <v>848</v>
      </c>
      <c r="G59" s="37" t="s">
        <v>10</v>
      </c>
      <c r="H59" s="37">
        <v>80</v>
      </c>
      <c r="I59" s="37" t="s">
        <v>11</v>
      </c>
      <c r="J59" s="37">
        <v>48</v>
      </c>
      <c r="K59" s="37" t="s">
        <v>5</v>
      </c>
      <c r="L59" s="37">
        <v>24</v>
      </c>
      <c r="M59" s="37" t="s">
        <v>4</v>
      </c>
      <c r="N59" s="53">
        <v>24</v>
      </c>
    </row>
    <row r="60" spans="2:14" ht="15" x14ac:dyDescent="0.25">
      <c r="B60" s="142" t="s">
        <v>291</v>
      </c>
      <c r="C60" s="143"/>
      <c r="D60" s="47">
        <v>10</v>
      </c>
      <c r="E60" s="47">
        <f>(Ювелир!H60*Старатель!C11+Ювелир!J60*Старатель!C12+Ювелир!L60*Старатель!C5+Ювелир!N60*Старатель!C4)/Ювелир!D60</f>
        <v>817.72800000000007</v>
      </c>
      <c r="F60" s="47">
        <f>(Ювелир!H60*Старатель!G11+Ювелир!J60*Старатель!G12+Ювелир!L60*Старатель!G5+Ювелир!N60*Старатель!G4)/Ювелир!D60</f>
        <v>848</v>
      </c>
      <c r="G60" s="37" t="s">
        <v>10</v>
      </c>
      <c r="H60" s="37">
        <v>80</v>
      </c>
      <c r="I60" s="37" t="s">
        <v>11</v>
      </c>
      <c r="J60" s="37">
        <v>48</v>
      </c>
      <c r="K60" s="37" t="s">
        <v>5</v>
      </c>
      <c r="L60" s="37">
        <v>24</v>
      </c>
      <c r="M60" s="37" t="s">
        <v>4</v>
      </c>
      <c r="N60" s="53">
        <v>24</v>
      </c>
    </row>
    <row r="61" spans="2:14" ht="15" x14ac:dyDescent="0.25">
      <c r="B61" s="142" t="s">
        <v>293</v>
      </c>
      <c r="C61" s="143"/>
      <c r="D61" s="47">
        <v>10</v>
      </c>
      <c r="E61" s="47">
        <f>(Ювелир!H61*Старатель!C11+Ювелир!J61*Старатель!C12+Ювелир!L61*Старатель!C5+Ювелир!N61*Старатель!C4)/Ювелир!D61</f>
        <v>1194.52</v>
      </c>
      <c r="F61" s="47">
        <f>(Ювелир!H61*Старатель!G11+Ювелир!J61*Старатель!G12+Ювелир!L61*Старатель!G5+Ювелир!N61*Старатель!G4)/Ювелир!D61</f>
        <v>1238.7</v>
      </c>
      <c r="G61" s="37" t="s">
        <v>10</v>
      </c>
      <c r="H61" s="37">
        <v>117</v>
      </c>
      <c r="I61" s="37" t="s">
        <v>11</v>
      </c>
      <c r="J61" s="37">
        <v>70</v>
      </c>
      <c r="K61" s="37" t="s">
        <v>5</v>
      </c>
      <c r="L61" s="37">
        <v>35</v>
      </c>
      <c r="M61" s="37" t="s">
        <v>4</v>
      </c>
      <c r="N61" s="53">
        <v>35</v>
      </c>
    </row>
    <row r="62" spans="2:14" ht="15" x14ac:dyDescent="0.25">
      <c r="B62" s="142" t="s">
        <v>296</v>
      </c>
      <c r="C62" s="143"/>
      <c r="D62" s="47">
        <v>10</v>
      </c>
      <c r="E62" s="47">
        <f>(Ювелир!H62*Старатель!C11+Ювелир!J62*Старатель!C12+Ювелир!L62*Старатель!C5+Ювелир!N62*Старатель!C4)/Ювелир!D62</f>
        <v>1194.52</v>
      </c>
      <c r="F62" s="47">
        <f>(Ювелир!H62*Старатель!G11+Ювелир!J62*Старатель!G12+Ювелир!L62*Старатель!G5+Ювелир!N62*Старатель!G4)/Ювелир!D62</f>
        <v>1238.7</v>
      </c>
      <c r="G62" s="37" t="s">
        <v>10</v>
      </c>
      <c r="H62" s="37">
        <v>117</v>
      </c>
      <c r="I62" s="37" t="s">
        <v>11</v>
      </c>
      <c r="J62" s="37">
        <v>70</v>
      </c>
      <c r="K62" s="37" t="s">
        <v>5</v>
      </c>
      <c r="L62" s="37">
        <v>35</v>
      </c>
      <c r="M62" s="37" t="s">
        <v>4</v>
      </c>
      <c r="N62" s="53">
        <v>35</v>
      </c>
    </row>
    <row r="63" spans="2:14" ht="15" x14ac:dyDescent="0.25">
      <c r="B63" s="142" t="s">
        <v>337</v>
      </c>
      <c r="C63" s="143"/>
      <c r="D63" s="47">
        <v>1</v>
      </c>
      <c r="E63" s="47">
        <f>(Ювелир!H63*Старатель!C11+Ювелир!J63*Старатель!C12+Ювелир!L63*Старатель!C5+Ювелир!N63*Старатель!C4)</f>
        <v>7715.4400000000005</v>
      </c>
      <c r="F63" s="47">
        <f>(Ювелир!H63*Старатель!G11+Ювелир!J63*Старатель!G12+Ювелир!L63*Старатель!G5+Ювелир!N63*Старатель!G4)</f>
        <v>8378</v>
      </c>
      <c r="G63" s="37" t="s">
        <v>10</v>
      </c>
      <c r="H63" s="37">
        <v>51</v>
      </c>
      <c r="I63" s="37" t="s">
        <v>11</v>
      </c>
      <c r="J63" s="37">
        <v>51</v>
      </c>
      <c r="K63" s="37" t="s">
        <v>5</v>
      </c>
      <c r="L63" s="37">
        <v>77</v>
      </c>
      <c r="M63" s="37" t="s">
        <v>4</v>
      </c>
      <c r="N63" s="53">
        <v>77</v>
      </c>
    </row>
    <row r="64" spans="2:14" ht="15" x14ac:dyDescent="0.25">
      <c r="B64" s="142" t="s">
        <v>338</v>
      </c>
      <c r="C64" s="143"/>
      <c r="D64" s="47">
        <v>1</v>
      </c>
      <c r="E64" s="47">
        <f>(Ювелир!H64*Старатель!C11+Ювелир!J64*Старатель!C12+Ювелир!L64*Старатель!C5+Ювелир!N64*Старатель!C4)</f>
        <v>3658.7200000000003</v>
      </c>
      <c r="F64" s="47">
        <f>(Ювелир!H64*Старатель!G11+Ювелир!J64*Старатель!G12+Ювелир!L64*Старатель!G5+Ювелир!N64*Старатель!G4)</f>
        <v>3900</v>
      </c>
      <c r="G64" s="37" t="s">
        <v>10</v>
      </c>
      <c r="H64" s="37">
        <v>26</v>
      </c>
      <c r="I64" s="37" t="s">
        <v>11</v>
      </c>
      <c r="J64" s="37">
        <v>26</v>
      </c>
      <c r="K64" s="37" t="s">
        <v>5</v>
      </c>
      <c r="L64" s="37">
        <v>26</v>
      </c>
      <c r="M64" s="37" t="s">
        <v>4</v>
      </c>
      <c r="N64" s="53">
        <v>26</v>
      </c>
    </row>
    <row r="65" spans="2:14" ht="15" x14ac:dyDescent="0.25">
      <c r="B65" s="142" t="s">
        <v>318</v>
      </c>
      <c r="C65" s="143"/>
      <c r="D65" s="47">
        <v>3</v>
      </c>
      <c r="E65" s="47">
        <f>(Ювелир!H65*Старатель!C11+Ювелир!J65*Старатель!C12)/Ювелир!D65</f>
        <v>2280</v>
      </c>
      <c r="F65" s="47">
        <f>(Ювелир!H65*Старатель!G11+Ювелир!J65*Старатель!G12)/Ювелир!D65</f>
        <v>2318</v>
      </c>
      <c r="G65" s="37" t="s">
        <v>10</v>
      </c>
      <c r="H65" s="37">
        <v>57</v>
      </c>
      <c r="I65" s="37" t="s">
        <v>11</v>
      </c>
      <c r="J65" s="37">
        <v>57</v>
      </c>
      <c r="K65" s="37"/>
      <c r="L65" s="37"/>
      <c r="M65" s="37"/>
      <c r="N65" s="53"/>
    </row>
    <row r="66" spans="2:14" ht="15" x14ac:dyDescent="0.25">
      <c r="B66" s="142" t="s">
        <v>339</v>
      </c>
      <c r="C66" s="143"/>
      <c r="D66" s="47">
        <v>600</v>
      </c>
      <c r="E66" s="47">
        <f>(Ювелир!H66*Алхимик!D52+Ювелир!J66*Старатель!C11+Ювелир!L66*Старатель!C12)/Ювелир!D66</f>
        <v>8.8497033333333341</v>
      </c>
      <c r="F66" s="47">
        <f>(Ювелир!H66*Алхимик!E52+Ювелир!J66*Старатель!G11+Ювелир!L66*Старатель!G12)/Ювелир!D66</f>
        <v>10.384666666666668</v>
      </c>
      <c r="G66" s="37" t="s">
        <v>277</v>
      </c>
      <c r="H66" s="37">
        <v>1</v>
      </c>
      <c r="I66" s="37" t="s">
        <v>10</v>
      </c>
      <c r="J66" s="37">
        <v>23</v>
      </c>
      <c r="K66" s="37" t="s">
        <v>11</v>
      </c>
      <c r="L66" s="37">
        <v>47</v>
      </c>
      <c r="M66" s="37"/>
      <c r="N66" s="53"/>
    </row>
    <row r="67" spans="2:14" ht="15" x14ac:dyDescent="0.25">
      <c r="B67" s="142" t="s">
        <v>340</v>
      </c>
      <c r="C67" s="143"/>
      <c r="D67" s="47">
        <v>500</v>
      </c>
      <c r="E67" s="47">
        <f>(Ювелир!H67*Алхимик!D53+Ювелир!J67*Старатель!C11+Ювелир!L67*Старатель!C12)/Ювелир!D67</f>
        <v>10.295943999999999</v>
      </c>
      <c r="F67" s="47">
        <f>(Ювелир!H67*Алхимик!E53+Ювелир!J67*Старатель!G11+Ювелир!L67*Старатель!G12)/Ювелир!D67</f>
        <v>12.3736</v>
      </c>
      <c r="G67" s="37" t="s">
        <v>278</v>
      </c>
      <c r="H67" s="37">
        <v>1</v>
      </c>
      <c r="I67" s="37" t="s">
        <v>10</v>
      </c>
      <c r="J67" s="37">
        <v>23</v>
      </c>
      <c r="K67" s="37" t="s">
        <v>11</v>
      </c>
      <c r="L67" s="37">
        <v>46</v>
      </c>
      <c r="M67" s="37"/>
      <c r="N67" s="53"/>
    </row>
    <row r="68" spans="2:14" ht="15" x14ac:dyDescent="0.25">
      <c r="B68" s="142" t="s">
        <v>341</v>
      </c>
      <c r="C68" s="143"/>
      <c r="D68" s="47">
        <v>500</v>
      </c>
      <c r="E68" s="47">
        <f>(Ювелир!H68*Алхимик!D54+Ювелир!J68*Старатель!C11+Ювелир!L68*Старатель!C12)/Ювелир!D68</f>
        <v>12.326744000000001</v>
      </c>
      <c r="F68" s="47">
        <f>(Ювелир!H68*Алхимик!E54+Ювелир!J68*Старатель!G11+Ювелир!L68*Старатель!G12)/Ювелир!D68</f>
        <v>13.7936</v>
      </c>
      <c r="G68" s="37" t="s">
        <v>280</v>
      </c>
      <c r="H68" s="37">
        <v>1</v>
      </c>
      <c r="I68" s="37" t="s">
        <v>10</v>
      </c>
      <c r="J68" s="37">
        <v>23</v>
      </c>
      <c r="K68" s="37" t="s">
        <v>11</v>
      </c>
      <c r="L68" s="37">
        <v>46</v>
      </c>
      <c r="M68" s="37"/>
      <c r="N68" s="53"/>
    </row>
    <row r="69" spans="2:14" ht="15" x14ac:dyDescent="0.25">
      <c r="B69" s="142" t="s">
        <v>342</v>
      </c>
      <c r="C69" s="143"/>
      <c r="D69" s="47">
        <v>500</v>
      </c>
      <c r="E69" s="47">
        <f>(Ювелир!H69*Алхимик!D55+Ювелир!J69*Старатель!C11+Ювелир!L69*Старатель!C12)/Ювелир!D69</f>
        <v>13.034943999999999</v>
      </c>
      <c r="F69" s="47">
        <f>(Ювелир!H69*Алхимик!E55+Ювелир!J69*Старатель!G11+Ювелир!L69*Старатель!G12)/Ювелир!D69</f>
        <v>15.553600000000001</v>
      </c>
      <c r="G69" s="37" t="s">
        <v>282</v>
      </c>
      <c r="H69" s="37">
        <v>1</v>
      </c>
      <c r="I69" s="37" t="s">
        <v>10</v>
      </c>
      <c r="J69" s="37">
        <v>28</v>
      </c>
      <c r="K69" s="37" t="s">
        <v>11</v>
      </c>
      <c r="L69" s="37">
        <v>57</v>
      </c>
      <c r="M69" s="37"/>
      <c r="N69" s="53"/>
    </row>
    <row r="70" spans="2:14" ht="15" x14ac:dyDescent="0.25">
      <c r="B70" s="142" t="s">
        <v>343</v>
      </c>
      <c r="C70" s="143"/>
      <c r="D70" s="47">
        <v>500</v>
      </c>
      <c r="E70" s="47">
        <f>(Ювелир!H70*Алхимик!D56+Ювелир!J70*Старатель!C11+Ювелир!L70*Старатель!C12)/Ювелир!D70</f>
        <v>13.591144</v>
      </c>
      <c r="F70" s="47">
        <f>(Ювелир!H70*Алхимик!E56+Ювелир!J70*Старатель!G11+Ювелир!L70*Старатель!G12)/Ювелир!D70</f>
        <v>15.7416</v>
      </c>
      <c r="G70" s="37" t="s">
        <v>283</v>
      </c>
      <c r="H70" s="37">
        <v>1</v>
      </c>
      <c r="I70" s="37" t="s">
        <v>10</v>
      </c>
      <c r="J70" s="37">
        <v>28</v>
      </c>
      <c r="K70" s="37" t="s">
        <v>11</v>
      </c>
      <c r="L70" s="37">
        <v>57</v>
      </c>
      <c r="M70" s="37"/>
      <c r="N70" s="53"/>
    </row>
    <row r="71" spans="2:14" ht="15" x14ac:dyDescent="0.25">
      <c r="B71" s="142" t="s">
        <v>344</v>
      </c>
      <c r="C71" s="143"/>
      <c r="D71" s="47">
        <v>300</v>
      </c>
      <c r="E71" s="47">
        <f>(Ювелир!H71*Алхимик!D57+Ювелир!J71*Старатель!C11+Ювелир!L71*Старатель!C12)/Ювелир!D71</f>
        <v>28.321406666666668</v>
      </c>
      <c r="F71" s="47">
        <f>(Ювелир!H71*Алхимик!E57+Ювелир!J71*Старатель!G11+Ювелир!L71*Старатель!G12)/Ювелир!D71</f>
        <v>33.779333333333334</v>
      </c>
      <c r="G71" s="37" t="s">
        <v>345</v>
      </c>
      <c r="H71" s="37">
        <v>1</v>
      </c>
      <c r="I71" s="37" t="s">
        <v>10</v>
      </c>
      <c r="J71" s="37">
        <v>37</v>
      </c>
      <c r="K71" s="37" t="s">
        <v>11</v>
      </c>
      <c r="L71" s="37">
        <v>74</v>
      </c>
      <c r="M71" s="37"/>
      <c r="N71" s="53"/>
    </row>
    <row r="72" spans="2:14" ht="15" x14ac:dyDescent="0.25">
      <c r="B72" s="142" t="s">
        <v>346</v>
      </c>
      <c r="C72" s="143"/>
      <c r="D72" s="47">
        <v>300</v>
      </c>
      <c r="E72" s="47">
        <f>(Ювелир!H72*Алхимик!D58+Ювелир!J72*Старатель!C11+Ювелир!L72*Старатель!C12)/Ювелир!D72</f>
        <v>29.525906666666671</v>
      </c>
      <c r="F72" s="47">
        <f>(Ювелир!H72*Алхимик!E58+Ювелир!J72*Старатель!G11+Ювелир!L72*Старатель!G12)/Ювелир!D72</f>
        <v>34.142666666666663</v>
      </c>
      <c r="G72" s="37" t="s">
        <v>286</v>
      </c>
      <c r="H72" s="37">
        <v>1</v>
      </c>
      <c r="I72" s="37" t="s">
        <v>10</v>
      </c>
      <c r="J72" s="37">
        <v>37</v>
      </c>
      <c r="K72" s="37" t="s">
        <v>11</v>
      </c>
      <c r="L72" s="37">
        <v>74</v>
      </c>
      <c r="M72" s="37"/>
      <c r="N72" s="53"/>
    </row>
    <row r="73" spans="2:14" ht="15" x14ac:dyDescent="0.25">
      <c r="B73" s="142" t="s">
        <v>347</v>
      </c>
      <c r="C73" s="143"/>
      <c r="D73" s="47">
        <v>25</v>
      </c>
      <c r="E73" s="47">
        <f>(Ювелир!H73*Алхимик!D60+Ювелир!J73*Старатель!C11+Ювелир!L73*Старатель!C12)/Ювелир!D73</f>
        <v>403.66088000000002</v>
      </c>
      <c r="F73" s="47">
        <f>(Ювелир!H73*Алхимик!E60+Ювелир!J73*Старатель!G11+Ювелир!L73*Старатель!G12)/Ювелир!D73</f>
        <v>475.03199999999998</v>
      </c>
      <c r="G73" s="37" t="s">
        <v>301</v>
      </c>
      <c r="H73" s="37">
        <v>1</v>
      </c>
      <c r="I73" s="37" t="s">
        <v>10</v>
      </c>
      <c r="J73" s="37">
        <v>44</v>
      </c>
      <c r="K73" s="37" t="s">
        <v>11</v>
      </c>
      <c r="L73" s="37">
        <v>89</v>
      </c>
      <c r="M73" s="37"/>
      <c r="N73" s="53"/>
    </row>
    <row r="74" spans="2:14" ht="15" x14ac:dyDescent="0.25">
      <c r="B74" s="142" t="s">
        <v>348</v>
      </c>
      <c r="C74" s="143"/>
      <c r="D74" s="47">
        <v>200</v>
      </c>
      <c r="E74" s="47">
        <f>(Ювелир!H74*Алхимик!D61+Ювелир!J74*Старатель!C11+Ювелир!L74*Старатель!C12)/Ювелир!D74</f>
        <v>26.763860000000001</v>
      </c>
      <c r="F74" s="47">
        <f>(Ювелир!H74*Алхимик!E61+Ювелир!J74*Старатель!G11+Ювелир!L74*Старатель!G12)/Ювелир!D74</f>
        <v>33.849000000000004</v>
      </c>
      <c r="G74" s="37" t="s">
        <v>303</v>
      </c>
      <c r="H74" s="37">
        <v>1</v>
      </c>
      <c r="I74" s="37" t="s">
        <v>10</v>
      </c>
      <c r="J74" s="37">
        <v>17</v>
      </c>
      <c r="K74" s="37" t="s">
        <v>11</v>
      </c>
      <c r="L74" s="37">
        <v>25</v>
      </c>
      <c r="M74" s="37"/>
      <c r="N74" s="53"/>
    </row>
    <row r="75" spans="2:14" ht="15" x14ac:dyDescent="0.25">
      <c r="B75" s="142" t="s">
        <v>349</v>
      </c>
      <c r="C75" s="143"/>
      <c r="D75" s="47">
        <v>100</v>
      </c>
      <c r="E75" s="47">
        <f>(Ювелир!H75*Алхимик!D63+Ювелир!J75*Старатель!C12)/Ювелир!D75</f>
        <v>66.498000000000005</v>
      </c>
      <c r="F75" s="47">
        <f>(Ювелир!H75*Алхимик!E63+Ювелир!J75*Старатель!G12)/Ювелир!D75</f>
        <v>74.69</v>
      </c>
      <c r="G75" s="37" t="s">
        <v>279</v>
      </c>
      <c r="H75" s="37">
        <v>13</v>
      </c>
      <c r="I75" s="37" t="s">
        <v>11</v>
      </c>
      <c r="J75" s="37">
        <v>99</v>
      </c>
      <c r="K75" s="37"/>
      <c r="L75" s="37"/>
      <c r="M75" s="37"/>
      <c r="N75" s="53"/>
    </row>
    <row r="76" spans="2:14" ht="15" x14ac:dyDescent="0.25">
      <c r="B76" s="142" t="s">
        <v>350</v>
      </c>
      <c r="C76" s="143"/>
      <c r="D76" s="47">
        <v>100</v>
      </c>
      <c r="E76" s="47">
        <f>(Ювелир!H76*Алхимик!D63+Ювелир!J76*Старатель!C11)/Ювелир!D76</f>
        <v>66.498000000000005</v>
      </c>
      <c r="F76" s="47">
        <f>(Ювелир!H76*Алхимик!E63+Ювелир!J76*Старатель!G11)/Ювелир!D76</f>
        <v>74.69</v>
      </c>
      <c r="G76" s="37" t="s">
        <v>279</v>
      </c>
      <c r="H76" s="37">
        <v>13</v>
      </c>
      <c r="I76" s="37" t="s">
        <v>10</v>
      </c>
      <c r="J76" s="37">
        <v>99</v>
      </c>
      <c r="K76" s="37"/>
      <c r="L76" s="37"/>
      <c r="M76" s="37"/>
      <c r="N76" s="53"/>
    </row>
    <row r="77" spans="2:14" ht="15" x14ac:dyDescent="0.25">
      <c r="B77" s="142" t="s">
        <v>351</v>
      </c>
      <c r="C77" s="143"/>
      <c r="D77" s="47">
        <v>3</v>
      </c>
      <c r="E77" s="47">
        <f>(Ювелир!H77*Старатель!C11+Ювелир!J77*Старатель!C12+Ювелир!L77*Фермер!C13)/Ювелир!D77</f>
        <v>4061.5</v>
      </c>
      <c r="F77" s="47">
        <f>(Ювелир!H77*Старатель!G11+Ювелир!J77*Старатель!G12+Ювелир!L77*Фермер!G13)/Ювелир!D77</f>
        <v>4588.333333333333</v>
      </c>
      <c r="G77" s="37" t="s">
        <v>10</v>
      </c>
      <c r="H77" s="37">
        <v>85</v>
      </c>
      <c r="I77" s="37" t="s">
        <v>11</v>
      </c>
      <c r="J77" s="37">
        <v>85</v>
      </c>
      <c r="K77" s="37" t="s">
        <v>51</v>
      </c>
      <c r="L77" s="37">
        <v>35</v>
      </c>
      <c r="M77" s="37"/>
      <c r="N77" s="53"/>
    </row>
    <row r="78" spans="2:14" ht="15" x14ac:dyDescent="0.25">
      <c r="B78" s="142" t="s">
        <v>352</v>
      </c>
      <c r="C78" s="143"/>
      <c r="D78" s="47">
        <v>1</v>
      </c>
      <c r="E78" s="47">
        <f>(Ювелир!H78*Старатель!C9)</f>
        <v>2700</v>
      </c>
      <c r="F78" s="47">
        <f>(Ювелир!H78*Старатель!G9)</f>
        <v>2754</v>
      </c>
      <c r="G78" s="37" t="s">
        <v>256</v>
      </c>
      <c r="H78" s="37">
        <v>54</v>
      </c>
      <c r="I78" s="37"/>
      <c r="J78" s="37"/>
      <c r="K78" s="37"/>
      <c r="L78" s="37"/>
      <c r="M78" s="37"/>
      <c r="N78" s="53"/>
    </row>
    <row r="79" spans="2:14" ht="15" x14ac:dyDescent="0.25">
      <c r="B79" s="142" t="s">
        <v>353</v>
      </c>
      <c r="C79" s="143"/>
      <c r="D79" s="47">
        <v>1</v>
      </c>
      <c r="E79" s="47">
        <f>(Ювелир!H79*Старатель!C9)</f>
        <v>3350</v>
      </c>
      <c r="F79" s="47">
        <f>(Ювелир!H79*Старатель!G9)</f>
        <v>3417</v>
      </c>
      <c r="G79" s="37" t="s">
        <v>256</v>
      </c>
      <c r="H79" s="37">
        <v>67</v>
      </c>
      <c r="I79" s="37"/>
      <c r="J79" s="37"/>
      <c r="K79" s="37"/>
      <c r="L79" s="37"/>
      <c r="M79" s="37"/>
      <c r="N79" s="53"/>
    </row>
    <row r="80" spans="2:14" ht="15" x14ac:dyDescent="0.25">
      <c r="B80" s="122" t="s">
        <v>526</v>
      </c>
      <c r="C80" s="167" t="s">
        <v>546</v>
      </c>
      <c r="D80" s="47">
        <v>1</v>
      </c>
      <c r="E80" s="47">
        <f>(Ювелир!H80*Ингредиенты!D9+Ювелир!J80*Алхимик!D63+Ювелир!L80*Старатель!C12)</f>
        <v>3611.4</v>
      </c>
      <c r="F80" s="47">
        <f>(Ювелир!H80*Ингредиенты!D9+Ювелир!J80*Алхимик!E63+Ювелир!L80*Старатель!G12)</f>
        <v>4142</v>
      </c>
      <c r="G80" s="37" t="s">
        <v>354</v>
      </c>
      <c r="H80" s="37">
        <v>4</v>
      </c>
      <c r="I80" s="37" t="s">
        <v>279</v>
      </c>
      <c r="J80" s="37">
        <v>9</v>
      </c>
      <c r="K80" s="37" t="s">
        <v>11</v>
      </c>
      <c r="L80" s="37">
        <v>32</v>
      </c>
      <c r="M80" s="37"/>
      <c r="N80" s="53"/>
    </row>
    <row r="81" spans="2:14" ht="15" x14ac:dyDescent="0.25">
      <c r="B81" s="122" t="s">
        <v>528</v>
      </c>
      <c r="C81" s="167" t="s">
        <v>546</v>
      </c>
      <c r="D81" s="47">
        <v>1</v>
      </c>
      <c r="E81" s="47">
        <f>(Ювелир!H81*Ингредиенты!D10+Ювелир!J81*Алхимик!D63+Ювелир!L81*Старатель!C12)</f>
        <v>31944.400000000001</v>
      </c>
      <c r="F81" s="47">
        <f>(Ювелир!H81*Ингредиенты!D10+Ювелир!J81*Алхимик!E63+Ювелир!L81*Старатель!G12)</f>
        <v>32773</v>
      </c>
      <c r="G81" s="37" t="s">
        <v>355</v>
      </c>
      <c r="H81" s="37">
        <v>4</v>
      </c>
      <c r="I81" s="37" t="s">
        <v>279</v>
      </c>
      <c r="J81" s="37">
        <v>14</v>
      </c>
      <c r="K81" s="37" t="s">
        <v>11</v>
      </c>
      <c r="L81" s="37">
        <v>53</v>
      </c>
      <c r="M81" s="37"/>
      <c r="N81" s="53"/>
    </row>
    <row r="82" spans="2:14" ht="15" x14ac:dyDescent="0.25">
      <c r="B82" s="122" t="s">
        <v>527</v>
      </c>
      <c r="C82" s="167" t="s">
        <v>546</v>
      </c>
      <c r="D82" s="47">
        <v>1</v>
      </c>
      <c r="E82" s="47">
        <f>(Ювелир!H82*Ингредиенты!D11+Ювелир!J82*Алхимик!D63+Ювелир!L82*Старатель!C12)</f>
        <v>43944.4</v>
      </c>
      <c r="F82" s="47">
        <f>(Ювелир!H82*Ингредиенты!D11+Ювелир!J82*Алхимик!E63+Ювелир!L82*Старатель!G12)</f>
        <v>44773</v>
      </c>
      <c r="G82" s="37" t="s">
        <v>356</v>
      </c>
      <c r="H82" s="37">
        <v>4</v>
      </c>
      <c r="I82" s="37" t="s">
        <v>279</v>
      </c>
      <c r="J82" s="37">
        <v>14</v>
      </c>
      <c r="K82" s="37" t="s">
        <v>11</v>
      </c>
      <c r="L82" s="37">
        <v>53</v>
      </c>
      <c r="M82" s="37"/>
      <c r="N82" s="53"/>
    </row>
    <row r="83" spans="2:14" ht="1.5" customHeight="1" x14ac:dyDescent="0.25">
      <c r="B83" s="78"/>
      <c r="C83" s="124"/>
      <c r="D83" s="72"/>
      <c r="E83" s="72"/>
      <c r="F83" s="72"/>
      <c r="G83" s="70"/>
      <c r="H83" s="70"/>
      <c r="I83" s="70"/>
      <c r="J83" s="70"/>
      <c r="K83" s="70"/>
      <c r="L83" s="70"/>
      <c r="M83" s="70"/>
      <c r="N83" s="71"/>
    </row>
    <row r="84" spans="2:14" ht="15" x14ac:dyDescent="0.2">
      <c r="B84" s="140" t="s">
        <v>384</v>
      </c>
      <c r="C84" s="141"/>
      <c r="D84" s="37">
        <v>100</v>
      </c>
      <c r="E84" s="47">
        <f>(Ювелир!H84*Старатель!C14+Ювелир!J84*Старатель!C15+Ювелир!L84*Старатель!C5+Ювелир!N84*Старатель!C4)/Ювелир!D84</f>
        <v>77.529599999999988</v>
      </c>
      <c r="F84" s="47">
        <f>(Ювелир!H84*Старатель!G14+Ювелир!J84*Старатель!G15+Ювелир!L84*Старатель!G5+Ювелир!N84*Старатель!G4)/Ювелир!D84</f>
        <v>153.46</v>
      </c>
      <c r="G84" s="37" t="s">
        <v>14</v>
      </c>
      <c r="H84" s="37">
        <v>51</v>
      </c>
      <c r="I84" s="37" t="s">
        <v>15</v>
      </c>
      <c r="J84" s="37">
        <v>31</v>
      </c>
      <c r="K84" s="37" t="s">
        <v>5</v>
      </c>
      <c r="L84" s="37">
        <v>18</v>
      </c>
      <c r="M84" s="37" t="s">
        <v>4</v>
      </c>
      <c r="N84" s="53">
        <v>18</v>
      </c>
    </row>
    <row r="85" spans="2:14" ht="15" x14ac:dyDescent="0.2">
      <c r="B85" s="140" t="s">
        <v>385</v>
      </c>
      <c r="C85" s="141"/>
      <c r="D85" s="37">
        <v>40</v>
      </c>
      <c r="E85" s="47">
        <f>(Ювелир!H85*Старатель!C14+Ювелир!J85*Старатель!C15+Ювелир!L85*Старатель!C5+Ювелир!N85*Старатель!C4)/Ювелир!D85</f>
        <v>196.07399999999998</v>
      </c>
      <c r="F85" s="47">
        <f>(Ювелир!H85*Старатель!G14+Ювелир!J85*Старатель!G15+Ювелир!L85*Старатель!G5+Ювелир!N85*Старатель!G4)/Ювелир!D85</f>
        <v>388.17500000000001</v>
      </c>
      <c r="G85" s="37" t="s">
        <v>14</v>
      </c>
      <c r="H85" s="37">
        <v>52</v>
      </c>
      <c r="I85" s="37" t="s">
        <v>15</v>
      </c>
      <c r="J85" s="37">
        <v>31</v>
      </c>
      <c r="K85" s="37" t="s">
        <v>5</v>
      </c>
      <c r="L85" s="37">
        <v>18</v>
      </c>
      <c r="M85" s="37" t="s">
        <v>4</v>
      </c>
      <c r="N85" s="53">
        <v>18</v>
      </c>
    </row>
    <row r="86" spans="2:14" ht="15" x14ac:dyDescent="0.2">
      <c r="B86" s="140" t="s">
        <v>374</v>
      </c>
      <c r="C86" s="141"/>
      <c r="D86" s="37">
        <v>10</v>
      </c>
      <c r="E86" s="47">
        <f>(Ювелир!H86*Старатель!C14+Ювелир!J86*Старатель!C15+Ювелир!L86*Старатель!C5+Ювелир!N86*Старатель!C4)/Ювелир!D86</f>
        <v>1539.52</v>
      </c>
      <c r="F86" s="47">
        <f>(Ювелир!H86*Старатель!G14+Ювелир!J86*Старатель!G15+Ювелир!L86*Старатель!G5+Ювелир!N86*Старатель!G4)/Ювелир!D86</f>
        <v>3048.3</v>
      </c>
      <c r="G86" s="37" t="s">
        <v>14</v>
      </c>
      <c r="H86" s="37">
        <v>102</v>
      </c>
      <c r="I86" s="37" t="s">
        <v>15</v>
      </c>
      <c r="J86" s="37">
        <v>61</v>
      </c>
      <c r="K86" s="37" t="s">
        <v>5</v>
      </c>
      <c r="L86" s="37">
        <v>35</v>
      </c>
      <c r="M86" s="37" t="s">
        <v>4</v>
      </c>
      <c r="N86" s="53">
        <v>35</v>
      </c>
    </row>
    <row r="87" spans="2:14" ht="15" x14ac:dyDescent="0.2">
      <c r="B87" s="140" t="s">
        <v>376</v>
      </c>
      <c r="C87" s="141"/>
      <c r="D87" s="37">
        <v>10</v>
      </c>
      <c r="E87" s="47">
        <f>(Ювелир!H87*Старатель!C14+Ювелир!J87*Старатель!C15+Ювелир!L87*Старатель!C5+Ювелир!N87*Старатель!C4)/Ювелир!D87</f>
        <v>1539.52</v>
      </c>
      <c r="F87" s="47">
        <f>(Ювелир!H87*Старатель!G14+Ювелир!J87*Старатель!G15+Ювелир!L87*Старатель!G5+Ювелир!N87*Старатель!G4)/Ювелир!D87</f>
        <v>3048.3</v>
      </c>
      <c r="G87" s="37" t="s">
        <v>14</v>
      </c>
      <c r="H87" s="37">
        <v>102</v>
      </c>
      <c r="I87" s="37" t="s">
        <v>15</v>
      </c>
      <c r="J87" s="37">
        <v>61</v>
      </c>
      <c r="K87" s="37" t="s">
        <v>5</v>
      </c>
      <c r="L87" s="37">
        <v>35</v>
      </c>
      <c r="M87" s="37" t="s">
        <v>4</v>
      </c>
      <c r="N87" s="53">
        <v>35</v>
      </c>
    </row>
    <row r="88" spans="2:14" ht="15" x14ac:dyDescent="0.2">
      <c r="B88" s="140" t="s">
        <v>380</v>
      </c>
      <c r="C88" s="141"/>
      <c r="D88" s="37">
        <v>10</v>
      </c>
      <c r="E88" s="47">
        <f>(Ювелир!H88*Старатель!C14+Ювелир!J88*Старатель!C15+Ювелир!L88*Старатель!C5+Ювелир!N88*Старатель!C4)/Ювелир!D88</f>
        <v>2097.4559999999997</v>
      </c>
      <c r="F88" s="47">
        <f>(Ювелир!H88*Старатель!G14+Ювелир!J88*Старатель!G15+Ювелир!L88*Старатель!G5+Ювелир!N88*Старатель!G4)/Ювелир!D88</f>
        <v>4152.6000000000004</v>
      </c>
      <c r="G88" s="37" t="s">
        <v>14</v>
      </c>
      <c r="H88" s="37">
        <v>139</v>
      </c>
      <c r="I88" s="37" t="s">
        <v>15</v>
      </c>
      <c r="J88" s="37">
        <v>83</v>
      </c>
      <c r="K88" s="37" t="s">
        <v>5</v>
      </c>
      <c r="L88" s="37">
        <v>48</v>
      </c>
      <c r="M88" s="37" t="s">
        <v>4</v>
      </c>
      <c r="N88" s="53">
        <v>48</v>
      </c>
    </row>
    <row r="89" spans="2:14" ht="15" x14ac:dyDescent="0.2">
      <c r="B89" s="140" t="s">
        <v>379</v>
      </c>
      <c r="C89" s="141"/>
      <c r="D89" s="37">
        <v>10</v>
      </c>
      <c r="E89" s="47">
        <f>(Ювелир!H89*Старатель!C14+Ювелир!J89*Старатель!C15+Ювелир!L89*Старатель!C5+Ювелир!N89*Старатель!C4)/Ювелир!D89</f>
        <v>2097.4559999999997</v>
      </c>
      <c r="F89" s="47">
        <f>(Ювелир!H89*Старатель!G14+Ювелир!J89*Старатель!G15+Ювелир!L89*Старатель!G5+Ювелир!N89*Старатель!G4)/Ювелир!D89</f>
        <v>4152.6000000000004</v>
      </c>
      <c r="G89" s="37" t="s">
        <v>14</v>
      </c>
      <c r="H89" s="37">
        <v>139</v>
      </c>
      <c r="I89" s="37" t="s">
        <v>15</v>
      </c>
      <c r="J89" s="37">
        <v>83</v>
      </c>
      <c r="K89" s="37" t="s">
        <v>5</v>
      </c>
      <c r="L89" s="37">
        <v>48</v>
      </c>
      <c r="M89" s="37" t="s">
        <v>4</v>
      </c>
      <c r="N89" s="53">
        <v>48</v>
      </c>
    </row>
    <row r="90" spans="2:14" ht="15" x14ac:dyDescent="0.2">
      <c r="B90" s="140" t="s">
        <v>494</v>
      </c>
      <c r="C90" s="141"/>
      <c r="D90" s="37">
        <v>1</v>
      </c>
      <c r="E90" s="47">
        <f>(Ювелир!H90*Старатель!C14+Ювелир!J90*Старатель!C15+Ювелир!L90*Старатель!C5+Ювелир!N90*Старатель!C4)</f>
        <v>13655.439999999999</v>
      </c>
      <c r="F90" s="47">
        <f>(Ювелир!H90*Старатель!G14+Ювелир!J90*Старатель!G15+Ювелир!L90*Старатель!G5+Ювелир!N90*Старатель!G4)</f>
        <v>26410</v>
      </c>
      <c r="G90" s="37" t="s">
        <v>14</v>
      </c>
      <c r="H90" s="37">
        <v>67</v>
      </c>
      <c r="I90" s="37" t="s">
        <v>15</v>
      </c>
      <c r="J90" s="37">
        <v>67</v>
      </c>
      <c r="K90" s="37" t="s">
        <v>5</v>
      </c>
      <c r="L90" s="37">
        <v>77</v>
      </c>
      <c r="M90" s="37" t="s">
        <v>4</v>
      </c>
      <c r="N90" s="53">
        <v>77</v>
      </c>
    </row>
    <row r="91" spans="2:14" ht="15" x14ac:dyDescent="0.2">
      <c r="B91" s="140" t="s">
        <v>495</v>
      </c>
      <c r="C91" s="141"/>
      <c r="D91" s="37">
        <v>1</v>
      </c>
      <c r="E91" s="47">
        <f>(Ювелир!H91*Старатель!C14+Ювелир!J91*Старатель!C15+Ювелир!L91*Старатель!C5+Ювелир!N91*Старатель!C4)</f>
        <v>5703.0400000000009</v>
      </c>
      <c r="F91" s="47">
        <f>(Ювелир!H91*Старатель!G14+Ювелир!J91*Старатель!G15+Ювелир!L91*Старатель!G5+Ювелир!N91*Старатель!G4)</f>
        <v>11032</v>
      </c>
      <c r="G91" s="37" t="s">
        <v>14</v>
      </c>
      <c r="H91" s="37">
        <v>28</v>
      </c>
      <c r="I91" s="37" t="s">
        <v>15</v>
      </c>
      <c r="J91" s="37">
        <v>28</v>
      </c>
      <c r="K91" s="37" t="s">
        <v>5</v>
      </c>
      <c r="L91" s="37">
        <v>32</v>
      </c>
      <c r="M91" s="37" t="s">
        <v>4</v>
      </c>
      <c r="N91" s="53">
        <v>32</v>
      </c>
    </row>
    <row r="92" spans="2:14" ht="15" x14ac:dyDescent="0.2">
      <c r="B92" s="140" t="s">
        <v>426</v>
      </c>
      <c r="C92" s="141"/>
      <c r="D92" s="37">
        <v>3</v>
      </c>
      <c r="E92" s="47">
        <f>(Ювелир!H92*Старатель!C14+Ювелир!J92*Старатель!C15)/Ювелир!D92</f>
        <v>3840</v>
      </c>
      <c r="F92" s="47">
        <f>(Ювелир!H92*Старатель!G14+Ювелир!J92*Старатель!G15)/Ювелир!D92</f>
        <v>7722.666666666667</v>
      </c>
      <c r="G92" s="37" t="s">
        <v>14</v>
      </c>
      <c r="H92" s="37">
        <v>64</v>
      </c>
      <c r="I92" s="37" t="s">
        <v>15</v>
      </c>
      <c r="J92" s="37">
        <v>64</v>
      </c>
      <c r="K92" s="37"/>
      <c r="L92" s="37"/>
      <c r="M92" s="37"/>
      <c r="N92" s="53"/>
    </row>
    <row r="93" spans="2:14" ht="15" x14ac:dyDescent="0.2">
      <c r="B93" s="140" t="s">
        <v>496</v>
      </c>
      <c r="C93" s="141"/>
      <c r="D93" s="37">
        <v>1</v>
      </c>
      <c r="E93" s="47">
        <f>(Ювелир!H93*Старатель!C14+Ювелир!J93*Старатель!C15+Ювелир!L93*Старатель!C5+Ювелир!N93*Старатель!C4)</f>
        <v>5267.92</v>
      </c>
      <c r="F93" s="47">
        <f>(Ювелир!H93*Старатель!G14+Ювелир!J93*Старатель!G15+Ювелир!L93*Старатель!G5+Ювелир!N93*Старатель!G4)</f>
        <v>10444</v>
      </c>
      <c r="G93" s="37" t="s">
        <v>14</v>
      </c>
      <c r="H93" s="37">
        <v>28</v>
      </c>
      <c r="I93" s="37" t="s">
        <v>15</v>
      </c>
      <c r="J93" s="37">
        <v>28</v>
      </c>
      <c r="K93" s="37" t="s">
        <v>5</v>
      </c>
      <c r="L93" s="37">
        <v>11</v>
      </c>
      <c r="M93" s="37" t="s">
        <v>4</v>
      </c>
      <c r="N93" s="53">
        <v>11</v>
      </c>
    </row>
    <row r="94" spans="2:14" ht="15" x14ac:dyDescent="0.2">
      <c r="B94" s="140" t="s">
        <v>497</v>
      </c>
      <c r="C94" s="141"/>
      <c r="D94" s="37">
        <v>600</v>
      </c>
      <c r="E94" s="47">
        <f>(Ювелир!H94*Алхимик!D76+Ювелир!J94*Старатель!C14+Ювелир!L94*Старатель!C15)/Ювелир!D94</f>
        <v>15.065703333333332</v>
      </c>
      <c r="F94" s="47">
        <f>(Ювелир!H94*Алхимик!E76+Ювелир!J94*Старатель!G14+Ювелир!L94*Старатель!G15)/Ювелир!D94</f>
        <v>29.604666666666667</v>
      </c>
      <c r="G94" s="37" t="s">
        <v>359</v>
      </c>
      <c r="H94" s="37">
        <v>1</v>
      </c>
      <c r="I94" s="37" t="s">
        <v>14</v>
      </c>
      <c r="J94" s="37">
        <v>28</v>
      </c>
      <c r="K94" s="37" t="s">
        <v>15</v>
      </c>
      <c r="L94" s="37">
        <v>56</v>
      </c>
      <c r="M94" s="37"/>
      <c r="N94" s="53"/>
    </row>
    <row r="95" spans="2:14" ht="15" x14ac:dyDescent="0.2">
      <c r="B95" s="140" t="s">
        <v>498</v>
      </c>
      <c r="C95" s="141"/>
      <c r="D95" s="37">
        <v>500</v>
      </c>
      <c r="E95" s="47">
        <f>(Ювелир!H95*Алхимик!D77+Ювелир!J95*Старатель!C14+Ювелир!L95*Старатель!C15)/Ювелир!D95</f>
        <v>17.917144</v>
      </c>
      <c r="F95" s="47">
        <f>(Ювелир!H95*Алхимик!E77+Ювелир!J95*Старатель!G14+Ювелир!L95*Старатель!G15)/Ювелир!D95</f>
        <v>35.957599999999999</v>
      </c>
      <c r="G95" s="37" t="s">
        <v>360</v>
      </c>
      <c r="H95" s="37">
        <v>1</v>
      </c>
      <c r="I95" s="37" t="s">
        <v>14</v>
      </c>
      <c r="J95" s="37">
        <v>28</v>
      </c>
      <c r="K95" s="37" t="s">
        <v>15</v>
      </c>
      <c r="L95" s="37">
        <v>56</v>
      </c>
      <c r="M95" s="37"/>
      <c r="N95" s="53"/>
    </row>
    <row r="96" spans="2:14" ht="15" x14ac:dyDescent="0.2">
      <c r="B96" s="140" t="s">
        <v>499</v>
      </c>
      <c r="C96" s="141"/>
      <c r="D96" s="37">
        <v>500</v>
      </c>
      <c r="E96" s="47">
        <f>(Ювелир!H96*Алхимик!D78+Ювелир!J96*Старатель!C14+Ювелир!L96*Старатель!C15)/Ювелир!D96</f>
        <v>20.800743999999998</v>
      </c>
      <c r="F96" s="102">
        <f>(Ювелир!H96*Алхимик!E78+Ювелир!J96*Старатель!G14+Ювелир!L96*Старатель!G15)/Ювелир!D96</f>
        <v>38.113599999999998</v>
      </c>
      <c r="G96" s="37" t="s">
        <v>362</v>
      </c>
      <c r="H96" s="37">
        <v>1</v>
      </c>
      <c r="I96" s="37" t="s">
        <v>14</v>
      </c>
      <c r="J96" s="37">
        <v>28</v>
      </c>
      <c r="K96" s="37" t="s">
        <v>15</v>
      </c>
      <c r="L96" s="37">
        <v>56</v>
      </c>
      <c r="M96" s="37"/>
      <c r="N96" s="53"/>
    </row>
    <row r="97" spans="2:14" ht="15" x14ac:dyDescent="0.2">
      <c r="B97" s="140" t="s">
        <v>501</v>
      </c>
      <c r="C97" s="141"/>
      <c r="D97" s="37">
        <v>500</v>
      </c>
      <c r="E97" s="47">
        <f>(Ювелир!H97*Алхимик!D79+Ювелир!J97*Старатель!C14+Ювелир!L97*Старатель!C15)/Ювелир!D97</f>
        <v>21.273544000000001</v>
      </c>
      <c r="F97" s="47">
        <f>(Ювелир!H97*Алхимик!E79+Ювелир!J97*Старатель!G14+Ювелир!L97*Старатель!G15)/Ювелир!D97</f>
        <v>42.1036</v>
      </c>
      <c r="G97" s="37" t="s">
        <v>364</v>
      </c>
      <c r="H97" s="37">
        <v>1</v>
      </c>
      <c r="I97" s="37" t="s">
        <v>14</v>
      </c>
      <c r="J97" s="37">
        <v>32</v>
      </c>
      <c r="K97" s="37" t="s">
        <v>15</v>
      </c>
      <c r="L97" s="37">
        <v>65</v>
      </c>
      <c r="M97" s="37"/>
      <c r="N97" s="53"/>
    </row>
    <row r="98" spans="2:14" ht="15" x14ac:dyDescent="0.2">
      <c r="B98" s="140" t="s">
        <v>500</v>
      </c>
      <c r="C98" s="141"/>
      <c r="D98" s="37">
        <v>500</v>
      </c>
      <c r="E98" s="47">
        <f>(Ювелир!H98*Алхимик!D80+Ювелир!J98*Старатель!C14+Ювелир!L98*Старатель!C15)/Ювелир!D98</f>
        <v>21.755544</v>
      </c>
      <c r="F98" s="47">
        <f>(Ювелир!H98*Алхимик!E80+Ювелир!J98*Старатель!G14+Ювелир!L98*Старатель!G15)/Ювелир!D98</f>
        <v>41.991599999999998</v>
      </c>
      <c r="G98" s="37" t="s">
        <v>365</v>
      </c>
      <c r="H98" s="37">
        <v>1</v>
      </c>
      <c r="I98" s="37" t="s">
        <v>14</v>
      </c>
      <c r="J98" s="37">
        <v>32</v>
      </c>
      <c r="K98" s="37" t="s">
        <v>15</v>
      </c>
      <c r="L98" s="37">
        <v>65</v>
      </c>
      <c r="M98" s="37"/>
      <c r="N98" s="53"/>
    </row>
    <row r="99" spans="2:14" ht="15" x14ac:dyDescent="0.2">
      <c r="B99" s="140" t="s">
        <v>502</v>
      </c>
      <c r="C99" s="141"/>
      <c r="D99" s="37">
        <v>300</v>
      </c>
      <c r="E99" s="47">
        <f>(Ювелир!H99*Алхимик!D81+Ювелир!J99*Старатель!C14+Ювелир!L99*Старатель!C15)/Ювелир!D99</f>
        <v>50.515239999999999</v>
      </c>
      <c r="F99" s="47">
        <f>(Ювелир!H99*Алхимик!E81+Ювелир!J99*Старатель!G14+Ювелир!L99*Старатель!G15)/Ювелир!D99</f>
        <v>100.056</v>
      </c>
      <c r="G99" s="37" t="s">
        <v>513</v>
      </c>
      <c r="H99" s="37">
        <v>1</v>
      </c>
      <c r="I99" s="37" t="s">
        <v>14</v>
      </c>
      <c r="J99" s="37">
        <v>46</v>
      </c>
      <c r="K99" s="37" t="s">
        <v>15</v>
      </c>
      <c r="L99" s="37">
        <v>93</v>
      </c>
      <c r="M99" s="37"/>
      <c r="N99" s="53"/>
    </row>
    <row r="100" spans="2:14" ht="15" x14ac:dyDescent="0.2">
      <c r="B100" s="140" t="s">
        <v>503</v>
      </c>
      <c r="C100" s="141"/>
      <c r="D100" s="37">
        <v>300</v>
      </c>
      <c r="E100" s="47">
        <f>(Ювелир!H100*Алхимик!D82+Ювелир!J100*Старатель!C14+Ювелир!L100*Старатель!C15)/Ювелир!D100</f>
        <v>51.793239999999997</v>
      </c>
      <c r="F100" s="47">
        <f>(Ювелир!H100*Алхимик!E82+Ювелир!J100*Старатель!G14+Ювелир!L100*Старатель!G15)/Ювелир!D100</f>
        <v>99.975999999999999</v>
      </c>
      <c r="G100" s="37" t="s">
        <v>368</v>
      </c>
      <c r="H100" s="37">
        <v>1</v>
      </c>
      <c r="I100" s="37" t="s">
        <v>14</v>
      </c>
      <c r="J100" s="37">
        <v>46</v>
      </c>
      <c r="K100" s="37" t="s">
        <v>15</v>
      </c>
      <c r="L100" s="37">
        <v>93</v>
      </c>
      <c r="M100" s="37"/>
      <c r="N100" s="53"/>
    </row>
    <row r="101" spans="2:14" ht="15" x14ac:dyDescent="0.2">
      <c r="B101" s="140" t="s">
        <v>504</v>
      </c>
      <c r="C101" s="141"/>
      <c r="D101" s="37">
        <v>25</v>
      </c>
      <c r="E101" s="47">
        <f>(Ювелир!H101*Алхимик!D84+Ювелир!J101*Старатель!C14+Ювелир!L101*Старатель!C15)/Ювелир!D101</f>
        <v>646.91687999999999</v>
      </c>
      <c r="F101" s="47">
        <f>(Ювелир!H101*Алхимик!E84+Ювелир!J101*Старатель!G14+Ювелир!L101*Старатель!G15)/Ювелир!D101</f>
        <v>1271.952</v>
      </c>
      <c r="G101" s="37" t="s">
        <v>370</v>
      </c>
      <c r="H101" s="37">
        <v>1</v>
      </c>
      <c r="I101" s="37" t="s">
        <v>14</v>
      </c>
      <c r="J101" s="37">
        <v>50</v>
      </c>
      <c r="K101" s="37" t="s">
        <v>15</v>
      </c>
      <c r="L101" s="37">
        <v>100</v>
      </c>
      <c r="M101" s="37"/>
      <c r="N101" s="53"/>
    </row>
    <row r="102" spans="2:14" ht="15" x14ac:dyDescent="0.2">
      <c r="B102" s="140" t="s">
        <v>505</v>
      </c>
      <c r="C102" s="141"/>
      <c r="D102" s="37">
        <v>200</v>
      </c>
      <c r="E102" s="47">
        <f>(Ювелир!H102*Алхимик!D85+Ювелир!J102*Старатель!C14+Ювелир!L102*Старатель!C15)/Ювелир!D102</f>
        <v>39.621859999999998</v>
      </c>
      <c r="F102" s="47">
        <f>(Ювелир!H102*Алхимик!E85+Ювелир!J102*Старатель!G14+Ювелир!L102*Старатель!G15)/Ювелир!D102</f>
        <v>69.98899999999999</v>
      </c>
      <c r="G102" s="37" t="s">
        <v>371</v>
      </c>
      <c r="H102" s="37">
        <v>1</v>
      </c>
      <c r="I102" s="37" t="s">
        <v>14</v>
      </c>
      <c r="J102" s="37">
        <v>19</v>
      </c>
      <c r="K102" s="37" t="s">
        <v>15</v>
      </c>
      <c r="L102" s="37">
        <v>28</v>
      </c>
      <c r="M102" s="37"/>
      <c r="N102" s="53"/>
    </row>
    <row r="103" spans="2:14" ht="15" x14ac:dyDescent="0.2">
      <c r="B103" s="140" t="s">
        <v>506</v>
      </c>
      <c r="C103" s="141"/>
      <c r="D103" s="37">
        <v>100</v>
      </c>
      <c r="E103" s="47">
        <f>(Ювелир!H103*Алхимик!D87+Ювелир!J103*Старатель!C15)/Ювелир!D103</f>
        <v>121.376</v>
      </c>
      <c r="F103" s="47">
        <f>(Ювелир!H103*Алхимик!E87+Ювелир!J103*Старатель!G15)/Ювелир!D103</f>
        <v>244.22</v>
      </c>
      <c r="G103" s="37" t="s">
        <v>361</v>
      </c>
      <c r="H103" s="37">
        <v>17</v>
      </c>
      <c r="I103" s="37" t="s">
        <v>15</v>
      </c>
      <c r="J103" s="37">
        <v>123</v>
      </c>
      <c r="K103" s="37"/>
      <c r="L103" s="37"/>
      <c r="M103" s="37"/>
      <c r="N103" s="53"/>
    </row>
    <row r="104" spans="2:14" ht="15" x14ac:dyDescent="0.2">
      <c r="B104" s="140" t="s">
        <v>507</v>
      </c>
      <c r="C104" s="141"/>
      <c r="D104" s="37">
        <v>100</v>
      </c>
      <c r="E104" s="47">
        <f>(Ювелир!H104*Алхимик!D87+Ювелир!J104*Старатель!C14)/Ювелир!D104</f>
        <v>121.376</v>
      </c>
      <c r="F104" s="47">
        <f>(Ювелир!H104*Алхимик!E87+Ювелир!J104*Старатель!G14)/Ювелир!D104</f>
        <v>244.22</v>
      </c>
      <c r="G104" s="37" t="s">
        <v>361</v>
      </c>
      <c r="H104" s="37">
        <v>17</v>
      </c>
      <c r="I104" s="37" t="s">
        <v>14</v>
      </c>
      <c r="J104" s="37">
        <v>123</v>
      </c>
      <c r="K104" s="37"/>
      <c r="L104" s="37"/>
      <c r="M104" s="37"/>
      <c r="N104" s="53"/>
    </row>
    <row r="105" spans="2:14" ht="15" x14ac:dyDescent="0.2">
      <c r="B105" s="140" t="s">
        <v>508</v>
      </c>
      <c r="C105" s="141"/>
      <c r="D105" s="37">
        <v>3</v>
      </c>
      <c r="E105" s="47">
        <f>(Ювелир!H105*Фермер!C16+Ювелир!J105*Старатель!C14+Ювелир!L105*Старатель!C15)/Ювелир!D105</f>
        <v>6405.8666666666659</v>
      </c>
      <c r="F105" s="47">
        <f>(Ювелир!H105*Фермер!G16+Ювелир!J105*Старатель!G14+Ювелир!L105*Старатель!G15)/Ювелир!D105</f>
        <v>12640.666666666666</v>
      </c>
      <c r="G105" s="37" t="s">
        <v>54</v>
      </c>
      <c r="H105" s="37">
        <v>38</v>
      </c>
      <c r="I105" s="37" t="s">
        <v>14</v>
      </c>
      <c r="J105" s="37">
        <v>93</v>
      </c>
      <c r="K105" s="37" t="s">
        <v>15</v>
      </c>
      <c r="L105" s="37">
        <v>93</v>
      </c>
      <c r="M105" s="37"/>
      <c r="N105" s="53"/>
    </row>
    <row r="106" spans="2:14" ht="15" x14ac:dyDescent="0.2">
      <c r="B106" s="140" t="s">
        <v>509</v>
      </c>
      <c r="C106" s="141"/>
      <c r="D106" s="37">
        <v>1</v>
      </c>
      <c r="E106" s="47">
        <f>(Ювелир!H106*Старатель!C9)</f>
        <v>4050</v>
      </c>
      <c r="F106" s="47">
        <f>(Ювелир!H106*Старатель!G9)</f>
        <v>4131</v>
      </c>
      <c r="G106" s="37" t="s">
        <v>256</v>
      </c>
      <c r="H106" s="37">
        <v>81</v>
      </c>
      <c r="I106" s="37"/>
      <c r="J106" s="37"/>
      <c r="K106" s="37"/>
      <c r="L106" s="37"/>
      <c r="M106" s="37"/>
      <c r="N106" s="53"/>
    </row>
    <row r="107" spans="2:14" ht="15" x14ac:dyDescent="0.2">
      <c r="B107" s="140" t="s">
        <v>510</v>
      </c>
      <c r="C107" s="141"/>
      <c r="D107" s="37">
        <v>25</v>
      </c>
      <c r="E107" s="47">
        <f>(Ювелир!H107*Ингредиенты!D27+Ювелир!J107*Старатель!C14)/Ювелир!D107</f>
        <v>468</v>
      </c>
      <c r="F107" s="47">
        <f>(Ювелир!H107*Ингредиенты!D27+Ювелир!J107*Старатель!G14)/Ювелир!D107</f>
        <v>890.24</v>
      </c>
      <c r="G107" s="37" t="s">
        <v>387</v>
      </c>
      <c r="H107" s="37">
        <v>63</v>
      </c>
      <c r="I107" s="37" t="s">
        <v>14</v>
      </c>
      <c r="J107" s="37">
        <v>116</v>
      </c>
      <c r="K107" s="37"/>
      <c r="L107" s="37"/>
      <c r="M107" s="37"/>
      <c r="N107" s="53"/>
    </row>
    <row r="108" spans="2:14" ht="15" x14ac:dyDescent="0.2">
      <c r="B108" s="140" t="s">
        <v>511</v>
      </c>
      <c r="C108" s="141"/>
      <c r="D108" s="37">
        <v>25</v>
      </c>
      <c r="E108" s="47">
        <f>(Ювелир!H108*Ингредиенты!D27+Ювелир!J108*Старатель!C14)/Ювелир!D108</f>
        <v>468</v>
      </c>
      <c r="F108" s="47">
        <f>(Ювелир!H108*Ингредиенты!D27+Ювелир!J108*Старатель!G14)/Ювелир!D108</f>
        <v>890.24</v>
      </c>
      <c r="G108" s="37" t="s">
        <v>387</v>
      </c>
      <c r="H108" s="37">
        <v>63</v>
      </c>
      <c r="I108" s="37" t="s">
        <v>14</v>
      </c>
      <c r="J108" s="37">
        <v>116</v>
      </c>
      <c r="K108" s="37"/>
      <c r="L108" s="37"/>
      <c r="M108" s="37"/>
      <c r="N108" s="53"/>
    </row>
    <row r="109" spans="2:14" ht="15" x14ac:dyDescent="0.2">
      <c r="B109" s="140" t="s">
        <v>512</v>
      </c>
      <c r="C109" s="141"/>
      <c r="D109" s="37">
        <v>25</v>
      </c>
      <c r="E109" s="47">
        <f>(Ювелир!H109*Ингредиенты!D27+Ювелир!J109*Старатель!C14)/Ювелир!D109</f>
        <v>468</v>
      </c>
      <c r="F109" s="47">
        <f>(Ювелир!H109*Ингредиенты!D27+Ювелир!J109*Старатель!G14)/Ювелир!D109</f>
        <v>890.24</v>
      </c>
      <c r="G109" s="37" t="s">
        <v>387</v>
      </c>
      <c r="H109" s="37">
        <v>63</v>
      </c>
      <c r="I109" s="37" t="s">
        <v>14</v>
      </c>
      <c r="J109" s="37">
        <v>116</v>
      </c>
      <c r="K109" s="37"/>
      <c r="L109" s="37"/>
      <c r="M109" s="37"/>
      <c r="N109" s="53"/>
    </row>
    <row r="110" spans="2:14" ht="15" x14ac:dyDescent="0.2">
      <c r="B110" s="117" t="s">
        <v>526</v>
      </c>
      <c r="C110" s="165" t="s">
        <v>547</v>
      </c>
      <c r="D110" s="37">
        <v>1</v>
      </c>
      <c r="E110" s="47">
        <f>(Ювелир!H110*Ингредиенты!D15+Ювелир!J110*Алхимик!D87+Ювелир!L110*Старатель!C15)</f>
        <v>24470.799999999999</v>
      </c>
      <c r="F110" s="47">
        <f>(Ювелир!H110*Ингредиенты!D15+Ювелир!J110*Алхимик!E87+Ювелир!L110*Старатель!G15)</f>
        <v>28999</v>
      </c>
      <c r="G110" s="37" t="s">
        <v>514</v>
      </c>
      <c r="H110" s="37">
        <v>4</v>
      </c>
      <c r="I110" s="37" t="s">
        <v>361</v>
      </c>
      <c r="J110" s="37">
        <v>11</v>
      </c>
      <c r="K110" s="37" t="s">
        <v>15</v>
      </c>
      <c r="L110" s="37">
        <v>42</v>
      </c>
      <c r="M110" s="37"/>
      <c r="N110" s="53"/>
    </row>
    <row r="111" spans="2:14" ht="15" x14ac:dyDescent="0.2">
      <c r="B111" s="117" t="s">
        <v>528</v>
      </c>
      <c r="C111" s="165" t="s">
        <v>547</v>
      </c>
      <c r="D111" s="37">
        <v>1</v>
      </c>
      <c r="E111" s="47">
        <f>(Ювелир!H111*Ингредиенты!D16+Ювелир!J111*Алхимик!D87+Ювелир!L111*Старатель!C15)</f>
        <v>27403.200000000001</v>
      </c>
      <c r="F111" s="47">
        <f>(Ювелир!H111*Ингредиенты!D16+Ювелир!J111*Алхимик!E87+Ювелир!L111*Старатель!G15)</f>
        <v>34902</v>
      </c>
      <c r="G111" s="37" t="s">
        <v>515</v>
      </c>
      <c r="H111" s="37">
        <v>4</v>
      </c>
      <c r="I111" s="37" t="s">
        <v>361</v>
      </c>
      <c r="J111" s="37">
        <v>19</v>
      </c>
      <c r="K111" s="37" t="s">
        <v>15</v>
      </c>
      <c r="L111" s="37">
        <v>69</v>
      </c>
      <c r="M111" s="37"/>
      <c r="N111" s="53"/>
    </row>
    <row r="112" spans="2:14" ht="15" x14ac:dyDescent="0.2">
      <c r="B112" s="117" t="s">
        <v>527</v>
      </c>
      <c r="C112" s="165" t="s">
        <v>547</v>
      </c>
      <c r="D112" s="37">
        <v>1</v>
      </c>
      <c r="E112" s="47">
        <f>(Ювелир!H112*Ингредиенты!D17+Ювелир!J112*Алхимик!D87+Ювелир!L112*Старатель!C15)</f>
        <v>27403.200000000001</v>
      </c>
      <c r="F112" s="47">
        <f>(Ювелир!H112*Ингредиенты!D17+Ювелир!J112*Алхимик!E87+Ювелир!L112*Старатель!G15)</f>
        <v>34902</v>
      </c>
      <c r="G112" s="37" t="s">
        <v>516</v>
      </c>
      <c r="H112" s="37">
        <v>4</v>
      </c>
      <c r="I112" s="37" t="s">
        <v>361</v>
      </c>
      <c r="J112" s="37">
        <v>19</v>
      </c>
      <c r="K112" s="37" t="s">
        <v>15</v>
      </c>
      <c r="L112" s="37">
        <v>69</v>
      </c>
      <c r="M112" s="37"/>
      <c r="N112" s="53"/>
    </row>
    <row r="113" spans="2:14" ht="15" x14ac:dyDescent="0.2">
      <c r="B113" s="117" t="s">
        <v>446</v>
      </c>
      <c r="C113" s="166" t="s">
        <v>548</v>
      </c>
      <c r="D113" s="37">
        <v>1</v>
      </c>
      <c r="E113" s="47">
        <f>(Ювелир!H113*Ингредиенты!D12+Ювелир!J113*Алхимик!D87+Ювелир!L113*Старатель!C15)</f>
        <v>15940</v>
      </c>
      <c r="F113" s="47">
        <f>(Ювелир!H113*Ингредиенты!D12+Ювелир!J113*Алхимик!E87+Ювелир!L113*Старатель!G15)</f>
        <v>26008</v>
      </c>
      <c r="G113" s="37" t="s">
        <v>492</v>
      </c>
      <c r="H113" s="37">
        <v>4</v>
      </c>
      <c r="I113" s="37" t="s">
        <v>361</v>
      </c>
      <c r="J113" s="37">
        <v>25</v>
      </c>
      <c r="K113" s="37" t="s">
        <v>15</v>
      </c>
      <c r="L113" s="37">
        <v>93</v>
      </c>
      <c r="M113" s="37"/>
      <c r="N113" s="53"/>
    </row>
    <row r="114" spans="2:14" ht="15" x14ac:dyDescent="0.2">
      <c r="B114" s="117" t="s">
        <v>447</v>
      </c>
      <c r="C114" s="166" t="s">
        <v>548</v>
      </c>
      <c r="D114" s="37">
        <v>1</v>
      </c>
      <c r="E114" s="47">
        <f>(Ювелир!H114*Ингредиенты!D13+Ювелир!J114*Алхимик!D87+Ювелир!L114*Старатель!C15)</f>
        <v>89427.199999999997</v>
      </c>
      <c r="F114" s="47">
        <f>(Ювелир!H114*Ингредиенты!D13+Ювелир!J114*Алхимик!E87+Ювелир!L114*Старатель!G15)</f>
        <v>98976</v>
      </c>
      <c r="G114" s="37" t="s">
        <v>493</v>
      </c>
      <c r="H114" s="37">
        <v>4</v>
      </c>
      <c r="I114" s="37" t="s">
        <v>361</v>
      </c>
      <c r="J114" s="37">
        <v>24</v>
      </c>
      <c r="K114" s="37" t="s">
        <v>15</v>
      </c>
      <c r="L114" s="37">
        <v>88</v>
      </c>
      <c r="M114" s="37"/>
      <c r="N114" s="53"/>
    </row>
    <row r="115" spans="2:14" ht="15" x14ac:dyDescent="0.2">
      <c r="B115" s="117" t="s">
        <v>448</v>
      </c>
      <c r="C115" s="166" t="s">
        <v>548</v>
      </c>
      <c r="D115" s="37">
        <v>1</v>
      </c>
      <c r="E115" s="47">
        <f>(Ювелир!H115*Ингредиенты!D14+Ювелир!J115*Алхимик!D87+Ювелир!L115*Старатель!C15)</f>
        <v>89427.199999999997</v>
      </c>
      <c r="F115" s="47">
        <f>(Ювелир!H115*Ингредиенты!D14+Ювелир!J115*Алхимик!E87+Ювелир!L115*Старатель!G15)</f>
        <v>98976</v>
      </c>
      <c r="G115" s="37" t="s">
        <v>491</v>
      </c>
      <c r="H115" s="37">
        <v>4</v>
      </c>
      <c r="I115" s="37" t="s">
        <v>361</v>
      </c>
      <c r="J115" s="37">
        <v>24</v>
      </c>
      <c r="K115" s="37" t="s">
        <v>15</v>
      </c>
      <c r="L115" s="37">
        <v>88</v>
      </c>
      <c r="M115" s="37"/>
      <c r="N115" s="53"/>
    </row>
    <row r="116" spans="2:14" ht="1.5" customHeight="1" x14ac:dyDescent="0.2">
      <c r="B116" s="80"/>
      <c r="C116" s="81"/>
      <c r="D116" s="81"/>
      <c r="E116" s="103"/>
      <c r="F116" s="103"/>
      <c r="G116" s="81"/>
      <c r="H116" s="81"/>
      <c r="I116" s="81"/>
      <c r="J116" s="81"/>
      <c r="K116" s="81"/>
      <c r="L116" s="81"/>
      <c r="M116" s="81"/>
      <c r="N116" s="82"/>
    </row>
    <row r="117" spans="2:14" ht="15" x14ac:dyDescent="0.2">
      <c r="B117" s="138" t="s">
        <v>413</v>
      </c>
      <c r="C117" s="139"/>
      <c r="D117" s="37">
        <v>100</v>
      </c>
      <c r="E117" s="47">
        <f>(Ювелир!H117*Старатель!C17+Ювелир!J117*Старатель!C18+Ювелир!L117*Старатель!C5+Ювелир!N117*Старатель!C4)/Ювелир!D117</f>
        <v>389.94559999999996</v>
      </c>
      <c r="F117" s="47">
        <f>(Ювелир!H117*Старатель!G17+Ювелир!J117*Старатель!G18+Ювелир!L117*Старатель!G5+Ювелир!N117*Старатель!G4)/Ювелир!D117</f>
        <v>775.34</v>
      </c>
      <c r="G117" s="37" t="s">
        <v>17</v>
      </c>
      <c r="H117" s="37">
        <v>119</v>
      </c>
      <c r="I117" s="37" t="s">
        <v>18</v>
      </c>
      <c r="J117" s="37">
        <v>71</v>
      </c>
      <c r="K117" s="37" t="s">
        <v>5</v>
      </c>
      <c r="L117" s="37">
        <v>48</v>
      </c>
      <c r="M117" s="37" t="s">
        <v>4</v>
      </c>
      <c r="N117" s="53">
        <v>48</v>
      </c>
    </row>
    <row r="118" spans="2:14" ht="15" x14ac:dyDescent="0.2">
      <c r="B118" s="138" t="s">
        <v>415</v>
      </c>
      <c r="C118" s="139"/>
      <c r="D118" s="37">
        <v>40</v>
      </c>
      <c r="E118" s="47">
        <f>(Ювелир!H118*Старатель!C17+Ювелир!J118*Старатель!C18+Ювелир!L118*Старатель!C5+Ювелир!N118*Старатель!C4)/Ювелир!D118</f>
        <v>913.30999999999983</v>
      </c>
      <c r="F118" s="47">
        <f>(Ювелир!H118*Старатель!G17+Ювелир!J118*Старатель!G18+Ювелир!L118*Старатель!G5+Ювелир!N118*Старатель!G4)/Ювелир!D118</f>
        <v>1815.95</v>
      </c>
      <c r="G118" s="37" t="s">
        <v>17</v>
      </c>
      <c r="H118" s="37">
        <v>111</v>
      </c>
      <c r="I118" s="37" t="s">
        <v>18</v>
      </c>
      <c r="J118" s="37">
        <v>67</v>
      </c>
      <c r="K118" s="37" t="s">
        <v>5</v>
      </c>
      <c r="L118" s="37">
        <v>45</v>
      </c>
      <c r="M118" s="37" t="s">
        <v>4</v>
      </c>
      <c r="N118" s="53">
        <v>45</v>
      </c>
    </row>
    <row r="119" spans="2:14" ht="15" x14ac:dyDescent="0.2">
      <c r="B119" s="138" t="s">
        <v>410</v>
      </c>
      <c r="C119" s="139"/>
      <c r="D119" s="37">
        <v>10</v>
      </c>
      <c r="E119" s="47">
        <f>(Ювелир!H119*Старатель!C17+Ювелир!J119*Старатель!C18+Ювелир!L119*Старатель!C5+Ювелир!N119*Старатель!C4)/Ювелир!D119</f>
        <v>3899.4559999999997</v>
      </c>
      <c r="F119" s="47">
        <f>(Ювелир!H119*Старатель!G17+Ювелир!J119*Старатель!G18+Ювелир!L119*Старатель!G5+Ювелир!N119*Старатель!G4)/Ювелир!D119</f>
        <v>7753.4</v>
      </c>
      <c r="G119" s="37" t="s">
        <v>17</v>
      </c>
      <c r="H119" s="37">
        <v>119</v>
      </c>
      <c r="I119" s="37" t="s">
        <v>18</v>
      </c>
      <c r="J119" s="37">
        <v>71</v>
      </c>
      <c r="K119" s="37" t="s">
        <v>5</v>
      </c>
      <c r="L119" s="37">
        <v>48</v>
      </c>
      <c r="M119" s="37" t="s">
        <v>4</v>
      </c>
      <c r="N119" s="53">
        <v>48</v>
      </c>
    </row>
    <row r="120" spans="2:14" ht="15" x14ac:dyDescent="0.2">
      <c r="B120" s="138" t="s">
        <v>411</v>
      </c>
      <c r="C120" s="139"/>
      <c r="D120" s="37">
        <v>10</v>
      </c>
      <c r="E120" s="47">
        <f>(Ювелир!H120*Старатель!C17+Ювелир!J120*Старатель!C18+Ювелир!L120*Старатель!C5+Ювелир!N120*Старатель!C4)/Ювелир!D120</f>
        <v>3899.4559999999997</v>
      </c>
      <c r="F120" s="47">
        <f>(Ювелир!H120*Старатель!G17+Ювелир!J120*Старатель!G18+Ювелир!L120*Старатель!G5+Ювелир!N120*Старатель!G4)/Ювелир!D120</f>
        <v>7753.4</v>
      </c>
      <c r="G120" s="37" t="s">
        <v>17</v>
      </c>
      <c r="H120" s="37">
        <v>119</v>
      </c>
      <c r="I120" s="37" t="s">
        <v>18</v>
      </c>
      <c r="J120" s="37">
        <v>71</v>
      </c>
      <c r="K120" s="37" t="s">
        <v>5</v>
      </c>
      <c r="L120" s="37">
        <v>48</v>
      </c>
      <c r="M120" s="37" t="s">
        <v>4</v>
      </c>
      <c r="N120" s="53">
        <v>48</v>
      </c>
    </row>
    <row r="121" spans="2:14" ht="15" x14ac:dyDescent="0.2">
      <c r="B121" s="138" t="s">
        <v>474</v>
      </c>
      <c r="C121" s="139"/>
      <c r="D121" s="37">
        <v>1</v>
      </c>
      <c r="E121" s="47">
        <f>(Ювелир!H121*Старатель!C17+Ювелир!J121*Старатель!C18+Ювелир!L121*Старатель!C5+Ювелир!N121*Старатель!C4)</f>
        <v>26507.120000000003</v>
      </c>
      <c r="F121" s="47">
        <f>(Ювелир!H121*Старатель!G17+Ювелир!J121*Старатель!G18+Ювелир!L121*Старатель!G5+Ювелир!N121*Старатель!G4)</f>
        <v>51508</v>
      </c>
      <c r="G121" s="37" t="s">
        <v>17</v>
      </c>
      <c r="H121" s="37">
        <v>60</v>
      </c>
      <c r="I121" s="37" t="s">
        <v>18</v>
      </c>
      <c r="J121" s="37">
        <v>60</v>
      </c>
      <c r="K121" s="37" t="s">
        <v>5</v>
      </c>
      <c r="L121" s="37">
        <v>121</v>
      </c>
      <c r="M121" s="37" t="s">
        <v>4</v>
      </c>
      <c r="N121" s="53">
        <v>121</v>
      </c>
    </row>
    <row r="122" spans="2:14" ht="15" x14ac:dyDescent="0.2">
      <c r="B122" s="138" t="s">
        <v>476</v>
      </c>
      <c r="C122" s="139"/>
      <c r="D122" s="37">
        <v>1</v>
      </c>
      <c r="E122" s="47">
        <f>(Ювелир!H122*Старатель!C17+Ювелир!J122*Старатель!C18+Ювелир!L122*Старатель!C5+Ювелир!N122*Старатель!C4)</f>
        <v>31404.400000000001</v>
      </c>
      <c r="F122" s="47">
        <f>(Ювелир!H122*Старатель!G17+Ювелир!J122*Старатель!G18+Ювелир!L122*Старатель!G5+Ювелир!N122*Старатель!G4)</f>
        <v>61002</v>
      </c>
      <c r="G122" s="37" t="s">
        <v>17</v>
      </c>
      <c r="H122" s="37">
        <v>71</v>
      </c>
      <c r="I122" s="37" t="s">
        <v>18</v>
      </c>
      <c r="J122" s="37">
        <v>71</v>
      </c>
      <c r="K122" s="37" t="s">
        <v>5</v>
      </c>
      <c r="L122" s="37">
        <v>145</v>
      </c>
      <c r="M122" s="37" t="s">
        <v>4</v>
      </c>
      <c r="N122" s="53">
        <v>145</v>
      </c>
    </row>
    <row r="123" spans="2:14" ht="15" x14ac:dyDescent="0.2">
      <c r="B123" s="138" t="s">
        <v>475</v>
      </c>
      <c r="C123" s="139"/>
      <c r="D123" s="37">
        <v>1</v>
      </c>
      <c r="E123" s="47">
        <f>(Ювелир!H123*Старатель!C17+Ювелир!J123*Старатель!C18+Ювелир!L123*Старатель!C5+Ювелир!N123*Старатель!C4)</f>
        <v>12408.080000000002</v>
      </c>
      <c r="F123" s="47">
        <f>(Ювелир!H123*Старатель!G17+Ювелир!J123*Старатель!G18+Ювелир!L123*Старатель!G5+Ювелир!N123*Старатель!G4)</f>
        <v>24350</v>
      </c>
      <c r="G123" s="37" t="s">
        <v>17</v>
      </c>
      <c r="H123" s="37">
        <v>29</v>
      </c>
      <c r="I123" s="37" t="s">
        <v>18</v>
      </c>
      <c r="J123" s="37">
        <v>29</v>
      </c>
      <c r="K123" s="37" t="s">
        <v>5</v>
      </c>
      <c r="L123" s="37">
        <v>39</v>
      </c>
      <c r="M123" s="37" t="s">
        <v>4</v>
      </c>
      <c r="N123" s="53">
        <v>39</v>
      </c>
    </row>
    <row r="124" spans="2:14" ht="15" x14ac:dyDescent="0.2">
      <c r="B124" s="138" t="s">
        <v>449</v>
      </c>
      <c r="C124" s="139"/>
      <c r="D124" s="37">
        <v>3</v>
      </c>
      <c r="E124" s="47">
        <f>(Ювелир!H124*Старатель!C17+Ювелир!J124*Старатель!C18)/Ювелир!D124</f>
        <v>8266.6666666666661</v>
      </c>
      <c r="F124" s="47">
        <f>(Ювелир!H124*Старатель!G17+Ювелир!J124*Старатель!G18)/Ювелир!D124</f>
        <v>16574.666666666668</v>
      </c>
      <c r="G124" s="37" t="s">
        <v>17</v>
      </c>
      <c r="H124" s="37">
        <v>62</v>
      </c>
      <c r="I124" s="37" t="s">
        <v>18</v>
      </c>
      <c r="J124" s="37">
        <v>62</v>
      </c>
      <c r="K124" s="37"/>
      <c r="L124" s="37"/>
      <c r="M124" s="37"/>
      <c r="N124" s="53"/>
    </row>
    <row r="125" spans="2:14" ht="15" x14ac:dyDescent="0.2">
      <c r="B125" s="138" t="s">
        <v>477</v>
      </c>
      <c r="C125" s="139"/>
      <c r="D125" s="37">
        <v>600</v>
      </c>
      <c r="E125" s="47">
        <f>(Ювелир!H125*Алхимик!D99+Ювелир!J125*Старатель!C17+Ювелир!L125*Старатель!D18)/Ювелир!D125</f>
        <v>47.757953333333333</v>
      </c>
      <c r="F125" s="47">
        <f>(Ювелир!H125*Алхимик!E99+Ювелир!J125*Старатель!G17+Ювелир!L125*Старатель!G18)/Ювелир!D125</f>
        <v>135.56300000000002</v>
      </c>
      <c r="G125" s="37" t="s">
        <v>390</v>
      </c>
      <c r="H125" s="37">
        <v>1</v>
      </c>
      <c r="I125" s="37" t="s">
        <v>17</v>
      </c>
      <c r="J125" s="37">
        <v>62</v>
      </c>
      <c r="K125" s="37" t="s">
        <v>18</v>
      </c>
      <c r="L125" s="37">
        <v>124</v>
      </c>
      <c r="M125" s="37"/>
      <c r="N125" s="53"/>
    </row>
    <row r="126" spans="2:14" ht="15" x14ac:dyDescent="0.2">
      <c r="B126" s="138" t="s">
        <v>478</v>
      </c>
      <c r="C126" s="139"/>
      <c r="D126" s="37">
        <v>500</v>
      </c>
      <c r="E126" s="47">
        <f>(Ювелир!H126*Алхимик!D100+Ювелир!J126*Старатель!C17+Ювелир!L126*Старатель!C18)/Ювелир!D126</f>
        <v>68.241144000000006</v>
      </c>
      <c r="F126" s="47">
        <f>(Ювелир!H126*Алхимик!E100+Ювелир!J126*Старатель!G17+Ювелир!L126*Старатель!G18)/Ювелир!D126</f>
        <v>136.78960000000001</v>
      </c>
      <c r="G126" s="37" t="s">
        <v>391</v>
      </c>
      <c r="H126" s="37">
        <v>1</v>
      </c>
      <c r="I126" s="37" t="s">
        <v>17</v>
      </c>
      <c r="J126" s="37">
        <v>52</v>
      </c>
      <c r="K126" s="37" t="s">
        <v>18</v>
      </c>
      <c r="L126" s="37">
        <v>103</v>
      </c>
      <c r="M126" s="37"/>
      <c r="N126" s="53"/>
    </row>
    <row r="127" spans="2:14" ht="15" x14ac:dyDescent="0.2">
      <c r="B127" s="138" t="s">
        <v>479</v>
      </c>
      <c r="C127" s="139"/>
      <c r="D127" s="37">
        <v>500</v>
      </c>
      <c r="E127" s="47">
        <f>(Ювелир!H127*Алхимик!D101+Ювелир!J127*Старатель!C17+Ювелир!L127*Старатель!C18)/Ювелир!D127</f>
        <v>74.496744000000007</v>
      </c>
      <c r="F127" s="47">
        <f>(Ювелир!H127*Алхимик!E101+Ювелир!J127*Старатель!G17+Ювелир!L127*Старатель!G18)/Ювелир!D127</f>
        <v>141.0856</v>
      </c>
      <c r="G127" s="37" t="s">
        <v>394</v>
      </c>
      <c r="H127" s="37">
        <v>1</v>
      </c>
      <c r="I127" s="37" t="s">
        <v>17</v>
      </c>
      <c r="J127" s="37">
        <v>52</v>
      </c>
      <c r="K127" s="37" t="s">
        <v>18</v>
      </c>
      <c r="L127" s="37">
        <v>103</v>
      </c>
      <c r="M127" s="37"/>
      <c r="N127" s="53"/>
    </row>
    <row r="128" spans="2:14" ht="15" x14ac:dyDescent="0.2">
      <c r="B128" s="138" t="s">
        <v>480</v>
      </c>
      <c r="C128" s="139"/>
      <c r="D128" s="37">
        <v>500</v>
      </c>
      <c r="E128" s="47">
        <f>(Ювелир!H128*Алхимик!D102+Ювелир!J128*Старатель!C17+Ювелир!L128*Старатель!C18)/Ювелир!D128</f>
        <v>79.659744000000003</v>
      </c>
      <c r="F128" s="47">
        <f>(Ювелир!H128*Алхимик!E102+Ювелир!J128*Старатель!G17+Ювелир!L128*Старатель!G18)/Ювелир!D128</f>
        <v>158.45160000000001</v>
      </c>
      <c r="G128" s="37" t="s">
        <v>395</v>
      </c>
      <c r="H128" s="37">
        <v>1</v>
      </c>
      <c r="I128" s="37" t="s">
        <v>17</v>
      </c>
      <c r="J128" s="37">
        <v>60</v>
      </c>
      <c r="K128" s="37" t="s">
        <v>18</v>
      </c>
      <c r="L128" s="37">
        <v>119</v>
      </c>
      <c r="M128" s="37"/>
      <c r="N128" s="53"/>
    </row>
    <row r="129" spans="2:14" ht="15" x14ac:dyDescent="0.2">
      <c r="B129" s="138" t="s">
        <v>481</v>
      </c>
      <c r="C129" s="139"/>
      <c r="D129" s="37">
        <v>500</v>
      </c>
      <c r="E129" s="47">
        <f>(Ювелир!H129*Алхимик!D103+Ювелир!J129*Старатель!C17+Ювелир!L129*Старатель!C18)/Ювелир!D129</f>
        <v>81.186744000000004</v>
      </c>
      <c r="F129" s="47">
        <f>(Ювелир!H129*Алхимик!E103+Ювелир!J129*Старатель!G17+Ювелир!L129*Старатель!G18)/Ювелир!D129</f>
        <v>158.6216</v>
      </c>
      <c r="G129" s="37" t="s">
        <v>396</v>
      </c>
      <c r="H129" s="37">
        <v>1</v>
      </c>
      <c r="I129" s="37" t="s">
        <v>17</v>
      </c>
      <c r="J129" s="37">
        <v>60</v>
      </c>
      <c r="K129" s="37" t="s">
        <v>18</v>
      </c>
      <c r="L129" s="37">
        <v>119</v>
      </c>
      <c r="M129" s="37"/>
      <c r="N129" s="53"/>
    </row>
    <row r="130" spans="2:14" ht="15" x14ac:dyDescent="0.2">
      <c r="B130" s="138" t="s">
        <v>482</v>
      </c>
      <c r="C130" s="139"/>
      <c r="D130" s="37">
        <v>300</v>
      </c>
      <c r="E130" s="47">
        <f>(Ювелир!H130*Алхимик!D104+Ювелир!J130*Старатель!C17+Ювелир!L130*Старатель!C18)/Ювелир!D130</f>
        <v>148.36524</v>
      </c>
      <c r="F130" s="47">
        <f>(Ювелир!H130*Алхимик!E104+Ювелир!J130*Старатель!G17+Ювелир!L130*Старатель!G18)/Ювелир!D130</f>
        <v>295.13266666666669</v>
      </c>
      <c r="G130" s="37" t="s">
        <v>398</v>
      </c>
      <c r="H130" s="37">
        <v>1</v>
      </c>
      <c r="I130" s="37" t="s">
        <v>17</v>
      </c>
      <c r="J130" s="37">
        <v>67</v>
      </c>
      <c r="K130" s="37" t="s">
        <v>18</v>
      </c>
      <c r="L130" s="37">
        <v>133</v>
      </c>
      <c r="M130" s="37"/>
      <c r="N130" s="53"/>
    </row>
    <row r="131" spans="2:14" ht="15" x14ac:dyDescent="0.2">
      <c r="B131" s="138" t="s">
        <v>483</v>
      </c>
      <c r="C131" s="139"/>
      <c r="D131" s="37">
        <v>300</v>
      </c>
      <c r="E131" s="47">
        <f>(Ювелир!H131*Алхимик!D105+Ювелир!J131*Старатель!C17+Ювелир!L131*Старатель!C18)/Ювелир!D131</f>
        <v>151.27524</v>
      </c>
      <c r="F131" s="47">
        <f>(Ювелир!H131*Алхимик!E105+Ювелир!J131*Старатель!G17+Ювелир!L131*Старатель!G18)/Ювелир!D131</f>
        <v>295.53266666666667</v>
      </c>
      <c r="G131" s="37" t="s">
        <v>399</v>
      </c>
      <c r="H131" s="37">
        <v>1</v>
      </c>
      <c r="I131" s="37" t="s">
        <v>17</v>
      </c>
      <c r="J131" s="37">
        <v>67</v>
      </c>
      <c r="K131" s="37" t="s">
        <v>18</v>
      </c>
      <c r="L131" s="37">
        <v>133</v>
      </c>
      <c r="M131" s="37"/>
      <c r="N131" s="53"/>
    </row>
    <row r="132" spans="2:14" ht="15" x14ac:dyDescent="0.2">
      <c r="B132" s="138" t="s">
        <v>485</v>
      </c>
      <c r="C132" s="139"/>
      <c r="D132" s="37">
        <v>25</v>
      </c>
      <c r="E132" s="47">
        <f>(Ювелир!H132*Алхимик!D108+Ювелир!J132*Старатель!C17+Ювелир!L132*Старатель!C18)/Ювелир!D132</f>
        <v>1580.1908799999999</v>
      </c>
      <c r="F132" s="47">
        <f>(Ювелир!H132*Алхимик!E108+Ювелир!J132*Старатель!G17+Ювелир!L132*Старатель!G18)/Ювелир!D132</f>
        <v>3130.672</v>
      </c>
      <c r="G132" s="37" t="s">
        <v>403</v>
      </c>
      <c r="H132" s="37">
        <v>1</v>
      </c>
      <c r="I132" s="37" t="s">
        <v>17</v>
      </c>
      <c r="J132" s="37">
        <v>60</v>
      </c>
      <c r="K132" s="37" t="s">
        <v>18</v>
      </c>
      <c r="L132" s="37">
        <v>119</v>
      </c>
      <c r="M132" s="37"/>
      <c r="N132" s="53"/>
    </row>
    <row r="133" spans="2:14" ht="15" x14ac:dyDescent="0.2">
      <c r="B133" s="138" t="s">
        <v>484</v>
      </c>
      <c r="C133" s="139"/>
      <c r="D133" s="37">
        <v>300</v>
      </c>
      <c r="E133" s="47">
        <f>(Ювелир!H133*Алхимик!D106+Ювелир!J133*Старатель!C17+Ювелир!L133*Старатель!C18)/Ювелир!D133</f>
        <v>113.54690666666667</v>
      </c>
      <c r="F133" s="47">
        <f>(Ювелир!H133*Алхимик!E106+Ювелир!J133*Старатель!G17+Ювелир!L133*Старатель!G18)/Ювелир!D133</f>
        <v>221.98266666666669</v>
      </c>
      <c r="G133" s="37" t="s">
        <v>400</v>
      </c>
      <c r="H133" s="37">
        <v>1</v>
      </c>
      <c r="I133" s="37" t="s">
        <v>17</v>
      </c>
      <c r="J133" s="37">
        <v>52</v>
      </c>
      <c r="K133" s="37" t="s">
        <v>18</v>
      </c>
      <c r="L133" s="37">
        <v>105</v>
      </c>
      <c r="M133" s="37"/>
      <c r="N133" s="53"/>
    </row>
    <row r="134" spans="2:14" ht="15" x14ac:dyDescent="0.2">
      <c r="B134" s="138" t="s">
        <v>486</v>
      </c>
      <c r="C134" s="139"/>
      <c r="D134" s="37">
        <v>3</v>
      </c>
      <c r="E134" s="47">
        <f>(Ювелир!H134*Старатель!C17+Ювелир!J134*Старатель!C18+Ювелир!L134*Фермер!C19)/Ювелир!D134</f>
        <v>13666.666666666666</v>
      </c>
      <c r="F134" s="47">
        <f>(Ювелир!H134*Старатель!G17+Ювелир!J134*Старатель!G18+Ювелир!L134*Фермер!G19)/Ювелир!D134</f>
        <v>27116.666666666668</v>
      </c>
      <c r="G134" s="37" t="s">
        <v>17</v>
      </c>
      <c r="H134" s="37">
        <v>95</v>
      </c>
      <c r="I134" s="37" t="s">
        <v>18</v>
      </c>
      <c r="J134" s="37">
        <v>95</v>
      </c>
      <c r="K134" s="37" t="s">
        <v>56</v>
      </c>
      <c r="L134" s="37">
        <v>40</v>
      </c>
      <c r="M134" s="37"/>
      <c r="N134" s="53"/>
    </row>
    <row r="135" spans="2:14" ht="15" x14ac:dyDescent="0.2">
      <c r="B135" s="138" t="s">
        <v>487</v>
      </c>
      <c r="C135" s="139"/>
      <c r="D135" s="37">
        <v>100</v>
      </c>
      <c r="E135" s="47">
        <f>(Ювелир!H135*Старатель!C18+Ювелир!J135*Алхимик!D111)/Ювелир!D135</f>
        <v>310.48</v>
      </c>
      <c r="F135" s="47">
        <f>(Ювелир!H135*Старатель!G18+Ювелир!J135*Алхимик!E111)/Ювелир!D135</f>
        <v>622.67999999999995</v>
      </c>
      <c r="G135" s="37" t="s">
        <v>18</v>
      </c>
      <c r="H135" s="37">
        <v>148</v>
      </c>
      <c r="I135" s="37" t="s">
        <v>392</v>
      </c>
      <c r="J135" s="37">
        <v>20</v>
      </c>
      <c r="K135" s="37"/>
      <c r="L135" s="37"/>
      <c r="M135" s="37"/>
      <c r="N135" s="53"/>
    </row>
    <row r="136" spans="2:14" ht="15" x14ac:dyDescent="0.2">
      <c r="B136" s="138" t="s">
        <v>488</v>
      </c>
      <c r="C136" s="139"/>
      <c r="D136" s="37">
        <v>100</v>
      </c>
      <c r="E136" s="47">
        <f>(Ювелир!H136*Старатель!C17+Ювелир!J136*Алхимик!D111)/Ювелир!D136</f>
        <v>310.48</v>
      </c>
      <c r="F136" s="47">
        <f>(Ювелир!H136*Старатель!G17+Ювелир!J136*Алхимик!E111)/Ювелир!D136</f>
        <v>622.67999999999995</v>
      </c>
      <c r="G136" s="37" t="s">
        <v>17</v>
      </c>
      <c r="H136" s="37">
        <v>148</v>
      </c>
      <c r="I136" s="37" t="s">
        <v>392</v>
      </c>
      <c r="J136" s="37">
        <v>20</v>
      </c>
      <c r="K136" s="37"/>
      <c r="L136" s="37"/>
      <c r="M136" s="37"/>
      <c r="N136" s="53"/>
    </row>
    <row r="137" spans="2:14" ht="15" x14ac:dyDescent="0.2">
      <c r="B137" s="138" t="s">
        <v>489</v>
      </c>
      <c r="C137" s="139"/>
      <c r="D137" s="37">
        <v>1</v>
      </c>
      <c r="E137" s="47">
        <f>(Ювелир!H137*Старатель!C9)</f>
        <v>7100</v>
      </c>
      <c r="F137" s="47">
        <f>(Ювелир!H137*Старатель!G9)</f>
        <v>7242</v>
      </c>
      <c r="G137" s="37" t="s">
        <v>256</v>
      </c>
      <c r="H137" s="37">
        <v>142</v>
      </c>
      <c r="I137" s="37"/>
      <c r="J137" s="37"/>
      <c r="K137" s="37"/>
      <c r="L137" s="37"/>
      <c r="M137" s="37"/>
      <c r="N137" s="53"/>
    </row>
    <row r="138" spans="2:14" ht="15" x14ac:dyDescent="0.2">
      <c r="B138" s="138" t="s">
        <v>490</v>
      </c>
      <c r="C138" s="139"/>
      <c r="D138" s="37">
        <v>1</v>
      </c>
      <c r="E138" s="47">
        <f>(Ювелир!H138*Старатель!C9)</f>
        <v>10150</v>
      </c>
      <c r="F138" s="47">
        <f>(Ювелир!H138*Старатель!G9)</f>
        <v>10353</v>
      </c>
      <c r="G138" s="37" t="s">
        <v>256</v>
      </c>
      <c r="H138" s="37">
        <v>203</v>
      </c>
      <c r="I138" s="37"/>
      <c r="J138" s="37"/>
      <c r="K138" s="37"/>
      <c r="L138" s="37"/>
      <c r="M138" s="37"/>
      <c r="N138" s="53"/>
    </row>
    <row r="139" spans="2:14" ht="15" x14ac:dyDescent="0.2">
      <c r="B139" s="118" t="s">
        <v>446</v>
      </c>
      <c r="C139" s="166" t="s">
        <v>551</v>
      </c>
      <c r="D139" s="37">
        <v>1</v>
      </c>
      <c r="E139" s="47">
        <f>(Ювелир!H139*Ингредиенты!D18+Ювелир!J139*Старатель!C18+Ювелир!L139*Алхимик!D111)</f>
        <v>106189.2</v>
      </c>
      <c r="F139" s="47">
        <f>(Ювелир!H139*Ингредиенты!D18+Ювелир!J139*Старатель!G18+Ювелир!L139*Алхимик!E111)</f>
        <v>132537</v>
      </c>
      <c r="G139" s="37" t="s">
        <v>492</v>
      </c>
      <c r="H139" s="37">
        <v>4</v>
      </c>
      <c r="I139" s="37" t="s">
        <v>18</v>
      </c>
      <c r="J139" s="37">
        <v>119</v>
      </c>
      <c r="K139" s="37" t="s">
        <v>392</v>
      </c>
      <c r="L139" s="37">
        <v>33</v>
      </c>
      <c r="M139" s="37"/>
      <c r="N139" s="53"/>
    </row>
    <row r="140" spans="2:14" ht="15" x14ac:dyDescent="0.2">
      <c r="B140" s="126" t="s">
        <v>447</v>
      </c>
      <c r="C140" s="166" t="s">
        <v>551</v>
      </c>
      <c r="D140" s="85">
        <v>1</v>
      </c>
      <c r="E140" s="104">
        <f>(Ювелир!H140*Ингредиенты!D19+Ювелир!J140*Старатель!C18+Ювелир!L140*Алхимик!D111)</f>
        <v>106189.2</v>
      </c>
      <c r="F140" s="104">
        <f>(Ювелир!H140*Ингредиенты!D19+Ювелир!J140*Старатель!G18+Ювелир!L140*Алхимик!E111)</f>
        <v>132537</v>
      </c>
      <c r="G140" s="85" t="s">
        <v>493</v>
      </c>
      <c r="H140" s="85">
        <v>4</v>
      </c>
      <c r="I140" s="85" t="s">
        <v>18</v>
      </c>
      <c r="J140" s="85">
        <v>119</v>
      </c>
      <c r="K140" s="85" t="s">
        <v>392</v>
      </c>
      <c r="L140" s="85">
        <v>33</v>
      </c>
      <c r="M140" s="85"/>
      <c r="N140" s="86"/>
    </row>
    <row r="141" spans="2:14" ht="15.75" thickBot="1" x14ac:dyDescent="0.25">
      <c r="B141" s="123" t="s">
        <v>448</v>
      </c>
      <c r="C141" s="168" t="s">
        <v>551</v>
      </c>
      <c r="D141" s="60">
        <v>1</v>
      </c>
      <c r="E141" s="105">
        <f>(Ювелир!H141*Ингредиенты!D20+Ювелир!J141*Старатель!C18+Ювелир!L141*Алхимик!D111)</f>
        <v>101754.8</v>
      </c>
      <c r="F141" s="105">
        <f>(Ювелир!H141*Ингредиенты!D20+Ювелир!J141*Старатель!G18+Ювелир!L141*Алхимик!E111)</f>
        <v>123641</v>
      </c>
      <c r="G141" s="60" t="s">
        <v>491</v>
      </c>
      <c r="H141" s="60">
        <v>4</v>
      </c>
      <c r="I141" s="60" t="s">
        <v>18</v>
      </c>
      <c r="J141" s="60">
        <v>99</v>
      </c>
      <c r="K141" s="60" t="s">
        <v>392</v>
      </c>
      <c r="L141" s="60">
        <v>27</v>
      </c>
      <c r="M141" s="60"/>
      <c r="N141" s="61"/>
    </row>
  </sheetData>
  <mergeCells count="119">
    <mergeCell ref="B7:C7"/>
    <mergeCell ref="B8:C8"/>
    <mergeCell ref="B9:C9"/>
    <mergeCell ref="B10:C10"/>
    <mergeCell ref="B11:C11"/>
    <mergeCell ref="B2:N2"/>
    <mergeCell ref="B3:C3"/>
    <mergeCell ref="B4:C4"/>
    <mergeCell ref="B5:C5"/>
    <mergeCell ref="B6:C6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51:C51"/>
    <mergeCell ref="B52:C52"/>
    <mergeCell ref="B53:C53"/>
    <mergeCell ref="B57:C57"/>
    <mergeCell ref="B58:C58"/>
    <mergeCell ref="B46:C46"/>
    <mergeCell ref="B47:C47"/>
    <mergeCell ref="B48:C48"/>
    <mergeCell ref="B49:C49"/>
    <mergeCell ref="B50:C50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8:C88"/>
    <mergeCell ref="B89:C89"/>
    <mergeCell ref="B90:C90"/>
    <mergeCell ref="B91:C91"/>
    <mergeCell ref="B92:C92"/>
    <mergeCell ref="B79:C79"/>
    <mergeCell ref="B84:C84"/>
    <mergeCell ref="B85:C85"/>
    <mergeCell ref="B86:C86"/>
    <mergeCell ref="B87:C8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108:C108"/>
    <mergeCell ref="B109:C109"/>
    <mergeCell ref="B117:C117"/>
    <mergeCell ref="B118:C118"/>
    <mergeCell ref="B119:C119"/>
    <mergeCell ref="B103:C103"/>
    <mergeCell ref="B104:C104"/>
    <mergeCell ref="B105:C105"/>
    <mergeCell ref="B106:C106"/>
    <mergeCell ref="B107:C107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35:C135"/>
    <mergeCell ref="B136:C136"/>
    <mergeCell ref="B137:C137"/>
    <mergeCell ref="B138:C138"/>
    <mergeCell ref="B130:C130"/>
    <mergeCell ref="B131:C131"/>
    <mergeCell ref="B132:C132"/>
    <mergeCell ref="B133:C133"/>
    <mergeCell ref="B134:C134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="80" zoomScaleNormal="80" workbookViewId="0"/>
  </sheetViews>
  <sheetFormatPr defaultRowHeight="14.25" x14ac:dyDescent="0.2"/>
  <cols>
    <col min="1" max="1" width="2.5" customWidth="1"/>
    <col min="2" max="2" width="35.875" bestFit="1" customWidth="1"/>
    <col min="3" max="3" width="7.75" customWidth="1"/>
    <col min="4" max="4" width="15" customWidth="1"/>
    <col min="5" max="5" width="9.125" customWidth="1"/>
    <col min="6" max="6" width="9" customWidth="1"/>
    <col min="7" max="7" width="9.125" customWidth="1"/>
    <col min="8" max="8" width="21.75" customWidth="1"/>
    <col min="9" max="9" width="9.125" customWidth="1"/>
    <col min="10" max="10" width="10.875" customWidth="1"/>
    <col min="13" max="14" width="9" customWidth="1"/>
  </cols>
  <sheetData>
    <row r="1" spans="2:15" ht="15" customHeight="1" thickBot="1" x14ac:dyDescent="0.25"/>
    <row r="2" spans="2:15" x14ac:dyDescent="0.2">
      <c r="B2" s="160" t="s">
        <v>165</v>
      </c>
      <c r="C2" s="161"/>
      <c r="D2" s="162"/>
      <c r="E2" s="29"/>
      <c r="F2" s="29"/>
      <c r="H2" s="29"/>
    </row>
    <row r="3" spans="2:15" x14ac:dyDescent="0.2">
      <c r="B3" s="40" t="s">
        <v>164</v>
      </c>
      <c r="C3" s="90" t="s">
        <v>517</v>
      </c>
      <c r="D3" s="41" t="s">
        <v>115</v>
      </c>
      <c r="E3" s="30"/>
      <c r="F3" s="30"/>
      <c r="H3" s="30"/>
    </row>
    <row r="4" spans="2:15" ht="1.5" customHeight="1" x14ac:dyDescent="0.2">
      <c r="B4" s="83"/>
      <c r="C4" s="91"/>
      <c r="D4" s="84"/>
      <c r="E4" s="30"/>
      <c r="F4" s="30"/>
      <c r="H4" s="30"/>
    </row>
    <row r="5" spans="2:15" ht="15" x14ac:dyDescent="0.2">
      <c r="B5" s="42" t="s">
        <v>197</v>
      </c>
      <c r="C5" s="92">
        <v>3</v>
      </c>
      <c r="D5" s="111">
        <v>1000</v>
      </c>
      <c r="E5" s="31"/>
      <c r="F5" s="34"/>
      <c r="H5" s="114" t="s">
        <v>520</v>
      </c>
      <c r="O5" s="27"/>
    </row>
    <row r="6" spans="2:15" ht="15" x14ac:dyDescent="0.25">
      <c r="B6" s="42" t="s">
        <v>198</v>
      </c>
      <c r="C6" s="92">
        <v>3</v>
      </c>
      <c r="D6" s="111">
        <v>20000</v>
      </c>
      <c r="E6" s="31"/>
      <c r="F6" s="35"/>
      <c r="H6" s="115" t="s">
        <v>525</v>
      </c>
      <c r="O6" s="28"/>
    </row>
    <row r="7" spans="2:15" ht="15" x14ac:dyDescent="0.25">
      <c r="B7" s="43" t="s">
        <v>272</v>
      </c>
      <c r="C7" s="94">
        <v>3</v>
      </c>
      <c r="D7" s="111">
        <v>4000</v>
      </c>
      <c r="E7" s="31"/>
      <c r="F7" s="87"/>
      <c r="G7" s="31"/>
      <c r="H7" s="115" t="s">
        <v>521</v>
      </c>
      <c r="O7" s="28"/>
    </row>
    <row r="8" spans="2:15" ht="15" x14ac:dyDescent="0.25">
      <c r="B8" s="43" t="s">
        <v>273</v>
      </c>
      <c r="C8" s="94">
        <v>3</v>
      </c>
      <c r="D8" s="111">
        <v>20000</v>
      </c>
      <c r="E8" s="31"/>
      <c r="F8" s="73"/>
      <c r="G8" s="31"/>
      <c r="H8" s="115" t="s">
        <v>522</v>
      </c>
      <c r="O8" s="28"/>
    </row>
    <row r="9" spans="2:15" ht="15" x14ac:dyDescent="0.25">
      <c r="B9" s="42" t="s">
        <v>354</v>
      </c>
      <c r="C9" s="92">
        <v>32</v>
      </c>
      <c r="D9" s="111">
        <v>300</v>
      </c>
      <c r="E9" s="31"/>
      <c r="F9" s="74"/>
      <c r="G9" s="31"/>
      <c r="H9" s="115" t="s">
        <v>523</v>
      </c>
      <c r="O9" s="28"/>
    </row>
    <row r="10" spans="2:15" ht="15" x14ac:dyDescent="0.2">
      <c r="B10" s="42" t="s">
        <v>355</v>
      </c>
      <c r="C10" s="92">
        <v>32</v>
      </c>
      <c r="D10" s="110">
        <v>7000</v>
      </c>
      <c r="E10" s="31"/>
      <c r="F10" s="88"/>
      <c r="G10" s="31"/>
      <c r="H10" s="116" t="s">
        <v>524</v>
      </c>
      <c r="O10" s="27"/>
    </row>
    <row r="11" spans="2:15" ht="15" x14ac:dyDescent="0.25">
      <c r="B11" s="42" t="s">
        <v>356</v>
      </c>
      <c r="C11" s="92">
        <v>32</v>
      </c>
      <c r="D11" s="110">
        <v>10000</v>
      </c>
      <c r="E11" s="31"/>
      <c r="F11" s="89"/>
      <c r="G11" s="31"/>
      <c r="O11" s="28"/>
    </row>
    <row r="12" spans="2:15" ht="15" x14ac:dyDescent="0.25">
      <c r="B12" s="43" t="s">
        <v>492</v>
      </c>
      <c r="C12" s="94">
        <v>32</v>
      </c>
      <c r="D12" s="110">
        <v>1500</v>
      </c>
      <c r="E12" s="31"/>
      <c r="F12" s="31"/>
      <c r="G12" s="31"/>
      <c r="H12" s="31"/>
      <c r="O12" s="28"/>
    </row>
    <row r="13" spans="2:15" ht="15" x14ac:dyDescent="0.25">
      <c r="B13" s="43" t="s">
        <v>493</v>
      </c>
      <c r="C13" s="94">
        <v>32</v>
      </c>
      <c r="D13" s="110">
        <v>20000</v>
      </c>
      <c r="E13" s="31"/>
      <c r="F13" s="31"/>
      <c r="G13" s="31"/>
      <c r="H13" s="31"/>
      <c r="O13" s="28"/>
    </row>
    <row r="14" spans="2:15" ht="15" x14ac:dyDescent="0.25">
      <c r="B14" s="43" t="s">
        <v>491</v>
      </c>
      <c r="C14" s="94">
        <v>32</v>
      </c>
      <c r="D14" s="110">
        <v>20000</v>
      </c>
      <c r="E14" s="31"/>
      <c r="H14" s="31"/>
      <c r="O14" s="28"/>
    </row>
    <row r="15" spans="2:15" ht="15" x14ac:dyDescent="0.25">
      <c r="B15" s="42" t="s">
        <v>514</v>
      </c>
      <c r="C15" s="92">
        <v>51</v>
      </c>
      <c r="D15" s="110">
        <v>5000</v>
      </c>
      <c r="E15" s="31"/>
      <c r="H15" s="31"/>
      <c r="O15" s="28"/>
    </row>
    <row r="16" spans="2:15" ht="15" x14ac:dyDescent="0.25">
      <c r="B16" s="42" t="s">
        <v>515</v>
      </c>
      <c r="C16" s="92">
        <v>51</v>
      </c>
      <c r="D16" s="110">
        <v>5000</v>
      </c>
      <c r="E16" s="31"/>
      <c r="H16" s="31"/>
      <c r="O16" s="28"/>
    </row>
    <row r="17" spans="2:15" ht="15" x14ac:dyDescent="0.25">
      <c r="B17" s="42" t="s">
        <v>516</v>
      </c>
      <c r="C17" s="92">
        <v>51</v>
      </c>
      <c r="D17" s="110">
        <v>5000</v>
      </c>
      <c r="E17" s="31"/>
      <c r="F17" s="31"/>
      <c r="G17" s="31"/>
      <c r="H17" s="31"/>
      <c r="O17" s="28"/>
    </row>
    <row r="18" spans="2:15" ht="15" x14ac:dyDescent="0.25">
      <c r="B18" s="43" t="s">
        <v>492</v>
      </c>
      <c r="C18" s="94">
        <v>51</v>
      </c>
      <c r="D18" s="110">
        <v>20000</v>
      </c>
      <c r="E18" s="31"/>
      <c r="F18" s="31"/>
      <c r="G18" s="31"/>
      <c r="H18" s="31"/>
      <c r="O18" s="28"/>
    </row>
    <row r="19" spans="2:15" ht="15" x14ac:dyDescent="0.25">
      <c r="B19" s="43" t="s">
        <v>493</v>
      </c>
      <c r="C19" s="94">
        <v>51</v>
      </c>
      <c r="D19" s="110">
        <v>20000</v>
      </c>
      <c r="E19" s="31"/>
      <c r="F19" s="31"/>
      <c r="G19" s="31"/>
      <c r="H19" s="31"/>
      <c r="O19" s="28"/>
    </row>
    <row r="20" spans="2:15" ht="15" x14ac:dyDescent="0.25">
      <c r="B20" s="43" t="s">
        <v>491</v>
      </c>
      <c r="C20" s="94">
        <v>51</v>
      </c>
      <c r="D20" s="110">
        <v>20000</v>
      </c>
      <c r="E20" s="31"/>
      <c r="F20" s="31"/>
      <c r="G20" s="31"/>
      <c r="H20" s="31"/>
      <c r="O20" s="28"/>
    </row>
    <row r="21" spans="2:15" ht="15" x14ac:dyDescent="0.25">
      <c r="B21" s="144" t="s">
        <v>157</v>
      </c>
      <c r="C21" s="163"/>
      <c r="D21" s="111">
        <v>70</v>
      </c>
      <c r="E21" s="31"/>
      <c r="F21" s="31"/>
      <c r="G21" s="31"/>
      <c r="H21" s="31"/>
      <c r="O21" s="28"/>
    </row>
    <row r="22" spans="2:15" ht="15" x14ac:dyDescent="0.25">
      <c r="B22" s="158" t="s">
        <v>433</v>
      </c>
      <c r="C22" s="159"/>
      <c r="D22" s="112">
        <v>2500</v>
      </c>
      <c r="E22" s="31"/>
      <c r="F22" s="31"/>
      <c r="G22" s="31"/>
      <c r="H22" s="31"/>
      <c r="O22" s="28"/>
    </row>
    <row r="23" spans="2:15" ht="15" x14ac:dyDescent="0.25">
      <c r="B23" s="146" t="s">
        <v>156</v>
      </c>
      <c r="C23" s="164"/>
      <c r="D23" s="111">
        <v>30</v>
      </c>
      <c r="E23" s="31"/>
      <c r="F23" s="31"/>
      <c r="G23" s="31"/>
      <c r="H23" s="31"/>
      <c r="L23" s="30"/>
      <c r="O23" s="28"/>
    </row>
    <row r="24" spans="2:15" ht="15" x14ac:dyDescent="0.2">
      <c r="B24" s="144" t="s">
        <v>214</v>
      </c>
      <c r="C24" s="163"/>
      <c r="D24" s="111">
        <v>8</v>
      </c>
      <c r="E24" s="31"/>
      <c r="F24" s="31"/>
      <c r="G24" s="31"/>
      <c r="H24" s="31"/>
      <c r="O24" s="27"/>
    </row>
    <row r="25" spans="2:15" ht="15" x14ac:dyDescent="0.2">
      <c r="B25" s="140" t="s">
        <v>306</v>
      </c>
      <c r="C25" s="156"/>
      <c r="D25" s="111">
        <v>25</v>
      </c>
      <c r="E25" s="31"/>
      <c r="F25" s="31"/>
      <c r="G25" s="31"/>
      <c r="H25" s="31"/>
      <c r="O25" s="27"/>
    </row>
    <row r="26" spans="2:15" ht="15" x14ac:dyDescent="0.2">
      <c r="B26" s="138" t="s">
        <v>307</v>
      </c>
      <c r="C26" s="157"/>
      <c r="D26" s="111">
        <v>100</v>
      </c>
      <c r="E26" s="31"/>
      <c r="F26" s="31"/>
      <c r="G26" s="31"/>
      <c r="H26" s="31"/>
      <c r="O26" s="27"/>
    </row>
    <row r="27" spans="2:15" ht="15" x14ac:dyDescent="0.2">
      <c r="B27" s="158" t="s">
        <v>387</v>
      </c>
      <c r="C27" s="159"/>
      <c r="D27" s="110">
        <v>20</v>
      </c>
      <c r="E27" s="31"/>
      <c r="F27" s="31"/>
      <c r="G27" s="31"/>
      <c r="H27" s="31"/>
      <c r="O27" s="27"/>
    </row>
    <row r="28" spans="2:15" x14ac:dyDescent="0.2">
      <c r="B28" s="44"/>
      <c r="C28" s="93"/>
      <c r="D28" s="110"/>
      <c r="E28" s="31"/>
      <c r="F28" s="31"/>
      <c r="G28" s="31"/>
      <c r="H28" s="31"/>
      <c r="O28" s="27"/>
    </row>
    <row r="29" spans="2:15" x14ac:dyDescent="0.2">
      <c r="B29" s="44"/>
      <c r="C29" s="93"/>
      <c r="D29" s="110"/>
      <c r="E29" s="31"/>
      <c r="F29" s="31"/>
      <c r="G29" s="31"/>
      <c r="H29" s="31"/>
      <c r="O29" s="27"/>
    </row>
    <row r="30" spans="2:15" x14ac:dyDescent="0.2">
      <c r="B30" s="44"/>
      <c r="C30" s="93"/>
      <c r="D30" s="110"/>
      <c r="E30" s="31"/>
      <c r="F30" s="31"/>
      <c r="G30" s="31"/>
      <c r="H30" s="31"/>
      <c r="O30" s="27"/>
    </row>
    <row r="31" spans="2:15" ht="15" x14ac:dyDescent="0.25">
      <c r="B31" s="44"/>
      <c r="C31" s="93"/>
      <c r="D31" s="110"/>
      <c r="E31" s="31"/>
      <c r="F31" s="31"/>
      <c r="G31" s="31"/>
      <c r="H31" s="31"/>
      <c r="O31" s="28"/>
    </row>
    <row r="32" spans="2:15" ht="15" x14ac:dyDescent="0.25">
      <c r="B32" s="44"/>
      <c r="C32" s="93"/>
      <c r="D32" s="110"/>
      <c r="E32" s="31"/>
      <c r="F32" s="31"/>
      <c r="G32" s="31"/>
      <c r="H32" s="31"/>
      <c r="O32" s="28"/>
    </row>
    <row r="33" spans="2:15" x14ac:dyDescent="0.2">
      <c r="B33" s="44"/>
      <c r="C33" s="93"/>
      <c r="D33" s="110"/>
      <c r="E33" s="31"/>
      <c r="F33" s="31"/>
      <c r="G33" s="31"/>
      <c r="H33" s="31"/>
      <c r="O33" s="27"/>
    </row>
    <row r="34" spans="2:15" ht="15" x14ac:dyDescent="0.25">
      <c r="B34" s="44"/>
      <c r="C34" s="93"/>
      <c r="D34" s="110"/>
      <c r="E34" s="31"/>
      <c r="F34" s="31"/>
      <c r="G34" s="31"/>
      <c r="H34" s="31"/>
      <c r="O34" s="28"/>
    </row>
    <row r="35" spans="2:15" ht="15.75" thickBot="1" x14ac:dyDescent="0.3">
      <c r="B35" s="45"/>
      <c r="C35" s="95"/>
      <c r="D35" s="113"/>
      <c r="E35" s="31"/>
      <c r="F35" s="31"/>
      <c r="G35" s="31"/>
      <c r="H35" s="31"/>
      <c r="O35" s="28"/>
    </row>
    <row r="36" spans="2:15" x14ac:dyDescent="0.2">
      <c r="B36" s="1"/>
      <c r="C36" s="1"/>
      <c r="D36" s="1"/>
    </row>
  </sheetData>
  <mergeCells count="8">
    <mergeCell ref="B25:C25"/>
    <mergeCell ref="B26:C26"/>
    <mergeCell ref="B27:C27"/>
    <mergeCell ref="B2:D2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/>
  </sheetViews>
  <sheetFormatPr defaultRowHeight="14.25" x14ac:dyDescent="0.2"/>
  <cols>
    <col min="1" max="1" width="5" customWidth="1"/>
    <col min="2" max="2" width="25.62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.125" customWidth="1"/>
  </cols>
  <sheetData>
    <row r="1" spans="2:7" ht="15" customHeight="1" thickBot="1" x14ac:dyDescent="0.25"/>
    <row r="2" spans="2:7" ht="15" thickBot="1" x14ac:dyDescent="0.25">
      <c r="B2" s="131" t="s">
        <v>99</v>
      </c>
      <c r="C2" s="132"/>
      <c r="D2" s="132"/>
      <c r="E2" s="132"/>
      <c r="F2" s="133"/>
      <c r="G2" s="134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61</v>
      </c>
      <c r="C4" s="97">
        <v>36.1</v>
      </c>
      <c r="D4" s="17">
        <v>-5</v>
      </c>
      <c r="E4" s="98">
        <f t="shared" ref="E4:E46" si="0">C4*D4/100 +C4</f>
        <v>34.295000000000002</v>
      </c>
      <c r="F4" s="18">
        <f t="shared" ref="F4:F46" si="1">ROUND(E4,0)</f>
        <v>34</v>
      </c>
      <c r="G4" s="19">
        <f>F4+1</f>
        <v>35</v>
      </c>
    </row>
    <row r="5" spans="2:7" ht="15" x14ac:dyDescent="0.25">
      <c r="B5" s="2" t="s">
        <v>62</v>
      </c>
      <c r="C5" s="97">
        <v>36.1</v>
      </c>
      <c r="D5" s="17">
        <v>10</v>
      </c>
      <c r="E5" s="98">
        <f t="shared" si="0"/>
        <v>39.71</v>
      </c>
      <c r="F5" s="18">
        <f t="shared" si="1"/>
        <v>40</v>
      </c>
      <c r="G5" s="19">
        <f>F5+1</f>
        <v>41</v>
      </c>
    </row>
    <row r="6" spans="2:7" ht="15" x14ac:dyDescent="0.25">
      <c r="B6" s="2" t="s">
        <v>63</v>
      </c>
      <c r="C6" s="97">
        <v>36.1</v>
      </c>
      <c r="D6" s="17">
        <v>450</v>
      </c>
      <c r="E6" s="98">
        <f t="shared" si="0"/>
        <v>198.54999999999998</v>
      </c>
      <c r="F6" s="18">
        <f t="shared" si="1"/>
        <v>199</v>
      </c>
      <c r="G6" s="19">
        <f>F6+1</f>
        <v>200</v>
      </c>
    </row>
    <row r="7" spans="2:7" ht="15" x14ac:dyDescent="0.25">
      <c r="B7" s="3" t="s">
        <v>64</v>
      </c>
      <c r="C7" s="97">
        <v>41.2</v>
      </c>
      <c r="D7" s="17">
        <v>-30</v>
      </c>
      <c r="E7" s="98">
        <f t="shared" si="0"/>
        <v>28.840000000000003</v>
      </c>
      <c r="F7" s="18">
        <f t="shared" si="1"/>
        <v>29</v>
      </c>
      <c r="G7" s="19">
        <f>F7+1</f>
        <v>30</v>
      </c>
    </row>
    <row r="8" spans="2:7" ht="15" x14ac:dyDescent="0.25">
      <c r="B8" s="3" t="s">
        <v>65</v>
      </c>
      <c r="C8" s="97">
        <v>41.2</v>
      </c>
      <c r="D8" s="17">
        <v>100</v>
      </c>
      <c r="E8" s="98">
        <f t="shared" si="0"/>
        <v>82.4</v>
      </c>
      <c r="F8" s="18">
        <f t="shared" si="1"/>
        <v>82</v>
      </c>
      <c r="G8" s="19">
        <f t="shared" ref="G8:G46" si="2">F8+1</f>
        <v>83</v>
      </c>
    </row>
    <row r="9" spans="2:7" ht="15" x14ac:dyDescent="0.25">
      <c r="B9" s="3" t="s">
        <v>66</v>
      </c>
      <c r="C9" s="97">
        <v>41.2</v>
      </c>
      <c r="D9" s="17">
        <v>50</v>
      </c>
      <c r="E9" s="98">
        <f t="shared" si="0"/>
        <v>61.800000000000004</v>
      </c>
      <c r="F9" s="18">
        <f t="shared" si="1"/>
        <v>62</v>
      </c>
      <c r="G9" s="19">
        <f t="shared" si="2"/>
        <v>63</v>
      </c>
    </row>
    <row r="10" spans="2:7" ht="15" x14ac:dyDescent="0.25">
      <c r="B10" s="3" t="s">
        <v>67</v>
      </c>
      <c r="C10" s="97">
        <v>41.2</v>
      </c>
      <c r="D10" s="17">
        <v>100</v>
      </c>
      <c r="E10" s="98">
        <f t="shared" si="0"/>
        <v>82.4</v>
      </c>
      <c r="F10" s="18">
        <f t="shared" si="1"/>
        <v>82</v>
      </c>
      <c r="G10" s="19">
        <f t="shared" si="2"/>
        <v>83</v>
      </c>
    </row>
    <row r="11" spans="2:7" ht="15" x14ac:dyDescent="0.25">
      <c r="B11" s="3" t="s">
        <v>68</v>
      </c>
      <c r="C11" s="97">
        <v>41.2</v>
      </c>
      <c r="D11" s="17">
        <v>-5</v>
      </c>
      <c r="E11" s="98">
        <f t="shared" si="0"/>
        <v>39.14</v>
      </c>
      <c r="F11" s="18">
        <f t="shared" si="1"/>
        <v>39</v>
      </c>
      <c r="G11" s="19">
        <f t="shared" si="2"/>
        <v>40</v>
      </c>
    </row>
    <row r="12" spans="2:7" ht="15" x14ac:dyDescent="0.25">
      <c r="B12" s="9" t="s">
        <v>69</v>
      </c>
      <c r="C12" s="97">
        <v>47.7</v>
      </c>
      <c r="D12" s="17">
        <v>0</v>
      </c>
      <c r="E12" s="98">
        <f t="shared" si="0"/>
        <v>47.7</v>
      </c>
      <c r="F12" s="18">
        <f t="shared" si="1"/>
        <v>48</v>
      </c>
      <c r="G12" s="19">
        <f t="shared" si="2"/>
        <v>49</v>
      </c>
    </row>
    <row r="13" spans="2:7" ht="15" x14ac:dyDescent="0.25">
      <c r="B13" s="9" t="s">
        <v>70</v>
      </c>
      <c r="C13" s="97">
        <v>47.7</v>
      </c>
      <c r="D13" s="17">
        <v>100</v>
      </c>
      <c r="E13" s="98">
        <f t="shared" si="0"/>
        <v>95.4</v>
      </c>
      <c r="F13" s="18">
        <f t="shared" si="1"/>
        <v>95</v>
      </c>
      <c r="G13" s="19">
        <f t="shared" si="2"/>
        <v>96</v>
      </c>
    </row>
    <row r="14" spans="2:7" ht="15" x14ac:dyDescent="0.25">
      <c r="B14" s="9" t="s">
        <v>71</v>
      </c>
      <c r="C14" s="97">
        <v>47.7</v>
      </c>
      <c r="D14" s="17">
        <v>100</v>
      </c>
      <c r="E14" s="98">
        <f t="shared" si="0"/>
        <v>95.4</v>
      </c>
      <c r="F14" s="18">
        <f t="shared" si="1"/>
        <v>95</v>
      </c>
      <c r="G14" s="19">
        <f t="shared" si="2"/>
        <v>96</v>
      </c>
    </row>
    <row r="15" spans="2:7" ht="15" x14ac:dyDescent="0.25">
      <c r="B15" s="9" t="s">
        <v>72</v>
      </c>
      <c r="C15" s="97">
        <v>47.7</v>
      </c>
      <c r="D15" s="17">
        <v>100</v>
      </c>
      <c r="E15" s="98">
        <f t="shared" si="0"/>
        <v>95.4</v>
      </c>
      <c r="F15" s="18">
        <f t="shared" si="1"/>
        <v>95</v>
      </c>
      <c r="G15" s="19">
        <f t="shared" si="2"/>
        <v>96</v>
      </c>
    </row>
    <row r="16" spans="2:7" ht="15" x14ac:dyDescent="0.25">
      <c r="B16" s="9" t="s">
        <v>73</v>
      </c>
      <c r="C16" s="97">
        <v>47.7</v>
      </c>
      <c r="D16" s="17">
        <v>100</v>
      </c>
      <c r="E16" s="98">
        <f t="shared" si="0"/>
        <v>95.4</v>
      </c>
      <c r="F16" s="18">
        <f t="shared" si="1"/>
        <v>95</v>
      </c>
      <c r="G16" s="19">
        <f t="shared" si="2"/>
        <v>96</v>
      </c>
    </row>
    <row r="17" spans="2:7" ht="15" x14ac:dyDescent="0.25">
      <c r="B17" s="9" t="s">
        <v>74</v>
      </c>
      <c r="C17" s="97">
        <v>47.7</v>
      </c>
      <c r="D17" s="17">
        <v>100</v>
      </c>
      <c r="E17" s="98">
        <f t="shared" si="0"/>
        <v>95.4</v>
      </c>
      <c r="F17" s="18">
        <f t="shared" si="1"/>
        <v>95</v>
      </c>
      <c r="G17" s="19">
        <f t="shared" si="2"/>
        <v>96</v>
      </c>
    </row>
    <row r="18" spans="2:7" ht="15" x14ac:dyDescent="0.25">
      <c r="B18" s="9" t="s">
        <v>75</v>
      </c>
      <c r="C18" s="97">
        <v>47.7</v>
      </c>
      <c r="D18" s="17">
        <v>100</v>
      </c>
      <c r="E18" s="98">
        <f t="shared" si="0"/>
        <v>95.4</v>
      </c>
      <c r="F18" s="18">
        <f t="shared" si="1"/>
        <v>95</v>
      </c>
      <c r="G18" s="19">
        <f t="shared" si="2"/>
        <v>96</v>
      </c>
    </row>
    <row r="19" spans="2:7" ht="15" x14ac:dyDescent="0.25">
      <c r="B19" s="4" t="s">
        <v>76</v>
      </c>
      <c r="C19" s="98">
        <v>54.6</v>
      </c>
      <c r="D19" s="17">
        <v>0</v>
      </c>
      <c r="E19" s="98">
        <f t="shared" si="0"/>
        <v>54.6</v>
      </c>
      <c r="F19" s="18">
        <f t="shared" si="1"/>
        <v>55</v>
      </c>
      <c r="G19" s="19">
        <f t="shared" si="2"/>
        <v>56</v>
      </c>
    </row>
    <row r="20" spans="2:7" ht="15" x14ac:dyDescent="0.25">
      <c r="B20" s="4" t="s">
        <v>77</v>
      </c>
      <c r="C20" s="98">
        <v>54.6</v>
      </c>
      <c r="D20" s="17">
        <v>100</v>
      </c>
      <c r="E20" s="98">
        <f t="shared" si="0"/>
        <v>109.2</v>
      </c>
      <c r="F20" s="18">
        <f t="shared" si="1"/>
        <v>109</v>
      </c>
      <c r="G20" s="19">
        <f t="shared" si="2"/>
        <v>110</v>
      </c>
    </row>
    <row r="21" spans="2:7" ht="15" x14ac:dyDescent="0.25">
      <c r="B21" s="4" t="s">
        <v>78</v>
      </c>
      <c r="C21" s="98">
        <v>54.6</v>
      </c>
      <c r="D21" s="17">
        <v>100</v>
      </c>
      <c r="E21" s="98">
        <f t="shared" si="0"/>
        <v>109.2</v>
      </c>
      <c r="F21" s="18">
        <f t="shared" si="1"/>
        <v>109</v>
      </c>
      <c r="G21" s="19">
        <f t="shared" si="2"/>
        <v>110</v>
      </c>
    </row>
    <row r="22" spans="2:7" ht="15" x14ac:dyDescent="0.25">
      <c r="B22" s="4" t="s">
        <v>79</v>
      </c>
      <c r="C22" s="98">
        <v>54.6</v>
      </c>
      <c r="D22" s="17">
        <v>100</v>
      </c>
      <c r="E22" s="98">
        <f t="shared" si="0"/>
        <v>109.2</v>
      </c>
      <c r="F22" s="18">
        <f t="shared" si="1"/>
        <v>109</v>
      </c>
      <c r="G22" s="19">
        <f t="shared" si="2"/>
        <v>110</v>
      </c>
    </row>
    <row r="23" spans="2:7" ht="15" x14ac:dyDescent="0.25">
      <c r="B23" s="4" t="s">
        <v>80</v>
      </c>
      <c r="C23" s="98">
        <v>54.6</v>
      </c>
      <c r="D23" s="17">
        <v>100</v>
      </c>
      <c r="E23" s="98">
        <f t="shared" si="0"/>
        <v>109.2</v>
      </c>
      <c r="F23" s="18">
        <f t="shared" si="1"/>
        <v>109</v>
      </c>
      <c r="G23" s="19">
        <f t="shared" si="2"/>
        <v>110</v>
      </c>
    </row>
    <row r="24" spans="2:7" ht="15" x14ac:dyDescent="0.25">
      <c r="B24" s="4" t="s">
        <v>81</v>
      </c>
      <c r="C24" s="98">
        <v>54.6</v>
      </c>
      <c r="D24" s="17">
        <v>100</v>
      </c>
      <c r="E24" s="98">
        <f t="shared" si="0"/>
        <v>109.2</v>
      </c>
      <c r="F24" s="18">
        <f t="shared" si="1"/>
        <v>109</v>
      </c>
      <c r="G24" s="19">
        <f t="shared" si="2"/>
        <v>110</v>
      </c>
    </row>
    <row r="25" spans="2:7" ht="15" x14ac:dyDescent="0.25">
      <c r="B25" s="4" t="s">
        <v>82</v>
      </c>
      <c r="C25" s="98">
        <v>54.6</v>
      </c>
      <c r="D25" s="17">
        <v>100</v>
      </c>
      <c r="E25" s="98">
        <f t="shared" si="0"/>
        <v>109.2</v>
      </c>
      <c r="F25" s="18">
        <f t="shared" si="1"/>
        <v>109</v>
      </c>
      <c r="G25" s="19">
        <f t="shared" si="2"/>
        <v>110</v>
      </c>
    </row>
    <row r="26" spans="2:7" ht="15" x14ac:dyDescent="0.25">
      <c r="B26" s="5" t="s">
        <v>83</v>
      </c>
      <c r="C26" s="98">
        <v>62.8</v>
      </c>
      <c r="D26" s="17">
        <v>100</v>
      </c>
      <c r="E26" s="98">
        <f t="shared" si="0"/>
        <v>125.6</v>
      </c>
      <c r="F26" s="18">
        <f t="shared" si="1"/>
        <v>126</v>
      </c>
      <c r="G26" s="19">
        <f t="shared" si="2"/>
        <v>127</v>
      </c>
    </row>
    <row r="27" spans="2:7" ht="15" x14ac:dyDescent="0.25">
      <c r="B27" s="5" t="s">
        <v>84</v>
      </c>
      <c r="C27" s="98">
        <v>62.8</v>
      </c>
      <c r="D27" s="17">
        <v>100</v>
      </c>
      <c r="E27" s="98">
        <f t="shared" si="0"/>
        <v>125.6</v>
      </c>
      <c r="F27" s="18">
        <f t="shared" si="1"/>
        <v>126</v>
      </c>
      <c r="G27" s="19">
        <f t="shared" si="2"/>
        <v>127</v>
      </c>
    </row>
    <row r="28" spans="2:7" ht="15" x14ac:dyDescent="0.25">
      <c r="B28" s="5" t="s">
        <v>85</v>
      </c>
      <c r="C28" s="98">
        <v>62.8</v>
      </c>
      <c r="D28" s="17">
        <v>100</v>
      </c>
      <c r="E28" s="98">
        <f t="shared" si="0"/>
        <v>125.6</v>
      </c>
      <c r="F28" s="18">
        <f t="shared" si="1"/>
        <v>126</v>
      </c>
      <c r="G28" s="19">
        <f t="shared" si="2"/>
        <v>127</v>
      </c>
    </row>
    <row r="29" spans="2:7" ht="15" x14ac:dyDescent="0.25">
      <c r="B29" s="5" t="s">
        <v>86</v>
      </c>
      <c r="C29" s="98">
        <v>62.8</v>
      </c>
      <c r="D29" s="17">
        <v>100</v>
      </c>
      <c r="E29" s="98">
        <f t="shared" si="0"/>
        <v>125.6</v>
      </c>
      <c r="F29" s="18">
        <f t="shared" si="1"/>
        <v>126</v>
      </c>
      <c r="G29" s="19">
        <f t="shared" si="2"/>
        <v>127</v>
      </c>
    </row>
    <row r="30" spans="2:7" ht="15" x14ac:dyDescent="0.25">
      <c r="B30" s="5" t="s">
        <v>87</v>
      </c>
      <c r="C30" s="98">
        <v>62.8</v>
      </c>
      <c r="D30" s="17">
        <v>100</v>
      </c>
      <c r="E30" s="98">
        <f t="shared" si="0"/>
        <v>125.6</v>
      </c>
      <c r="F30" s="18">
        <f t="shared" si="1"/>
        <v>126</v>
      </c>
      <c r="G30" s="19">
        <f t="shared" si="2"/>
        <v>127</v>
      </c>
    </row>
    <row r="31" spans="2:7" ht="15" x14ac:dyDescent="0.25">
      <c r="B31" s="5" t="s">
        <v>88</v>
      </c>
      <c r="C31" s="98">
        <v>62.8</v>
      </c>
      <c r="D31" s="17">
        <v>100</v>
      </c>
      <c r="E31" s="98">
        <f t="shared" si="0"/>
        <v>125.6</v>
      </c>
      <c r="F31" s="18">
        <f t="shared" si="1"/>
        <v>126</v>
      </c>
      <c r="G31" s="19">
        <f t="shared" si="2"/>
        <v>127</v>
      </c>
    </row>
    <row r="32" spans="2:7" ht="15" x14ac:dyDescent="0.25">
      <c r="B32" s="5" t="s">
        <v>89</v>
      </c>
      <c r="C32" s="98">
        <v>62.8</v>
      </c>
      <c r="D32" s="17">
        <v>100</v>
      </c>
      <c r="E32" s="98">
        <f t="shared" si="0"/>
        <v>125.6</v>
      </c>
      <c r="F32" s="18">
        <f t="shared" si="1"/>
        <v>126</v>
      </c>
      <c r="G32" s="19">
        <f t="shared" si="2"/>
        <v>127</v>
      </c>
    </row>
    <row r="33" spans="2:7" ht="15" x14ac:dyDescent="0.25">
      <c r="B33" s="6" t="s">
        <v>90</v>
      </c>
      <c r="C33" s="98">
        <v>72.400000000000006</v>
      </c>
      <c r="D33" s="17">
        <v>100</v>
      </c>
      <c r="E33" s="98">
        <f t="shared" si="0"/>
        <v>144.80000000000001</v>
      </c>
      <c r="F33" s="18">
        <f t="shared" si="1"/>
        <v>145</v>
      </c>
      <c r="G33" s="19">
        <f t="shared" si="2"/>
        <v>146</v>
      </c>
    </row>
    <row r="34" spans="2:7" ht="15" x14ac:dyDescent="0.25">
      <c r="B34" s="6" t="s">
        <v>91</v>
      </c>
      <c r="C34" s="98">
        <v>72.400000000000006</v>
      </c>
      <c r="D34" s="17">
        <v>100</v>
      </c>
      <c r="E34" s="98">
        <f t="shared" si="0"/>
        <v>144.80000000000001</v>
      </c>
      <c r="F34" s="18">
        <f t="shared" si="1"/>
        <v>145</v>
      </c>
      <c r="G34" s="19">
        <f t="shared" si="2"/>
        <v>146</v>
      </c>
    </row>
    <row r="35" spans="2:7" ht="15" x14ac:dyDescent="0.25">
      <c r="B35" s="6" t="s">
        <v>92</v>
      </c>
      <c r="C35" s="98">
        <v>72.400000000000006</v>
      </c>
      <c r="D35" s="17">
        <v>100</v>
      </c>
      <c r="E35" s="98">
        <f t="shared" si="0"/>
        <v>144.80000000000001</v>
      </c>
      <c r="F35" s="18">
        <f t="shared" si="1"/>
        <v>145</v>
      </c>
      <c r="G35" s="19">
        <f t="shared" si="2"/>
        <v>146</v>
      </c>
    </row>
    <row r="36" spans="2:7" ht="15" x14ac:dyDescent="0.25">
      <c r="B36" s="6" t="s">
        <v>93</v>
      </c>
      <c r="C36" s="98">
        <v>72.400000000000006</v>
      </c>
      <c r="D36" s="17">
        <v>100</v>
      </c>
      <c r="E36" s="98">
        <f t="shared" si="0"/>
        <v>144.80000000000001</v>
      </c>
      <c r="F36" s="18">
        <f t="shared" si="1"/>
        <v>145</v>
      </c>
      <c r="G36" s="19">
        <f t="shared" si="2"/>
        <v>146</v>
      </c>
    </row>
    <row r="37" spans="2:7" ht="15" x14ac:dyDescent="0.25">
      <c r="B37" s="6" t="s">
        <v>94</v>
      </c>
      <c r="C37" s="98">
        <v>72.400000000000006</v>
      </c>
      <c r="D37" s="17">
        <v>100</v>
      </c>
      <c r="E37" s="98">
        <f t="shared" si="0"/>
        <v>144.80000000000001</v>
      </c>
      <c r="F37" s="18">
        <f t="shared" si="1"/>
        <v>145</v>
      </c>
      <c r="G37" s="19">
        <f t="shared" si="2"/>
        <v>146</v>
      </c>
    </row>
    <row r="38" spans="2:7" ht="15" x14ac:dyDescent="0.25">
      <c r="B38" s="6" t="s">
        <v>95</v>
      </c>
      <c r="C38" s="98">
        <v>72.400000000000006</v>
      </c>
      <c r="D38" s="17">
        <v>100</v>
      </c>
      <c r="E38" s="98">
        <f t="shared" si="0"/>
        <v>144.80000000000001</v>
      </c>
      <c r="F38" s="18">
        <f t="shared" si="1"/>
        <v>145</v>
      </c>
      <c r="G38" s="19">
        <f t="shared" si="2"/>
        <v>146</v>
      </c>
    </row>
    <row r="39" spans="2:7" ht="15" x14ac:dyDescent="0.25">
      <c r="B39" s="6" t="s">
        <v>96</v>
      </c>
      <c r="C39" s="98">
        <v>72.400000000000006</v>
      </c>
      <c r="D39" s="17">
        <v>100</v>
      </c>
      <c r="E39" s="98">
        <f t="shared" si="0"/>
        <v>144.80000000000001</v>
      </c>
      <c r="F39" s="18">
        <f t="shared" si="1"/>
        <v>145</v>
      </c>
      <c r="G39" s="19">
        <f t="shared" si="2"/>
        <v>146</v>
      </c>
    </row>
    <row r="40" spans="2:7" ht="15" x14ac:dyDescent="0.25">
      <c r="B40" s="7" t="s">
        <v>100</v>
      </c>
      <c r="C40" s="98">
        <v>83.2</v>
      </c>
      <c r="D40" s="17">
        <v>100</v>
      </c>
      <c r="E40" s="98">
        <f t="shared" si="0"/>
        <v>166.4</v>
      </c>
      <c r="F40" s="18">
        <f t="shared" si="1"/>
        <v>166</v>
      </c>
      <c r="G40" s="19">
        <f t="shared" si="2"/>
        <v>167</v>
      </c>
    </row>
    <row r="41" spans="2:7" ht="15" x14ac:dyDescent="0.25">
      <c r="B41" s="7" t="s">
        <v>101</v>
      </c>
      <c r="C41" s="98">
        <v>83.2</v>
      </c>
      <c r="D41" s="17">
        <v>100</v>
      </c>
      <c r="E41" s="98">
        <f t="shared" si="0"/>
        <v>166.4</v>
      </c>
      <c r="F41" s="18">
        <f t="shared" si="1"/>
        <v>166</v>
      </c>
      <c r="G41" s="19">
        <f t="shared" si="2"/>
        <v>167</v>
      </c>
    </row>
    <row r="42" spans="2:7" ht="15" x14ac:dyDescent="0.25">
      <c r="B42" s="7" t="s">
        <v>102</v>
      </c>
      <c r="C42" s="98">
        <v>83.2</v>
      </c>
      <c r="D42" s="17">
        <v>100</v>
      </c>
      <c r="E42" s="98">
        <f t="shared" si="0"/>
        <v>166.4</v>
      </c>
      <c r="F42" s="18">
        <f t="shared" si="1"/>
        <v>166</v>
      </c>
      <c r="G42" s="19">
        <f t="shared" si="2"/>
        <v>167</v>
      </c>
    </row>
    <row r="43" spans="2:7" ht="15" x14ac:dyDescent="0.25">
      <c r="B43" s="7" t="s">
        <v>103</v>
      </c>
      <c r="C43" s="98">
        <v>83.2</v>
      </c>
      <c r="D43" s="17">
        <v>100</v>
      </c>
      <c r="E43" s="98">
        <f t="shared" si="0"/>
        <v>166.4</v>
      </c>
      <c r="F43" s="18">
        <f t="shared" si="1"/>
        <v>166</v>
      </c>
      <c r="G43" s="19">
        <f t="shared" si="2"/>
        <v>167</v>
      </c>
    </row>
    <row r="44" spans="2:7" ht="15" x14ac:dyDescent="0.25">
      <c r="B44" s="7" t="s">
        <v>104</v>
      </c>
      <c r="C44" s="98">
        <v>83.2</v>
      </c>
      <c r="D44" s="17">
        <v>100</v>
      </c>
      <c r="E44" s="98">
        <f t="shared" si="0"/>
        <v>166.4</v>
      </c>
      <c r="F44" s="18">
        <f t="shared" si="1"/>
        <v>166</v>
      </c>
      <c r="G44" s="19">
        <f t="shared" si="2"/>
        <v>167</v>
      </c>
    </row>
    <row r="45" spans="2:7" ht="15" x14ac:dyDescent="0.25">
      <c r="B45" s="7" t="s">
        <v>105</v>
      </c>
      <c r="C45" s="98">
        <v>83.2</v>
      </c>
      <c r="D45" s="17">
        <v>100</v>
      </c>
      <c r="E45" s="98">
        <f t="shared" si="0"/>
        <v>166.4</v>
      </c>
      <c r="F45" s="18">
        <f t="shared" si="1"/>
        <v>166</v>
      </c>
      <c r="G45" s="19">
        <f t="shared" si="2"/>
        <v>167</v>
      </c>
    </row>
    <row r="46" spans="2:7" ht="15.75" thickBot="1" x14ac:dyDescent="0.3">
      <c r="B46" s="8" t="s">
        <v>106</v>
      </c>
      <c r="C46" s="99">
        <v>83.2</v>
      </c>
      <c r="D46" s="20">
        <v>100</v>
      </c>
      <c r="E46" s="99">
        <f t="shared" si="0"/>
        <v>166.4</v>
      </c>
      <c r="F46" s="22">
        <f t="shared" si="1"/>
        <v>166</v>
      </c>
      <c r="G46" s="23">
        <f t="shared" si="2"/>
        <v>167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Normal="100" workbookViewId="0"/>
  </sheetViews>
  <sheetFormatPr defaultRowHeight="14.25" x14ac:dyDescent="0.2"/>
  <cols>
    <col min="1" max="1" width="5" customWidth="1"/>
    <col min="2" max="2" width="17.87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" customWidth="1"/>
  </cols>
  <sheetData>
    <row r="1" spans="2:7" ht="15" customHeight="1" thickBot="1" x14ac:dyDescent="0.25"/>
    <row r="2" spans="2:7" ht="15" thickBot="1" x14ac:dyDescent="0.25">
      <c r="B2" s="135" t="s">
        <v>97</v>
      </c>
      <c r="C2" s="136"/>
      <c r="D2" s="136"/>
      <c r="E2" s="136"/>
      <c r="F2" s="136"/>
      <c r="G2" s="137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42</v>
      </c>
      <c r="C4" s="97">
        <v>6.2</v>
      </c>
      <c r="D4" s="17">
        <v>70</v>
      </c>
      <c r="E4" s="98">
        <f t="shared" ref="E4:E22" si="0">C4*D4/100 +C4</f>
        <v>10.54</v>
      </c>
      <c r="F4" s="18">
        <f t="shared" ref="F4:F22" si="1">ROUND(E4,0)</f>
        <v>11</v>
      </c>
      <c r="G4" s="19">
        <f t="shared" ref="G4:G22" si="2">F4+1</f>
        <v>12</v>
      </c>
    </row>
    <row r="5" spans="2:7" ht="15" x14ac:dyDescent="0.25">
      <c r="B5" s="2" t="s">
        <v>43</v>
      </c>
      <c r="C5" s="97">
        <v>6.2</v>
      </c>
      <c r="D5" s="17">
        <v>70</v>
      </c>
      <c r="E5" s="98">
        <f t="shared" si="0"/>
        <v>10.54</v>
      </c>
      <c r="F5" s="18">
        <f t="shared" si="1"/>
        <v>11</v>
      </c>
      <c r="G5" s="19">
        <f t="shared" si="2"/>
        <v>12</v>
      </c>
    </row>
    <row r="6" spans="2:7" ht="15" x14ac:dyDescent="0.25">
      <c r="B6" s="3" t="s">
        <v>44</v>
      </c>
      <c r="C6" s="97">
        <v>7.15</v>
      </c>
      <c r="D6" s="17">
        <v>70</v>
      </c>
      <c r="E6" s="98">
        <f t="shared" si="0"/>
        <v>12.155000000000001</v>
      </c>
      <c r="F6" s="18">
        <f t="shared" si="1"/>
        <v>12</v>
      </c>
      <c r="G6" s="19">
        <f t="shared" si="2"/>
        <v>13</v>
      </c>
    </row>
    <row r="7" spans="2:7" ht="15" x14ac:dyDescent="0.25">
      <c r="B7" s="3" t="s">
        <v>45</v>
      </c>
      <c r="C7" s="97">
        <v>21.45</v>
      </c>
      <c r="D7" s="17">
        <v>70</v>
      </c>
      <c r="E7" s="98">
        <f t="shared" si="0"/>
        <v>36.465000000000003</v>
      </c>
      <c r="F7" s="18">
        <f t="shared" si="1"/>
        <v>36</v>
      </c>
      <c r="G7" s="19">
        <f t="shared" si="2"/>
        <v>37</v>
      </c>
    </row>
    <row r="8" spans="2:7" ht="15" x14ac:dyDescent="0.25">
      <c r="B8" s="9" t="s">
        <v>46</v>
      </c>
      <c r="C8" s="97">
        <v>8.1999999999999993</v>
      </c>
      <c r="D8" s="17">
        <v>70</v>
      </c>
      <c r="E8" s="98">
        <f t="shared" si="0"/>
        <v>13.94</v>
      </c>
      <c r="F8" s="18">
        <f t="shared" si="1"/>
        <v>14</v>
      </c>
      <c r="G8" s="19">
        <f t="shared" si="2"/>
        <v>15</v>
      </c>
    </row>
    <row r="9" spans="2:7" ht="15" x14ac:dyDescent="0.25">
      <c r="B9" s="9" t="s">
        <v>47</v>
      </c>
      <c r="C9" s="97">
        <v>24.65</v>
      </c>
      <c r="D9" s="17">
        <v>70</v>
      </c>
      <c r="E9" s="98">
        <f t="shared" si="0"/>
        <v>41.905000000000001</v>
      </c>
      <c r="F9" s="18">
        <f t="shared" si="1"/>
        <v>42</v>
      </c>
      <c r="G9" s="19">
        <f t="shared" si="2"/>
        <v>43</v>
      </c>
    </row>
    <row r="10" spans="2:7" ht="15" x14ac:dyDescent="0.25">
      <c r="B10" s="9" t="s">
        <v>48</v>
      </c>
      <c r="C10" s="97">
        <v>49.3</v>
      </c>
      <c r="D10" s="17">
        <v>20</v>
      </c>
      <c r="E10" s="98">
        <f t="shared" si="0"/>
        <v>59.16</v>
      </c>
      <c r="F10" s="18">
        <f t="shared" si="1"/>
        <v>59</v>
      </c>
      <c r="G10" s="19">
        <f t="shared" si="2"/>
        <v>60</v>
      </c>
    </row>
    <row r="11" spans="2:7" ht="15" x14ac:dyDescent="0.25">
      <c r="B11" s="4" t="s">
        <v>49</v>
      </c>
      <c r="C11" s="97">
        <v>9.4499999999999993</v>
      </c>
      <c r="D11" s="17">
        <v>70</v>
      </c>
      <c r="E11" s="98">
        <f t="shared" si="0"/>
        <v>16.064999999999998</v>
      </c>
      <c r="F11" s="18">
        <f t="shared" si="1"/>
        <v>16</v>
      </c>
      <c r="G11" s="19">
        <f t="shared" si="2"/>
        <v>17</v>
      </c>
    </row>
    <row r="12" spans="2:7" ht="15" x14ac:dyDescent="0.25">
      <c r="B12" s="4" t="s">
        <v>50</v>
      </c>
      <c r="C12" s="97">
        <v>28.35</v>
      </c>
      <c r="D12" s="17">
        <v>70</v>
      </c>
      <c r="E12" s="98">
        <f t="shared" si="0"/>
        <v>48.195</v>
      </c>
      <c r="F12" s="18">
        <f t="shared" si="1"/>
        <v>48</v>
      </c>
      <c r="G12" s="19">
        <f t="shared" si="2"/>
        <v>49</v>
      </c>
    </row>
    <row r="13" spans="2:7" ht="15" x14ac:dyDescent="0.25">
      <c r="B13" s="4" t="s">
        <v>51</v>
      </c>
      <c r="C13" s="97">
        <v>56.7</v>
      </c>
      <c r="D13" s="17">
        <v>70</v>
      </c>
      <c r="E13" s="98">
        <f t="shared" si="0"/>
        <v>96.39</v>
      </c>
      <c r="F13" s="18">
        <f t="shared" si="1"/>
        <v>96</v>
      </c>
      <c r="G13" s="19">
        <f t="shared" si="2"/>
        <v>97</v>
      </c>
    </row>
    <row r="14" spans="2:7" ht="15" x14ac:dyDescent="0.25">
      <c r="B14" s="5" t="s">
        <v>52</v>
      </c>
      <c r="C14" s="98">
        <v>10.85</v>
      </c>
      <c r="D14" s="17">
        <v>70</v>
      </c>
      <c r="E14" s="98">
        <f t="shared" si="0"/>
        <v>18.445</v>
      </c>
      <c r="F14" s="18">
        <f t="shared" si="1"/>
        <v>18</v>
      </c>
      <c r="G14" s="19">
        <f t="shared" si="2"/>
        <v>19</v>
      </c>
    </row>
    <row r="15" spans="2:7" ht="15" x14ac:dyDescent="0.25">
      <c r="B15" s="5" t="s">
        <v>53</v>
      </c>
      <c r="C15" s="98">
        <v>32.6</v>
      </c>
      <c r="D15" s="17">
        <v>70</v>
      </c>
      <c r="E15" s="98">
        <f t="shared" si="0"/>
        <v>55.42</v>
      </c>
      <c r="F15" s="18">
        <f t="shared" si="1"/>
        <v>55</v>
      </c>
      <c r="G15" s="19">
        <f t="shared" si="2"/>
        <v>56</v>
      </c>
    </row>
    <row r="16" spans="2:7" ht="15" x14ac:dyDescent="0.25">
      <c r="B16" s="5" t="s">
        <v>54</v>
      </c>
      <c r="C16" s="98">
        <v>65.2</v>
      </c>
      <c r="D16" s="17">
        <v>70</v>
      </c>
      <c r="E16" s="98">
        <f t="shared" si="0"/>
        <v>110.84</v>
      </c>
      <c r="F16" s="18">
        <f t="shared" si="1"/>
        <v>111</v>
      </c>
      <c r="G16" s="19">
        <f t="shared" si="2"/>
        <v>112</v>
      </c>
    </row>
    <row r="17" spans="2:7" ht="15" x14ac:dyDescent="0.25">
      <c r="B17" s="6" t="s">
        <v>60</v>
      </c>
      <c r="C17" s="98">
        <v>12.5</v>
      </c>
      <c r="D17" s="17">
        <v>70</v>
      </c>
      <c r="E17" s="98">
        <f t="shared" si="0"/>
        <v>21.25</v>
      </c>
      <c r="F17" s="18">
        <f t="shared" si="1"/>
        <v>21</v>
      </c>
      <c r="G17" s="19">
        <f t="shared" si="2"/>
        <v>22</v>
      </c>
    </row>
    <row r="18" spans="2:7" ht="15" x14ac:dyDescent="0.25">
      <c r="B18" s="6" t="s">
        <v>55</v>
      </c>
      <c r="C18" s="98">
        <v>37.5</v>
      </c>
      <c r="D18" s="17">
        <v>70</v>
      </c>
      <c r="E18" s="98">
        <f t="shared" si="0"/>
        <v>63.75</v>
      </c>
      <c r="F18" s="18">
        <f t="shared" si="1"/>
        <v>64</v>
      </c>
      <c r="G18" s="19">
        <f t="shared" si="2"/>
        <v>65</v>
      </c>
    </row>
    <row r="19" spans="2:7" ht="15" x14ac:dyDescent="0.25">
      <c r="B19" s="6" t="s">
        <v>56</v>
      </c>
      <c r="C19" s="107">
        <v>75</v>
      </c>
      <c r="D19" s="17">
        <v>70</v>
      </c>
      <c r="E19" s="98">
        <f t="shared" si="0"/>
        <v>127.5</v>
      </c>
      <c r="F19" s="18">
        <f t="shared" si="1"/>
        <v>128</v>
      </c>
      <c r="G19" s="19">
        <f t="shared" si="2"/>
        <v>129</v>
      </c>
    </row>
    <row r="20" spans="2:7" ht="15" x14ac:dyDescent="0.25">
      <c r="B20" s="7" t="s">
        <v>57</v>
      </c>
      <c r="C20" s="98">
        <v>14.4</v>
      </c>
      <c r="D20" s="17">
        <v>70</v>
      </c>
      <c r="E20" s="98">
        <f t="shared" si="0"/>
        <v>24.48</v>
      </c>
      <c r="F20" s="18">
        <f t="shared" si="1"/>
        <v>24</v>
      </c>
      <c r="G20" s="19">
        <f t="shared" si="2"/>
        <v>25</v>
      </c>
    </row>
    <row r="21" spans="2:7" ht="15" x14ac:dyDescent="0.25">
      <c r="B21" s="7" t="s">
        <v>58</v>
      </c>
      <c r="C21" s="98">
        <v>43.15</v>
      </c>
      <c r="D21" s="17">
        <v>70</v>
      </c>
      <c r="E21" s="98">
        <f t="shared" si="0"/>
        <v>73.35499999999999</v>
      </c>
      <c r="F21" s="18">
        <f t="shared" si="1"/>
        <v>73</v>
      </c>
      <c r="G21" s="19">
        <f t="shared" si="2"/>
        <v>74</v>
      </c>
    </row>
    <row r="22" spans="2:7" ht="15.75" thickBot="1" x14ac:dyDescent="0.3">
      <c r="B22" s="8" t="s">
        <v>59</v>
      </c>
      <c r="C22" s="99">
        <v>86.5</v>
      </c>
      <c r="D22" s="20">
        <v>70</v>
      </c>
      <c r="E22" s="99">
        <f t="shared" si="0"/>
        <v>147.05000000000001</v>
      </c>
      <c r="F22" s="22">
        <f t="shared" si="1"/>
        <v>147</v>
      </c>
      <c r="G22" s="23">
        <f t="shared" si="2"/>
        <v>148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4.25" x14ac:dyDescent="0.2"/>
  <cols>
    <col min="1" max="1" width="5" customWidth="1"/>
    <col min="2" max="2" width="20.37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.25" customWidth="1"/>
  </cols>
  <sheetData>
    <row r="1" spans="1:7" ht="15" thickBot="1" x14ac:dyDescent="0.25"/>
    <row r="2" spans="1:7" ht="15" thickBot="1" x14ac:dyDescent="0.25">
      <c r="B2" s="131" t="s">
        <v>108</v>
      </c>
      <c r="C2" s="132"/>
      <c r="D2" s="132"/>
      <c r="E2" s="132"/>
      <c r="F2" s="133"/>
      <c r="G2" s="134"/>
    </row>
    <row r="3" spans="1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1:7" ht="15.75" thickTop="1" x14ac:dyDescent="0.25">
      <c r="A4" s="11">
        <v>518</v>
      </c>
      <c r="B4" s="2" t="s">
        <v>4</v>
      </c>
      <c r="C4" s="97">
        <v>10.36</v>
      </c>
      <c r="D4" s="17">
        <v>30</v>
      </c>
      <c r="E4" s="98">
        <f t="shared" ref="E4:E22" si="0">C4*D4/100 +C4</f>
        <v>13.468</v>
      </c>
      <c r="F4" s="18">
        <f t="shared" ref="F4:F22" si="1">ROUND(E4,0)</f>
        <v>13</v>
      </c>
      <c r="G4" s="19">
        <f t="shared" ref="G4:G22" si="2">F4+1</f>
        <v>14</v>
      </c>
    </row>
    <row r="5" spans="1:7" ht="15" x14ac:dyDescent="0.25">
      <c r="A5" s="11"/>
      <c r="B5" s="2" t="s">
        <v>5</v>
      </c>
      <c r="C5" s="97">
        <v>10.36</v>
      </c>
      <c r="D5" s="17">
        <v>30</v>
      </c>
      <c r="E5" s="98">
        <f t="shared" si="0"/>
        <v>13.468</v>
      </c>
      <c r="F5" s="18">
        <f t="shared" si="1"/>
        <v>13</v>
      </c>
      <c r="G5" s="19">
        <f t="shared" si="2"/>
        <v>14</v>
      </c>
    </row>
    <row r="6" spans="1:7" ht="15" x14ac:dyDescent="0.25">
      <c r="A6" s="11">
        <v>596</v>
      </c>
      <c r="B6" s="3" t="s">
        <v>6</v>
      </c>
      <c r="C6" s="108">
        <v>30</v>
      </c>
      <c r="D6" s="17">
        <v>0</v>
      </c>
      <c r="E6" s="98">
        <f t="shared" si="0"/>
        <v>30</v>
      </c>
      <c r="F6" s="18">
        <f t="shared" si="1"/>
        <v>30</v>
      </c>
      <c r="G6" s="19">
        <f t="shared" si="2"/>
        <v>31</v>
      </c>
    </row>
    <row r="7" spans="1:7" ht="15" x14ac:dyDescent="0.25">
      <c r="A7" s="11"/>
      <c r="B7" s="3" t="s">
        <v>7</v>
      </c>
      <c r="C7" s="108">
        <v>30</v>
      </c>
      <c r="D7" s="17">
        <v>0</v>
      </c>
      <c r="E7" s="98">
        <f t="shared" si="0"/>
        <v>30</v>
      </c>
      <c r="F7" s="18">
        <f t="shared" si="1"/>
        <v>30</v>
      </c>
      <c r="G7" s="19">
        <f t="shared" si="2"/>
        <v>31</v>
      </c>
    </row>
    <row r="8" spans="1:7" ht="15" x14ac:dyDescent="0.25">
      <c r="A8" s="11">
        <v>685</v>
      </c>
      <c r="B8" s="9" t="s">
        <v>8</v>
      </c>
      <c r="C8" s="108">
        <v>50</v>
      </c>
      <c r="D8" s="17">
        <v>0</v>
      </c>
      <c r="E8" s="98">
        <f t="shared" si="0"/>
        <v>50</v>
      </c>
      <c r="F8" s="18">
        <f t="shared" si="1"/>
        <v>50</v>
      </c>
      <c r="G8" s="19">
        <f t="shared" si="2"/>
        <v>51</v>
      </c>
    </row>
    <row r="9" spans="1:7" ht="15" x14ac:dyDescent="0.25">
      <c r="A9" s="11"/>
      <c r="B9" s="9" t="s">
        <v>256</v>
      </c>
      <c r="C9" s="108">
        <v>50</v>
      </c>
      <c r="D9" s="17">
        <v>0</v>
      </c>
      <c r="E9" s="98">
        <f t="shared" si="0"/>
        <v>50</v>
      </c>
      <c r="F9" s="18">
        <f t="shared" si="1"/>
        <v>50</v>
      </c>
      <c r="G9" s="19">
        <f t="shared" si="2"/>
        <v>51</v>
      </c>
    </row>
    <row r="10" spans="1:7" ht="15" x14ac:dyDescent="0.25">
      <c r="A10" s="11"/>
      <c r="B10" s="9" t="s">
        <v>9</v>
      </c>
      <c r="C10" s="108">
        <v>30</v>
      </c>
      <c r="D10" s="17">
        <v>0</v>
      </c>
      <c r="E10" s="98">
        <f t="shared" si="0"/>
        <v>30</v>
      </c>
      <c r="F10" s="18">
        <f t="shared" si="1"/>
        <v>30</v>
      </c>
      <c r="G10" s="19">
        <f t="shared" si="2"/>
        <v>31</v>
      </c>
    </row>
    <row r="11" spans="1:7" ht="15" x14ac:dyDescent="0.25">
      <c r="A11" s="11">
        <v>788</v>
      </c>
      <c r="B11" s="4" t="s">
        <v>10</v>
      </c>
      <c r="C11" s="108">
        <v>60</v>
      </c>
      <c r="D11" s="17">
        <v>0</v>
      </c>
      <c r="E11" s="98">
        <f t="shared" si="0"/>
        <v>60</v>
      </c>
      <c r="F11" s="18">
        <f t="shared" si="1"/>
        <v>60</v>
      </c>
      <c r="G11" s="19">
        <f t="shared" si="2"/>
        <v>61</v>
      </c>
    </row>
    <row r="12" spans="1:7" ht="15" x14ac:dyDescent="0.25">
      <c r="A12" s="11"/>
      <c r="B12" s="4" t="s">
        <v>11</v>
      </c>
      <c r="C12" s="108">
        <v>60</v>
      </c>
      <c r="D12" s="17">
        <v>0</v>
      </c>
      <c r="E12" s="98">
        <f t="shared" si="0"/>
        <v>60</v>
      </c>
      <c r="F12" s="18">
        <f t="shared" si="1"/>
        <v>60</v>
      </c>
      <c r="G12" s="19">
        <f t="shared" si="2"/>
        <v>61</v>
      </c>
    </row>
    <row r="13" spans="1:7" ht="15" x14ac:dyDescent="0.25">
      <c r="A13" s="11"/>
      <c r="B13" s="4" t="s">
        <v>12</v>
      </c>
      <c r="C13" s="108">
        <v>70</v>
      </c>
      <c r="D13" s="17">
        <v>0</v>
      </c>
      <c r="E13" s="98">
        <f t="shared" si="0"/>
        <v>70</v>
      </c>
      <c r="F13" s="18">
        <f t="shared" si="1"/>
        <v>70</v>
      </c>
      <c r="G13" s="19">
        <f t="shared" si="2"/>
        <v>71</v>
      </c>
    </row>
    <row r="14" spans="1:7" ht="15" x14ac:dyDescent="0.25">
      <c r="A14" s="11">
        <v>906</v>
      </c>
      <c r="B14" s="5" t="s">
        <v>14</v>
      </c>
      <c r="C14" s="107">
        <v>90</v>
      </c>
      <c r="D14" s="17">
        <v>100</v>
      </c>
      <c r="E14" s="98">
        <f t="shared" si="0"/>
        <v>180</v>
      </c>
      <c r="F14" s="18">
        <f t="shared" si="1"/>
        <v>180</v>
      </c>
      <c r="G14" s="19">
        <f t="shared" si="2"/>
        <v>181</v>
      </c>
    </row>
    <row r="15" spans="1:7" ht="15" x14ac:dyDescent="0.25">
      <c r="A15" s="11"/>
      <c r="B15" s="5" t="s">
        <v>15</v>
      </c>
      <c r="C15" s="107">
        <v>90</v>
      </c>
      <c r="D15" s="17">
        <v>100</v>
      </c>
      <c r="E15" s="98">
        <f t="shared" si="0"/>
        <v>180</v>
      </c>
      <c r="F15" s="18">
        <f t="shared" si="1"/>
        <v>180</v>
      </c>
      <c r="G15" s="19">
        <f t="shared" si="2"/>
        <v>181</v>
      </c>
    </row>
    <row r="16" spans="1:7" ht="15" x14ac:dyDescent="0.25">
      <c r="A16" s="11"/>
      <c r="B16" s="5" t="s">
        <v>16</v>
      </c>
      <c r="C16" s="107">
        <v>90</v>
      </c>
      <c r="D16" s="17">
        <v>100</v>
      </c>
      <c r="E16" s="98">
        <f t="shared" si="0"/>
        <v>180</v>
      </c>
      <c r="F16" s="18">
        <f t="shared" si="1"/>
        <v>180</v>
      </c>
      <c r="G16" s="19">
        <f t="shared" si="2"/>
        <v>181</v>
      </c>
    </row>
    <row r="17" spans="1:7" ht="15" x14ac:dyDescent="0.25">
      <c r="A17" s="11">
        <v>1042</v>
      </c>
      <c r="B17" s="6" t="s">
        <v>17</v>
      </c>
      <c r="C17" s="107">
        <v>200</v>
      </c>
      <c r="D17" s="17">
        <v>100</v>
      </c>
      <c r="E17" s="98">
        <f t="shared" si="0"/>
        <v>400</v>
      </c>
      <c r="F17" s="18">
        <f t="shared" si="1"/>
        <v>400</v>
      </c>
      <c r="G17" s="19">
        <f t="shared" si="2"/>
        <v>401</v>
      </c>
    </row>
    <row r="18" spans="1:7" ht="15" x14ac:dyDescent="0.25">
      <c r="A18" s="11"/>
      <c r="B18" s="6" t="s">
        <v>18</v>
      </c>
      <c r="C18" s="107">
        <v>200</v>
      </c>
      <c r="D18" s="17">
        <v>100</v>
      </c>
      <c r="E18" s="98">
        <f t="shared" si="0"/>
        <v>400</v>
      </c>
      <c r="F18" s="18">
        <f t="shared" si="1"/>
        <v>400</v>
      </c>
      <c r="G18" s="19">
        <f t="shared" si="2"/>
        <v>401</v>
      </c>
    </row>
    <row r="19" spans="1:7" ht="15" x14ac:dyDescent="0.25">
      <c r="A19" s="11"/>
      <c r="B19" s="6" t="s">
        <v>19</v>
      </c>
      <c r="C19" s="107">
        <v>100</v>
      </c>
      <c r="D19" s="17">
        <v>100</v>
      </c>
      <c r="E19" s="98">
        <f t="shared" si="0"/>
        <v>200</v>
      </c>
      <c r="F19" s="18">
        <f t="shared" si="1"/>
        <v>200</v>
      </c>
      <c r="G19" s="19">
        <f t="shared" si="2"/>
        <v>201</v>
      </c>
    </row>
    <row r="20" spans="1:7" ht="15" x14ac:dyDescent="0.25">
      <c r="A20" s="11">
        <v>1198</v>
      </c>
      <c r="B20" s="7" t="s">
        <v>20</v>
      </c>
      <c r="C20" s="107">
        <v>110</v>
      </c>
      <c r="D20" s="17">
        <v>100</v>
      </c>
      <c r="E20" s="98">
        <f t="shared" si="0"/>
        <v>220</v>
      </c>
      <c r="F20" s="18">
        <f t="shared" si="1"/>
        <v>220</v>
      </c>
      <c r="G20" s="19">
        <f t="shared" si="2"/>
        <v>221</v>
      </c>
    </row>
    <row r="21" spans="1:7" ht="15" x14ac:dyDescent="0.25">
      <c r="A21" s="11"/>
      <c r="B21" s="7" t="s">
        <v>21</v>
      </c>
      <c r="C21" s="107">
        <v>110</v>
      </c>
      <c r="D21" s="17">
        <v>100</v>
      </c>
      <c r="E21" s="98">
        <f t="shared" si="0"/>
        <v>220</v>
      </c>
      <c r="F21" s="18">
        <f t="shared" si="1"/>
        <v>220</v>
      </c>
      <c r="G21" s="19">
        <f t="shared" si="2"/>
        <v>221</v>
      </c>
    </row>
    <row r="22" spans="1:7" ht="15.75" thickBot="1" x14ac:dyDescent="0.3">
      <c r="A22" s="11"/>
      <c r="B22" s="8" t="s">
        <v>22</v>
      </c>
      <c r="C22" s="109">
        <v>110</v>
      </c>
      <c r="D22" s="20">
        <v>100</v>
      </c>
      <c r="E22" s="99">
        <f t="shared" si="0"/>
        <v>220</v>
      </c>
      <c r="F22" s="22">
        <f t="shared" si="1"/>
        <v>220</v>
      </c>
      <c r="G22" s="23">
        <f t="shared" si="2"/>
        <v>221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zoomScale="80" zoomScaleNormal="80" workbookViewId="0"/>
  </sheetViews>
  <sheetFormatPr defaultRowHeight="14.25" x14ac:dyDescent="0.2"/>
  <cols>
    <col min="1" max="1" width="2.5" customWidth="1"/>
    <col min="2" max="2" width="39" style="11" customWidth="1"/>
    <col min="3" max="3" width="11.25" style="11" bestFit="1" customWidth="1"/>
    <col min="4" max="4" width="16.375" style="11" bestFit="1" customWidth="1"/>
    <col min="5" max="5" width="6.5" style="11" bestFit="1" customWidth="1"/>
    <col min="6" max="6" width="44.625" style="11" bestFit="1" customWidth="1"/>
    <col min="7" max="7" width="11.25" style="11" bestFit="1" customWidth="1"/>
    <col min="8" max="8" width="34.875" style="11" bestFit="1" customWidth="1"/>
    <col min="9" max="9" width="11.25" style="11" bestFit="1" customWidth="1"/>
    <col min="10" max="10" width="24.5" style="11" bestFit="1" customWidth="1"/>
    <col min="11" max="11" width="11.25" style="11" bestFit="1" customWidth="1"/>
    <col min="12" max="12" width="18.875" style="11" bestFit="1" customWidth="1"/>
    <col min="13" max="13" width="11.25" style="11" bestFit="1" customWidth="1"/>
    <col min="14" max="14" width="9" style="11" customWidth="1"/>
    <col min="15" max="15" width="9" style="11"/>
  </cols>
  <sheetData>
    <row r="1" spans="2:15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15" x14ac:dyDescent="0.2">
      <c r="B2" s="128" t="s">
        <v>322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"/>
      <c r="O2" s="1"/>
    </row>
    <row r="3" spans="2:15" ht="15" thickBot="1" x14ac:dyDescent="0.25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5" ht="15.75" thickTop="1" x14ac:dyDescent="0.2">
      <c r="B4" s="50" t="s">
        <v>116</v>
      </c>
      <c r="C4" s="46">
        <v>100</v>
      </c>
      <c r="D4" s="46">
        <f>(Алхимик!G4*Повар!D6+Алхимик!I4*Старатель!C4)/Алхимик!C4</f>
        <v>22.466400000000004</v>
      </c>
      <c r="E4" s="46">
        <f>(Алхимик!G4*Повар!E6+Алхимик!I4*Старатель!G4)/Алхимик!C4</f>
        <v>30.36</v>
      </c>
      <c r="F4" s="36" t="s">
        <v>117</v>
      </c>
      <c r="G4" s="36">
        <v>100</v>
      </c>
      <c r="H4" s="36" t="s">
        <v>4</v>
      </c>
      <c r="I4" s="36">
        <v>50</v>
      </c>
      <c r="J4" s="36"/>
      <c r="K4" s="36"/>
      <c r="L4" s="36"/>
      <c r="M4" s="51"/>
    </row>
    <row r="5" spans="2:15" ht="15" x14ac:dyDescent="0.2">
      <c r="B5" s="52" t="s">
        <v>118</v>
      </c>
      <c r="C5" s="47">
        <v>1</v>
      </c>
      <c r="D5" s="47">
        <f>(Алхимик!G5*Ювелир!E5+Алхимик!I5*Фермер!C4)</f>
        <v>780.37200000000007</v>
      </c>
      <c r="E5" s="47">
        <f>(Алхимик!G5*Ювелир!F5+Алхимик!I5*Фермер!G4)</f>
        <v>1463.8</v>
      </c>
      <c r="F5" s="37" t="s">
        <v>124</v>
      </c>
      <c r="G5" s="37">
        <v>1</v>
      </c>
      <c r="H5" s="37" t="s">
        <v>42</v>
      </c>
      <c r="I5" s="37">
        <v>113</v>
      </c>
      <c r="J5" s="37"/>
      <c r="K5" s="37"/>
      <c r="L5" s="37"/>
      <c r="M5" s="53"/>
    </row>
    <row r="6" spans="2:15" ht="15" x14ac:dyDescent="0.2">
      <c r="B6" s="52" t="s">
        <v>119</v>
      </c>
      <c r="C6" s="47">
        <v>1</v>
      </c>
      <c r="D6" s="47">
        <f>(Алхимик!G6*Ювелир!E5+Алхимик!I6*Охотник!C4)</f>
        <v>2029.172</v>
      </c>
      <c r="E6" s="47">
        <f>(Алхимик!G6*Ювелир!F5+Алхимик!I6*Охотник!G4)</f>
        <v>1997.8</v>
      </c>
      <c r="F6" s="37" t="s">
        <v>124</v>
      </c>
      <c r="G6" s="37">
        <v>1</v>
      </c>
      <c r="H6" s="37" t="s">
        <v>61</v>
      </c>
      <c r="I6" s="37">
        <v>54</v>
      </c>
      <c r="J6" s="37"/>
      <c r="K6" s="37"/>
      <c r="L6" s="37"/>
      <c r="M6" s="53"/>
    </row>
    <row r="7" spans="2:15" ht="15" x14ac:dyDescent="0.2">
      <c r="B7" s="52" t="s">
        <v>120</v>
      </c>
      <c r="C7" s="47">
        <v>1</v>
      </c>
      <c r="D7" s="47">
        <f>(Алхимик!G7*Ювелир!E5+Алхимик!I7*Повар!D4)</f>
        <v>1367.3720000000001</v>
      </c>
      <c r="E7" s="47">
        <f>(Алхимик!G7*Ювелир!F5+Алхимик!I7*Повар!E4)</f>
        <v>1847.8</v>
      </c>
      <c r="F7" s="37" t="s">
        <v>124</v>
      </c>
      <c r="G7" s="37">
        <v>1</v>
      </c>
      <c r="H7" s="37" t="s">
        <v>125</v>
      </c>
      <c r="I7" s="37">
        <v>87</v>
      </c>
      <c r="J7" s="37"/>
      <c r="K7" s="37"/>
      <c r="L7" s="37"/>
      <c r="M7" s="53"/>
    </row>
    <row r="8" spans="2:15" ht="15" x14ac:dyDescent="0.2">
      <c r="B8" s="52" t="s">
        <v>123</v>
      </c>
      <c r="C8" s="47">
        <v>1</v>
      </c>
      <c r="D8" s="47">
        <f>(Алхимик!G8*Охотник!C6+Алхимик!I8*Повар!D4+Алхимик!K8*Фермер!C4+Алхимик!M8*Ювелир!E5)</f>
        <v>6152.6720000000005</v>
      </c>
      <c r="E8" s="47">
        <f>(Алхимик!G8*Охотник!G6+Алхимик!I8*Повар!E4+Алхимик!K8*Фермер!G4+Алхимик!M8*Ювелир!F5)</f>
        <v>14383.8</v>
      </c>
      <c r="F8" s="37" t="s">
        <v>63</v>
      </c>
      <c r="G8" s="37">
        <v>33</v>
      </c>
      <c r="H8" s="37" t="s">
        <v>125</v>
      </c>
      <c r="I8" s="37">
        <v>205</v>
      </c>
      <c r="J8" s="37" t="s">
        <v>42</v>
      </c>
      <c r="K8" s="37">
        <v>298</v>
      </c>
      <c r="L8" s="37" t="s">
        <v>124</v>
      </c>
      <c r="M8" s="53">
        <v>1</v>
      </c>
    </row>
    <row r="9" spans="2:15" ht="15" x14ac:dyDescent="0.2">
      <c r="B9" s="52" t="s">
        <v>121</v>
      </c>
      <c r="C9" s="47">
        <v>100</v>
      </c>
      <c r="D9" s="47">
        <f>(Алхимик!G9*Ювелир!E6+Алхимик!I9*Фермер!C5+Алхимик!K9*Охотник!C6)/Алхимик!C9</f>
        <v>14.035</v>
      </c>
      <c r="E9" s="47">
        <f>(Алхимик!G9*Ювелир!F6+Алхимик!I9*Фермер!G5+Алхимик!K9*Охотник!G6)/Алхимик!C9</f>
        <v>34.64</v>
      </c>
      <c r="F9" s="37" t="s">
        <v>126</v>
      </c>
      <c r="G9" s="37">
        <v>100</v>
      </c>
      <c r="H9" s="37" t="s">
        <v>43</v>
      </c>
      <c r="I9" s="37">
        <v>57</v>
      </c>
      <c r="J9" s="37" t="s">
        <v>63</v>
      </c>
      <c r="K9" s="37">
        <v>9</v>
      </c>
      <c r="L9" s="37"/>
      <c r="M9" s="53"/>
    </row>
    <row r="10" spans="2:15" ht="15" x14ac:dyDescent="0.2">
      <c r="B10" s="52" t="s">
        <v>122</v>
      </c>
      <c r="C10" s="47">
        <v>40</v>
      </c>
      <c r="D10" s="47">
        <f>(Алхимик!G10*Ювелир!E7+Алхимик!I10*Фермер!C5+Алхимик!K10*Повар!D5)/Алхимик!C10</f>
        <v>42.786999999999999</v>
      </c>
      <c r="E10" s="47">
        <f>(Алхимик!G10*Ювелир!F7+Алхимик!I10*Фермер!G5+Алхимик!K10*Повар!E5)/Алхимик!C10</f>
        <v>62.8</v>
      </c>
      <c r="F10" s="37" t="s">
        <v>127</v>
      </c>
      <c r="G10" s="37">
        <v>40</v>
      </c>
      <c r="H10" s="37" t="s">
        <v>43</v>
      </c>
      <c r="I10" s="37">
        <v>55</v>
      </c>
      <c r="J10" s="37" t="s">
        <v>128</v>
      </c>
      <c r="K10" s="37">
        <v>45</v>
      </c>
      <c r="L10" s="37"/>
      <c r="M10" s="53"/>
    </row>
    <row r="11" spans="2:15" ht="1.5" customHeight="1" x14ac:dyDescent="0.2">
      <c r="B11" s="62"/>
      <c r="C11" s="66"/>
      <c r="D11" s="66"/>
      <c r="E11" s="66"/>
      <c r="F11" s="63"/>
      <c r="G11" s="63"/>
      <c r="H11" s="63"/>
      <c r="I11" s="63"/>
      <c r="J11" s="63"/>
      <c r="K11" s="63"/>
      <c r="L11" s="63"/>
      <c r="M11" s="64"/>
    </row>
    <row r="12" spans="2:15" ht="15" x14ac:dyDescent="0.25">
      <c r="B12" s="54" t="s">
        <v>145</v>
      </c>
      <c r="C12" s="47">
        <v>100</v>
      </c>
      <c r="D12" s="47">
        <f>(Алхимик!G12*Фермер!E6+Алхимик!I12*Повар!D16)/Алхимик!C12</f>
        <v>26.144449999999996</v>
      </c>
      <c r="E12" s="47">
        <f>(Алхимик!G12*Фермер!G6+Алхимик!I12*Повар!E16)/Алхимик!C12</f>
        <v>32.74</v>
      </c>
      <c r="F12" s="37" t="s">
        <v>44</v>
      </c>
      <c r="G12" s="37">
        <v>81</v>
      </c>
      <c r="H12" s="37" t="s">
        <v>146</v>
      </c>
      <c r="I12" s="37">
        <v>100</v>
      </c>
      <c r="J12" s="37"/>
      <c r="K12" s="37"/>
      <c r="L12" s="37"/>
      <c r="M12" s="53"/>
    </row>
    <row r="13" spans="2:15" ht="15" x14ac:dyDescent="0.25">
      <c r="B13" s="54" t="s">
        <v>147</v>
      </c>
      <c r="C13" s="47">
        <v>1</v>
      </c>
      <c r="D13" s="47">
        <f>(Алхимик!G13*Фермер!C7+Алхимик!I13*Охотник!C11+Алхимик!K13*Ювелир!E5)</f>
        <v>985.12199999999984</v>
      </c>
      <c r="E13" s="47">
        <f>(Алхимик!G13*Фермер!G7+Алхимик!I13*Охотник!G11+Алхимик!K13*Ювелир!F5)</f>
        <v>1358.8</v>
      </c>
      <c r="F13" s="37" t="s">
        <v>45</v>
      </c>
      <c r="G13" s="37">
        <v>23</v>
      </c>
      <c r="H13" s="37" t="s">
        <v>68</v>
      </c>
      <c r="I13" s="37">
        <v>10</v>
      </c>
      <c r="J13" s="37" t="s">
        <v>124</v>
      </c>
      <c r="K13" s="37">
        <v>1</v>
      </c>
      <c r="L13" s="37"/>
      <c r="M13" s="53"/>
    </row>
    <row r="14" spans="2:15" ht="15" x14ac:dyDescent="0.25">
      <c r="B14" s="54" t="s">
        <v>149</v>
      </c>
      <c r="C14" s="47">
        <v>1</v>
      </c>
      <c r="D14" s="47">
        <f>(Алхимик!G14*Повар!D14+Алхимик!I14*Охотник!C11+Алхимик!K14*Ювелир!E5)</f>
        <v>1150.5219999999999</v>
      </c>
      <c r="E14" s="47">
        <f>(Алхимик!G14*Повар!E14+Алхимик!I14*Охотник!G11+Алхимик!K14*Ювелир!F5)</f>
        <v>1220.8</v>
      </c>
      <c r="F14" s="37" t="s">
        <v>148</v>
      </c>
      <c r="G14" s="37">
        <v>31</v>
      </c>
      <c r="H14" s="37" t="s">
        <v>68</v>
      </c>
      <c r="I14" s="37">
        <v>10</v>
      </c>
      <c r="J14" s="37" t="s">
        <v>124</v>
      </c>
      <c r="K14" s="37">
        <v>1</v>
      </c>
      <c r="L14" s="37"/>
      <c r="M14" s="53"/>
    </row>
    <row r="15" spans="2:15" ht="15" x14ac:dyDescent="0.25">
      <c r="B15" s="54" t="s">
        <v>150</v>
      </c>
      <c r="C15" s="47">
        <v>1</v>
      </c>
      <c r="D15" s="47">
        <f>(Алхимик!G15*Фермер!C7+Алхимик!I15*Охотник!C9+Алхимик!K15*Ювелир!E5)</f>
        <v>1006.5719999999999</v>
      </c>
      <c r="E15" s="47">
        <f>(Алхимик!G15*Фермер!G7+Алхимик!I15*Охотник!G9+Алхимик!K15*Ювелир!F5)</f>
        <v>1625.8</v>
      </c>
      <c r="F15" s="37" t="s">
        <v>45</v>
      </c>
      <c r="G15" s="37">
        <v>24</v>
      </c>
      <c r="H15" s="37" t="s">
        <v>66</v>
      </c>
      <c r="I15" s="37">
        <v>10</v>
      </c>
      <c r="J15" s="37" t="s">
        <v>124</v>
      </c>
      <c r="K15" s="37">
        <v>1</v>
      </c>
      <c r="L15" s="37"/>
      <c r="M15" s="53"/>
    </row>
    <row r="16" spans="2:15" ht="15" x14ac:dyDescent="0.25">
      <c r="B16" s="54" t="s">
        <v>151</v>
      </c>
      <c r="C16" s="47">
        <v>1</v>
      </c>
      <c r="D16" s="47">
        <f>(Алхимик!G16*Повар!D13+Алхимик!I16*Охотник!C9+Алхимик!K16*Ювелир!E5)</f>
        <v>1341.7719999999999</v>
      </c>
      <c r="E16" s="47">
        <f>(Алхимик!G16*Повар!E13+Алхимик!I16*Охотник!G9+Алхимик!K16*Ювелир!F5)</f>
        <v>1737.8</v>
      </c>
      <c r="F16" s="37" t="s">
        <v>152</v>
      </c>
      <c r="G16" s="37">
        <v>50</v>
      </c>
      <c r="H16" s="37" t="s">
        <v>66</v>
      </c>
      <c r="I16" s="37">
        <v>10</v>
      </c>
      <c r="J16" s="37" t="s">
        <v>124</v>
      </c>
      <c r="K16" s="37">
        <v>1</v>
      </c>
      <c r="L16" s="37"/>
      <c r="M16" s="53"/>
    </row>
    <row r="17" spans="2:13" ht="15" x14ac:dyDescent="0.25">
      <c r="B17" s="54" t="s">
        <v>153</v>
      </c>
      <c r="C17" s="47">
        <v>1</v>
      </c>
      <c r="D17" s="47">
        <f>(Алхимик!G17*Охотник!C9+Алхимик!I17*Повар!D13+Алхимик!K17*Фермер!C6+Алхимик!M17*Ювелир!E5)</f>
        <v>2652.7719999999999</v>
      </c>
      <c r="E17" s="47">
        <f>(Алхимик!G17*Охотник!G9+Алхимик!I17*Повар!E13+Алхимик!K17*Фермер!G6+Алхимик!M17*Ювелир!F5)</f>
        <v>3833.8</v>
      </c>
      <c r="F17" s="37" t="s">
        <v>66</v>
      </c>
      <c r="G17" s="37">
        <v>14</v>
      </c>
      <c r="H17" s="37" t="s">
        <v>152</v>
      </c>
      <c r="I17" s="37">
        <v>72</v>
      </c>
      <c r="J17" s="37" t="s">
        <v>44</v>
      </c>
      <c r="K17" s="37">
        <v>108</v>
      </c>
      <c r="L17" s="37" t="s">
        <v>124</v>
      </c>
      <c r="M17" s="53">
        <v>1</v>
      </c>
    </row>
    <row r="18" spans="2:13" ht="15" x14ac:dyDescent="0.25">
      <c r="B18" s="54" t="s">
        <v>154</v>
      </c>
      <c r="C18" s="47">
        <v>1</v>
      </c>
      <c r="D18" s="47">
        <f>(Алхимик!G18*Фермер!C6+Алхимик!I18*Ювелир!E5)</f>
        <v>637.47199999999998</v>
      </c>
      <c r="E18" s="47">
        <f>(Алхимик!G18*Фермер!G6+Алхимик!I18*Ювелир!F5)</f>
        <v>1121.8</v>
      </c>
      <c r="F18" s="37" t="s">
        <v>44</v>
      </c>
      <c r="G18" s="37">
        <v>78</v>
      </c>
      <c r="H18" s="37" t="s">
        <v>124</v>
      </c>
      <c r="I18" s="37">
        <v>1</v>
      </c>
      <c r="J18" s="37"/>
      <c r="K18" s="37"/>
      <c r="L18" s="37"/>
      <c r="M18" s="53"/>
    </row>
    <row r="19" spans="2:13" ht="15" x14ac:dyDescent="0.25">
      <c r="B19" s="54" t="s">
        <v>155</v>
      </c>
      <c r="C19" s="47">
        <v>1</v>
      </c>
      <c r="D19" s="47">
        <f>(Алхимик!G19*Повар!D13+Алхимик!I19*Фермер!C6+Алхимик!K19*Ювелир!E5)</f>
        <v>1452.672</v>
      </c>
      <c r="E19" s="47">
        <f>(Алхимик!G19*Повар!E13+Алхимик!I19*Фермер!G6+Алхимик!K19*Ювелир!F5)</f>
        <v>2025.8</v>
      </c>
      <c r="F19" s="37" t="s">
        <v>152</v>
      </c>
      <c r="G19" s="37">
        <v>53</v>
      </c>
      <c r="H19" s="37" t="s">
        <v>44</v>
      </c>
      <c r="I19" s="37">
        <v>66</v>
      </c>
      <c r="J19" s="37" t="s">
        <v>124</v>
      </c>
      <c r="K19" s="37">
        <v>1</v>
      </c>
      <c r="L19" s="37"/>
      <c r="M19" s="53"/>
    </row>
    <row r="20" spans="2:13" ht="15" x14ac:dyDescent="0.25">
      <c r="B20" s="54" t="s">
        <v>163</v>
      </c>
      <c r="C20" s="47">
        <v>1</v>
      </c>
      <c r="D20" s="47">
        <f>(Алхимик!G20*Охотник!C9+Алхимик!I20*Повар!D14+Алхимик!K20*Фермер!C7+Алхимик!M20*Ювелир!E5)</f>
        <v>7539.3720000000003</v>
      </c>
      <c r="E20" s="47">
        <f>(Алхимик!G20*Охотник!G9+Алхимик!I20*Повар!E14+Алхимик!K20*Фермер!G7+Алхимик!M20*Ювелир!F5)</f>
        <v>10663.8</v>
      </c>
      <c r="F20" s="37" t="s">
        <v>66</v>
      </c>
      <c r="G20" s="37">
        <v>36</v>
      </c>
      <c r="H20" s="37" t="s">
        <v>148</v>
      </c>
      <c r="I20" s="37">
        <v>148</v>
      </c>
      <c r="J20" s="37" t="s">
        <v>45</v>
      </c>
      <c r="K20" s="37">
        <v>132</v>
      </c>
      <c r="L20" s="37" t="s">
        <v>124</v>
      </c>
      <c r="M20" s="53">
        <v>1</v>
      </c>
    </row>
    <row r="21" spans="2:13" ht="15" x14ac:dyDescent="0.25">
      <c r="B21" s="54" t="s">
        <v>159</v>
      </c>
      <c r="C21" s="47">
        <v>1</v>
      </c>
      <c r="D21" s="47">
        <f>(Алхимик!G21*Ювелир!E13+Алхимик!I21*Повар!D13+Алхимик!K21*Охотник!C9)</f>
        <v>364.91999999999996</v>
      </c>
      <c r="E21" s="47">
        <f>(Алхимик!G21*Ювелир!F13+Алхимик!I21*Повар!E13+Алхимик!K21*Охотник!G9)</f>
        <v>418.7</v>
      </c>
      <c r="F21" s="37" t="s">
        <v>166</v>
      </c>
      <c r="G21" s="37">
        <v>1</v>
      </c>
      <c r="H21" s="37" t="s">
        <v>152</v>
      </c>
      <c r="I21" s="37">
        <v>6</v>
      </c>
      <c r="J21" s="37" t="s">
        <v>66</v>
      </c>
      <c r="K21" s="37">
        <v>1</v>
      </c>
      <c r="L21" s="37"/>
      <c r="M21" s="53"/>
    </row>
    <row r="22" spans="2:13" ht="15" x14ac:dyDescent="0.25">
      <c r="B22" s="54" t="s">
        <v>160</v>
      </c>
      <c r="C22" s="47">
        <v>1</v>
      </c>
      <c r="D22" s="47">
        <f>(Алхимик!G22*Ювелир!E14+Алхимик!I22*Повар!D14+Алхимик!K22*Фермер!C7)</f>
        <v>371.06999999999994</v>
      </c>
      <c r="E22" s="47">
        <f>(Алхимик!G22*Ювелир!F14+Алхимик!I22*Повар!E14+Алхимик!K22*Фермер!G7)</f>
        <v>438.7</v>
      </c>
      <c r="F22" s="37" t="s">
        <v>167</v>
      </c>
      <c r="G22" s="37">
        <v>1</v>
      </c>
      <c r="H22" s="37" t="s">
        <v>148</v>
      </c>
      <c r="I22" s="37">
        <v>4</v>
      </c>
      <c r="J22" s="37" t="s">
        <v>45</v>
      </c>
      <c r="K22" s="37">
        <v>3</v>
      </c>
      <c r="L22" s="37"/>
      <c r="M22" s="53"/>
    </row>
    <row r="23" spans="2:13" ht="15" x14ac:dyDescent="0.25">
      <c r="B23" s="54" t="s">
        <v>161</v>
      </c>
      <c r="C23" s="47">
        <v>1</v>
      </c>
      <c r="D23" s="47">
        <f>(Алхимик!G23*Ювелир!E15+Алхимик!I23*Повар!D13+Алхимик!K23*Охотник!C9)</f>
        <v>618.55200000000002</v>
      </c>
      <c r="E23" s="47">
        <f>(Алхимик!G23*Ювелир!F15+Алхимик!I23*Повар!E13+Алхимик!K23*Охотник!G9)</f>
        <v>714.9</v>
      </c>
      <c r="F23" s="37" t="s">
        <v>168</v>
      </c>
      <c r="G23" s="37">
        <v>1</v>
      </c>
      <c r="H23" s="37" t="s">
        <v>152</v>
      </c>
      <c r="I23" s="37">
        <v>10</v>
      </c>
      <c r="J23" s="37" t="s">
        <v>66</v>
      </c>
      <c r="K23" s="37">
        <v>2</v>
      </c>
      <c r="L23" s="37"/>
      <c r="M23" s="53"/>
    </row>
    <row r="24" spans="2:13" ht="15" x14ac:dyDescent="0.25">
      <c r="B24" s="54" t="s">
        <v>162</v>
      </c>
      <c r="C24" s="47">
        <v>1</v>
      </c>
      <c r="D24" s="47">
        <f>(Алхимик!G24*Ювелир!E16+Алхимик!I24*Повар!D14+Алхимик!K24*Фермер!C7)</f>
        <v>600.90200000000004</v>
      </c>
      <c r="E24" s="47">
        <f>(Алхимик!G24*Ювелир!F16+Алхимик!I24*Повар!E14+Алхимик!K24*Фермер!G7)</f>
        <v>711.9</v>
      </c>
      <c r="F24" s="37" t="s">
        <v>169</v>
      </c>
      <c r="G24" s="37">
        <v>1</v>
      </c>
      <c r="H24" s="37" t="s">
        <v>148</v>
      </c>
      <c r="I24" s="37">
        <v>6</v>
      </c>
      <c r="J24" s="37" t="s">
        <v>45</v>
      </c>
      <c r="K24" s="37">
        <v>5</v>
      </c>
      <c r="L24" s="37"/>
      <c r="M24" s="53"/>
    </row>
    <row r="25" spans="2:13" ht="15" x14ac:dyDescent="0.25">
      <c r="B25" s="54" t="s">
        <v>158</v>
      </c>
      <c r="C25" s="47">
        <v>1</v>
      </c>
      <c r="D25" s="47">
        <f>(Алхимик!G25*Ингредиенты!D23+Алхимик!I25*Ингредиенты!D21)</f>
        <v>2620</v>
      </c>
      <c r="E25" s="47"/>
      <c r="F25" s="37" t="s">
        <v>156</v>
      </c>
      <c r="G25" s="37">
        <v>22</v>
      </c>
      <c r="H25" s="37" t="s">
        <v>157</v>
      </c>
      <c r="I25" s="37">
        <v>28</v>
      </c>
      <c r="J25" s="37"/>
      <c r="K25" s="37"/>
      <c r="L25" s="37"/>
      <c r="M25" s="53"/>
    </row>
    <row r="26" spans="2:13" ht="1.5" customHeight="1" x14ac:dyDescent="0.25">
      <c r="B26" s="65"/>
      <c r="C26" s="66"/>
      <c r="D26" s="66"/>
      <c r="E26" s="66"/>
      <c r="F26" s="63"/>
      <c r="G26" s="63"/>
      <c r="H26" s="63"/>
      <c r="I26" s="63"/>
      <c r="J26" s="63"/>
      <c r="K26" s="63"/>
      <c r="L26" s="63"/>
      <c r="M26" s="64"/>
    </row>
    <row r="27" spans="2:13" ht="15" x14ac:dyDescent="0.2">
      <c r="B27" s="55" t="s">
        <v>199</v>
      </c>
      <c r="C27" s="47">
        <v>100</v>
      </c>
      <c r="D27" s="47">
        <f>(Алхимик!G27*Повар!D29+Алхимик!I27*Фермер!C10)/Алхимик!C27</f>
        <v>31.453400000000002</v>
      </c>
      <c r="E27" s="47">
        <f>(Алхимик!G27*Повар!E29+Алхимик!I27*Фермер!G10)/Алхимик!C27</f>
        <v>40.76</v>
      </c>
      <c r="F27" s="37" t="s">
        <v>200</v>
      </c>
      <c r="G27" s="37">
        <v>100</v>
      </c>
      <c r="H27" s="37" t="s">
        <v>48</v>
      </c>
      <c r="I27" s="37">
        <v>19</v>
      </c>
      <c r="J27" s="37"/>
      <c r="K27" s="37"/>
      <c r="L27" s="37"/>
      <c r="M27" s="53"/>
    </row>
    <row r="28" spans="2:13" ht="15" x14ac:dyDescent="0.2">
      <c r="B28" s="55" t="s">
        <v>201</v>
      </c>
      <c r="C28" s="47">
        <v>1</v>
      </c>
      <c r="D28" s="47">
        <f>(Алхимик!G28*Фермер!C8+Алхимик!I28*Ювелир!E5)</f>
        <v>883.37199999999984</v>
      </c>
      <c r="E28" s="47">
        <f>(Алхимик!G28*Фермер!G8+Алхимик!I28*Ювелир!F5)</f>
        <v>1577.8</v>
      </c>
      <c r="F28" s="37" t="s">
        <v>46</v>
      </c>
      <c r="G28" s="37">
        <v>98</v>
      </c>
      <c r="H28" s="37" t="s">
        <v>124</v>
      </c>
      <c r="I28" s="37">
        <v>1</v>
      </c>
      <c r="J28" s="37"/>
      <c r="K28" s="37"/>
      <c r="L28" s="37"/>
      <c r="M28" s="53"/>
    </row>
    <row r="29" spans="2:13" ht="15" x14ac:dyDescent="0.2">
      <c r="B29" s="55" t="s">
        <v>202</v>
      </c>
      <c r="C29" s="47">
        <v>1</v>
      </c>
      <c r="D29" s="47">
        <f>(Алхимик!G29*Алхимик!D39+Алхимик!I29*Ювелир!E5)</f>
        <v>890.67200000000003</v>
      </c>
      <c r="E29" s="47">
        <f>(Алхимик!G29*Алхимик!E39+Алхимик!I29*Ювелир!F5)</f>
        <v>1739.8</v>
      </c>
      <c r="F29" s="37" t="s">
        <v>203</v>
      </c>
      <c r="G29" s="37">
        <v>17</v>
      </c>
      <c r="H29" s="37" t="s">
        <v>124</v>
      </c>
      <c r="I29" s="37">
        <v>1</v>
      </c>
      <c r="J29" s="37"/>
      <c r="K29" s="37"/>
      <c r="L29" s="37"/>
      <c r="M29" s="53"/>
    </row>
    <row r="30" spans="2:13" ht="15" x14ac:dyDescent="0.2">
      <c r="B30" s="55" t="s">
        <v>204</v>
      </c>
      <c r="C30" s="47">
        <v>1</v>
      </c>
      <c r="D30" s="47">
        <f>(Алхимик!G30*Повар!D28+Алхимик!I30*Ювелир!E5)</f>
        <v>1726.172</v>
      </c>
      <c r="E30" s="47">
        <f>(Алхимик!G30*Повар!E28+Алхимик!I30*Ювелир!F5)</f>
        <v>2291.8000000000002</v>
      </c>
      <c r="F30" s="37" t="s">
        <v>205</v>
      </c>
      <c r="G30" s="37">
        <v>84</v>
      </c>
      <c r="H30" s="37" t="s">
        <v>124</v>
      </c>
      <c r="I30" s="37">
        <v>1</v>
      </c>
      <c r="J30" s="37"/>
      <c r="K30" s="37"/>
      <c r="L30" s="37"/>
      <c r="M30" s="53"/>
    </row>
    <row r="31" spans="2:13" ht="15" x14ac:dyDescent="0.2">
      <c r="B31" s="55" t="s">
        <v>206</v>
      </c>
      <c r="C31" s="47">
        <v>1</v>
      </c>
      <c r="D31" s="47">
        <f>(Алхимик!G31*Алхимик!D39+Алхимик!I31*Фермер!C9+Алхимик!K31*Ювелир!E5)</f>
        <v>1148.3719999999998</v>
      </c>
      <c r="E31" s="47">
        <f>(Алхимик!G31*Алхимик!E39+Алхимик!I31*Фермер!G9+Алхимик!K31*Ювелир!F5)</f>
        <v>2099.8000000000002</v>
      </c>
      <c r="F31" s="37" t="s">
        <v>203</v>
      </c>
      <c r="G31" s="37">
        <v>10</v>
      </c>
      <c r="H31" s="37" t="s">
        <v>47</v>
      </c>
      <c r="I31" s="37">
        <v>24</v>
      </c>
      <c r="J31" s="37" t="s">
        <v>124</v>
      </c>
      <c r="K31" s="37">
        <v>1</v>
      </c>
      <c r="L31" s="37"/>
      <c r="M31" s="53"/>
    </row>
    <row r="32" spans="2:13" ht="15" x14ac:dyDescent="0.2">
      <c r="B32" s="55" t="s">
        <v>207</v>
      </c>
      <c r="C32" s="47">
        <v>1</v>
      </c>
      <c r="D32" s="47">
        <f>(Алхимик!G32*Алхимик!D39+Алхимик!I32*Повар!D27+Алхимик!K32*Ювелир!E5)</f>
        <v>1365.2719999999999</v>
      </c>
      <c r="E32" s="47">
        <f>(Алхимик!G32*Алхимик!E39+Алхимик!I32*Повар!E27+Алхимик!K32*Ювелир!F5)</f>
        <v>2156.8000000000002</v>
      </c>
      <c r="F32" s="37" t="s">
        <v>203</v>
      </c>
      <c r="G32" s="37">
        <v>10</v>
      </c>
      <c r="H32" s="37" t="s">
        <v>208</v>
      </c>
      <c r="I32" s="37">
        <v>33</v>
      </c>
      <c r="J32" s="37" t="s">
        <v>124</v>
      </c>
      <c r="K32" s="37">
        <v>1</v>
      </c>
      <c r="L32" s="37"/>
      <c r="M32" s="53"/>
    </row>
    <row r="33" spans="2:13" ht="15" x14ac:dyDescent="0.2">
      <c r="B33" s="55" t="s">
        <v>209</v>
      </c>
      <c r="C33" s="47">
        <v>1</v>
      </c>
      <c r="D33" s="47">
        <f>(Алхимик!G33*Алхимик!D39+Алхимик!I33*Фермер!C9+Алхимик!K33*Ювелир!E5)</f>
        <v>1270.0219999999999</v>
      </c>
      <c r="E33" s="47">
        <f>(Алхимик!G33*Алхимик!E39+Алхимик!I33*Фермер!G9+Алхимик!K33*Ювелир!F5)</f>
        <v>2324.8000000000002</v>
      </c>
      <c r="F33" s="37" t="s">
        <v>203</v>
      </c>
      <c r="G33" s="37">
        <v>11</v>
      </c>
      <c r="H33" s="37" t="s">
        <v>47</v>
      </c>
      <c r="I33" s="37">
        <v>27</v>
      </c>
      <c r="J33" s="37" t="s">
        <v>124</v>
      </c>
      <c r="K33" s="37">
        <v>1</v>
      </c>
      <c r="L33" s="37"/>
      <c r="M33" s="53"/>
    </row>
    <row r="34" spans="2:13" ht="15" x14ac:dyDescent="0.2">
      <c r="B34" s="55" t="s">
        <v>210</v>
      </c>
      <c r="C34" s="47">
        <v>1</v>
      </c>
      <c r="D34" s="47">
        <f>(Алхимик!G34*Алхимик!D39+Алхимик!I34*Повар!D27+Алхимик!K34*Ювелир!E5)</f>
        <v>1510.972</v>
      </c>
      <c r="E34" s="47">
        <f>(Алхимик!G34*Алхимик!E39+Алхимик!I34*Повар!E27+Алхимик!K34*Ювелир!F5)</f>
        <v>2384.8000000000002</v>
      </c>
      <c r="F34" s="37" t="s">
        <v>203</v>
      </c>
      <c r="G34" s="37">
        <v>11</v>
      </c>
      <c r="H34" s="37" t="s">
        <v>208</v>
      </c>
      <c r="I34" s="37">
        <v>37</v>
      </c>
      <c r="J34" s="37" t="s">
        <v>124</v>
      </c>
      <c r="K34" s="37">
        <v>1</v>
      </c>
      <c r="L34" s="37"/>
      <c r="M34" s="53"/>
    </row>
    <row r="35" spans="2:13" ht="15" x14ac:dyDescent="0.2">
      <c r="B35" s="55" t="s">
        <v>211</v>
      </c>
      <c r="C35" s="47">
        <v>1</v>
      </c>
      <c r="D35" s="47">
        <f>(Алхимик!G35*Алхимик!D39+Алхимик!I35*Повар!D28+Алхимик!K35*Фермер!C8+Алхимик!M35*Ювелир!E5)</f>
        <v>4770.1719999999996</v>
      </c>
      <c r="E35" s="47">
        <f>(Алхимик!G35*Алхимик!E39+Алхимик!I35*Повар!E28+Алхимик!K35*Фермер!G8+Алхимик!M35*Ювелир!F5)</f>
        <v>7339.8</v>
      </c>
      <c r="F35" s="37" t="s">
        <v>203</v>
      </c>
      <c r="G35" s="37">
        <v>16</v>
      </c>
      <c r="H35" s="37" t="s">
        <v>205</v>
      </c>
      <c r="I35" s="37">
        <v>151</v>
      </c>
      <c r="J35" s="37" t="s">
        <v>46</v>
      </c>
      <c r="K35" s="37">
        <v>118</v>
      </c>
      <c r="L35" s="37" t="s">
        <v>124</v>
      </c>
      <c r="M35" s="53">
        <v>1</v>
      </c>
    </row>
    <row r="36" spans="2:13" ht="15" x14ac:dyDescent="0.2">
      <c r="B36" s="55" t="s">
        <v>212</v>
      </c>
      <c r="C36" s="47">
        <v>1</v>
      </c>
      <c r="D36" s="47">
        <f>(Алхимик!G36*Фермер!C8+Алхимик!I36*Ювелир!E5)</f>
        <v>1227.7719999999999</v>
      </c>
      <c r="E36" s="47">
        <f>(Алхимик!G36*Фермер!G8+Алхимик!I36*Ювелир!F5)</f>
        <v>2207.8000000000002</v>
      </c>
      <c r="F36" s="37" t="s">
        <v>46</v>
      </c>
      <c r="G36" s="37">
        <v>140</v>
      </c>
      <c r="H36" s="37" t="s">
        <v>124</v>
      </c>
      <c r="I36" s="37">
        <v>1</v>
      </c>
      <c r="J36" s="37"/>
      <c r="K36" s="37"/>
      <c r="L36" s="37"/>
      <c r="M36" s="53"/>
    </row>
    <row r="37" spans="2:13" ht="15" x14ac:dyDescent="0.2">
      <c r="B37" s="55" t="s">
        <v>213</v>
      </c>
      <c r="C37" s="47">
        <v>1</v>
      </c>
      <c r="D37" s="47">
        <f>(Алхимик!G37*Повар!D28+Алхимик!I37*Фермер!C8+Алхимик!K37*Ювелир!E5)</f>
        <v>2104.5720000000001</v>
      </c>
      <c r="E37" s="47">
        <f>(Алхимик!G37*Повар!E28+Алхимик!I37*Фермер!G8+Алхимик!K37*Ювелир!F5)</f>
        <v>3131.8</v>
      </c>
      <c r="F37" s="37" t="s">
        <v>205</v>
      </c>
      <c r="G37" s="37">
        <v>69</v>
      </c>
      <c r="H37" s="37" t="s">
        <v>46</v>
      </c>
      <c r="I37" s="37">
        <v>82</v>
      </c>
      <c r="J37" s="37" t="s">
        <v>124</v>
      </c>
      <c r="K37" s="37">
        <v>1</v>
      </c>
      <c r="L37" s="37"/>
      <c r="M37" s="53"/>
    </row>
    <row r="38" spans="2:13" ht="15" x14ac:dyDescent="0.2">
      <c r="B38" s="55" t="s">
        <v>163</v>
      </c>
      <c r="C38" s="47">
        <v>1</v>
      </c>
      <c r="D38" s="47">
        <f>(Алхимик!G38*Алхимик!D39+Алхимик!I38*Повар!D27+Алхимик!K38*Фермер!C8+Алхимик!M38*Ювелир!E5)</f>
        <v>9291.6720000000005</v>
      </c>
      <c r="E38" s="47">
        <f>(Алхимик!G38*Алхимик!E39+Алхимик!I38*Повар!E27+Алхимик!K38*Фермер!G8+Алхимик!M38*Ювелир!F5)</f>
        <v>15284.8</v>
      </c>
      <c r="F38" s="37" t="s">
        <v>203</v>
      </c>
      <c r="G38" s="37">
        <v>41</v>
      </c>
      <c r="H38" s="37" t="s">
        <v>208</v>
      </c>
      <c r="I38" s="37">
        <v>172</v>
      </c>
      <c r="J38" s="37" t="s">
        <v>46</v>
      </c>
      <c r="K38" s="37">
        <v>371</v>
      </c>
      <c r="L38" s="37" t="s">
        <v>124</v>
      </c>
      <c r="M38" s="53">
        <v>1</v>
      </c>
    </row>
    <row r="39" spans="2:13" ht="15" x14ac:dyDescent="0.2">
      <c r="B39" s="55" t="s">
        <v>203</v>
      </c>
      <c r="C39" s="47">
        <v>50</v>
      </c>
      <c r="D39" s="47">
        <f>(Алхимик!G39*Охотник!C16)/Алхимик!C39</f>
        <v>47.7</v>
      </c>
      <c r="E39" s="47">
        <f>(Алхимик!G39*Охотник!G16)/Алхимик!C39</f>
        <v>96</v>
      </c>
      <c r="F39" s="37" t="s">
        <v>73</v>
      </c>
      <c r="G39" s="37">
        <v>50</v>
      </c>
      <c r="H39" s="37"/>
      <c r="I39" s="37"/>
      <c r="J39" s="37"/>
      <c r="K39" s="37"/>
      <c r="L39" s="37"/>
      <c r="M39" s="53"/>
    </row>
    <row r="40" spans="2:13" ht="15" x14ac:dyDescent="0.2">
      <c r="B40" s="55" t="s">
        <v>203</v>
      </c>
      <c r="C40" s="47">
        <v>50</v>
      </c>
      <c r="D40" s="47">
        <f>(Алхимик!G40*Охотник!C14)/Алхимик!C40</f>
        <v>47.7</v>
      </c>
      <c r="E40" s="47">
        <f>(Алхимик!G40*Охотник!G14)/Алхимик!C40</f>
        <v>96</v>
      </c>
      <c r="F40" s="37" t="s">
        <v>71</v>
      </c>
      <c r="G40" s="37">
        <v>50</v>
      </c>
      <c r="H40" s="37"/>
      <c r="I40" s="37"/>
      <c r="J40" s="37"/>
      <c r="K40" s="37"/>
      <c r="L40" s="37"/>
      <c r="M40" s="53"/>
    </row>
    <row r="41" spans="2:13" ht="15" x14ac:dyDescent="0.2">
      <c r="B41" s="55" t="s">
        <v>203</v>
      </c>
      <c r="C41" s="47">
        <v>50</v>
      </c>
      <c r="D41" s="47">
        <f>(Алхимик!G41*Охотник!C17)/Алхимик!C41</f>
        <v>47.7</v>
      </c>
      <c r="E41" s="47">
        <f>(Алхимик!G41*Охотник!G17)/Алхимик!C41</f>
        <v>96</v>
      </c>
      <c r="F41" s="37" t="s">
        <v>74</v>
      </c>
      <c r="G41" s="37">
        <v>50</v>
      </c>
      <c r="H41" s="37"/>
      <c r="I41" s="37"/>
      <c r="J41" s="37"/>
      <c r="K41" s="37"/>
      <c r="L41" s="37"/>
      <c r="M41" s="53"/>
    </row>
    <row r="42" spans="2:13" ht="15" x14ac:dyDescent="0.2">
      <c r="B42" s="55" t="s">
        <v>216</v>
      </c>
      <c r="C42" s="47">
        <v>1</v>
      </c>
      <c r="D42" s="47">
        <f>(Алхимик!G42*Ювелир!E33+Алхимик!I42*Алхимик!D39+Алхимик!K42*Повар!D28+Алхимик!M42*Фермер!C10)</f>
        <v>787.05200000000013</v>
      </c>
      <c r="E42" s="47">
        <f>(Алхимик!G42*Ювелир!F33+Алхимик!I42*Алхимик!E39+Алхимик!K42*Повар!E28+Алхимик!M42*Фермер!G10)</f>
        <v>916.6</v>
      </c>
      <c r="F42" s="37" t="s">
        <v>217</v>
      </c>
      <c r="G42" s="37">
        <v>1</v>
      </c>
      <c r="H42" s="37" t="s">
        <v>203</v>
      </c>
      <c r="I42" s="37">
        <v>1</v>
      </c>
      <c r="J42" s="37" t="s">
        <v>205</v>
      </c>
      <c r="K42" s="37">
        <v>6</v>
      </c>
      <c r="L42" s="37" t="s">
        <v>48</v>
      </c>
      <c r="M42" s="53">
        <v>2</v>
      </c>
    </row>
    <row r="43" spans="2:13" ht="15" x14ac:dyDescent="0.2">
      <c r="B43" s="55" t="s">
        <v>218</v>
      </c>
      <c r="C43" s="47">
        <v>1</v>
      </c>
      <c r="D43" s="47">
        <f>(Алхимик!G43*Ювелир!E34+Алхимик!I43*Алхимик!D39+Алхимик!K43*Повар!D27+Алхимик!M43*Фермер!C10)</f>
        <v>767.45200000000011</v>
      </c>
      <c r="E43" s="47">
        <f>(Алхимик!G43*Ювелир!F34+Алхимик!I43*Алхимик!E39+Алхимик!K43*Повар!E27+Алхимик!M43*Фермер!G10)</f>
        <v>892.6</v>
      </c>
      <c r="F43" s="37" t="s">
        <v>219</v>
      </c>
      <c r="G43" s="37">
        <v>1</v>
      </c>
      <c r="H43" s="37" t="s">
        <v>203</v>
      </c>
      <c r="I43" s="37">
        <v>1</v>
      </c>
      <c r="J43" s="37" t="s">
        <v>208</v>
      </c>
      <c r="K43" s="37">
        <v>4</v>
      </c>
      <c r="L43" s="37" t="s">
        <v>48</v>
      </c>
      <c r="M43" s="53">
        <v>2</v>
      </c>
    </row>
    <row r="44" spans="2:13" ht="15" x14ac:dyDescent="0.2">
      <c r="B44" s="55" t="s">
        <v>220</v>
      </c>
      <c r="C44" s="47">
        <v>1</v>
      </c>
      <c r="D44" s="47">
        <f>(Алхимик!G44*Ювелир!E35+Алхимик!I44*Алхимик!D39+Алхимик!K44*Повар!D26+Алхимик!M44*Фермер!C10)</f>
        <v>1140.4279999999999</v>
      </c>
      <c r="E44" s="47">
        <f>(Алхимик!G44*Ювелир!F35+Алхимик!I44*Алхимик!E39+Алхимик!K44*Повар!E26+Алхимик!M44*Фермер!G10)</f>
        <v>1339.8</v>
      </c>
      <c r="F44" s="37" t="s">
        <v>221</v>
      </c>
      <c r="G44" s="37">
        <v>1</v>
      </c>
      <c r="H44" s="37" t="s">
        <v>203</v>
      </c>
      <c r="I44" s="37">
        <v>2</v>
      </c>
      <c r="J44" s="37" t="s">
        <v>222</v>
      </c>
      <c r="K44" s="37">
        <v>4</v>
      </c>
      <c r="L44" s="37" t="s">
        <v>48</v>
      </c>
      <c r="M44" s="53">
        <v>3</v>
      </c>
    </row>
    <row r="45" spans="2:13" ht="15" x14ac:dyDescent="0.2">
      <c r="B45" s="55" t="s">
        <v>223</v>
      </c>
      <c r="C45" s="47">
        <v>1</v>
      </c>
      <c r="D45" s="47">
        <f>(Алхимик!G45*Ювелир!E36+Алхимик!I45*Алхимик!D39+Алхимик!K45*Повар!D26+Алхимик!M45*Фермер!C10)</f>
        <v>1140.4279999999999</v>
      </c>
      <c r="E45" s="47">
        <f>(Алхимик!G45*Ювелир!F36+Алхимик!I45*Алхимик!E39+Алхимик!K45*Повар!E26+Алхимик!M45*Фермер!G10)</f>
        <v>1339.8</v>
      </c>
      <c r="F45" s="37" t="s">
        <v>224</v>
      </c>
      <c r="G45" s="37">
        <v>1</v>
      </c>
      <c r="H45" s="37" t="s">
        <v>203</v>
      </c>
      <c r="I45" s="37">
        <v>2</v>
      </c>
      <c r="J45" s="37" t="s">
        <v>222</v>
      </c>
      <c r="K45" s="37">
        <v>4</v>
      </c>
      <c r="L45" s="37" t="s">
        <v>48</v>
      </c>
      <c r="M45" s="53">
        <v>3</v>
      </c>
    </row>
    <row r="46" spans="2:13" ht="15" x14ac:dyDescent="0.2">
      <c r="B46" s="55" t="s">
        <v>225</v>
      </c>
      <c r="C46" s="47">
        <v>100</v>
      </c>
      <c r="D46" s="47">
        <f>(Алхимик!G46*Ювелир!E31+Алхимик!I46*Алхимик!D39+Алхимик!K46*Повар!D28+Алхимик!M46*Фермер!C8)/Алхимик!C46</f>
        <v>40.836799999999997</v>
      </c>
      <c r="E46" s="47">
        <f>(Алхимик!G46*Ювелир!F31+Алхимик!I46*Алхимик!E39+Алхимик!K46*Повар!E28+Алхимик!M46*Фермер!G8)/Алхимик!C46</f>
        <v>49.43</v>
      </c>
      <c r="F46" s="37" t="s">
        <v>226</v>
      </c>
      <c r="G46" s="37">
        <v>100</v>
      </c>
      <c r="H46" s="37" t="s">
        <v>203</v>
      </c>
      <c r="I46" s="37">
        <v>6</v>
      </c>
      <c r="J46" s="37" t="s">
        <v>205</v>
      </c>
      <c r="K46" s="37">
        <v>31</v>
      </c>
      <c r="L46" s="37" t="s">
        <v>46</v>
      </c>
      <c r="M46" s="53">
        <v>37</v>
      </c>
    </row>
    <row r="47" spans="2:13" ht="15" x14ac:dyDescent="0.2">
      <c r="B47" s="55" t="s">
        <v>227</v>
      </c>
      <c r="C47" s="47">
        <v>40</v>
      </c>
      <c r="D47" s="47">
        <f>(Алхимик!G47*Ювелир!E32+Алхимик!I47*Алхимик!D39+Алхимик!K47*Повар!D27+Алхимик!M47*Фермер!C9)/Алхимик!C47</f>
        <v>99.560749999999985</v>
      </c>
      <c r="E47" s="47">
        <f>(Алхимик!G47*Ювелир!F32+Алхимик!I47*Алхимик!E39+Алхимик!K47*Повар!E27+Алхимик!M47*Фермер!G9)/Алхимик!C47</f>
        <v>120.9</v>
      </c>
      <c r="F47" s="37" t="s">
        <v>228</v>
      </c>
      <c r="G47" s="37">
        <v>40</v>
      </c>
      <c r="H47" s="37" t="s">
        <v>203</v>
      </c>
      <c r="I47" s="37">
        <v>6</v>
      </c>
      <c r="J47" s="37" t="s">
        <v>208</v>
      </c>
      <c r="K47" s="37">
        <v>20</v>
      </c>
      <c r="L47" s="37" t="s">
        <v>47</v>
      </c>
      <c r="M47" s="53">
        <v>15</v>
      </c>
    </row>
    <row r="48" spans="2:13" ht="15" x14ac:dyDescent="0.2">
      <c r="B48" s="55" t="s">
        <v>215</v>
      </c>
      <c r="C48" s="47">
        <v>1</v>
      </c>
      <c r="D48" s="47">
        <f>(Алхимик!G48*Ингредиенты!D24+Алхимик!I48*Ингредиенты!D21)</f>
        <v>2798</v>
      </c>
      <c r="E48" s="47"/>
      <c r="F48" s="37" t="s">
        <v>214</v>
      </c>
      <c r="G48" s="37">
        <v>26</v>
      </c>
      <c r="H48" s="37" t="s">
        <v>157</v>
      </c>
      <c r="I48" s="37">
        <v>37</v>
      </c>
      <c r="J48" s="37"/>
      <c r="K48" s="37"/>
      <c r="L48" s="37"/>
      <c r="M48" s="53"/>
    </row>
    <row r="49" spans="2:13" ht="15" x14ac:dyDescent="0.2">
      <c r="B49" s="55" t="s">
        <v>274</v>
      </c>
      <c r="C49" s="47">
        <v>1</v>
      </c>
      <c r="D49" s="47">
        <f>(Алхимик!G49*Ингредиенты!D24+Алхимик!I49*Ингредиенты!D21)</f>
        <v>3444</v>
      </c>
      <c r="E49" s="47"/>
      <c r="F49" s="37" t="s">
        <v>229</v>
      </c>
      <c r="G49" s="37">
        <v>28</v>
      </c>
      <c r="H49" s="37" t="s">
        <v>157</v>
      </c>
      <c r="I49" s="37">
        <v>46</v>
      </c>
      <c r="J49" s="37"/>
      <c r="K49" s="37"/>
      <c r="L49" s="37"/>
      <c r="M49" s="53"/>
    </row>
    <row r="50" spans="2:13" ht="1.5" customHeight="1" x14ac:dyDescent="0.2">
      <c r="B50" s="62"/>
      <c r="C50" s="66"/>
      <c r="D50" s="66"/>
      <c r="E50" s="66"/>
      <c r="F50" s="63"/>
      <c r="G50" s="63"/>
      <c r="H50" s="63"/>
      <c r="I50" s="63"/>
      <c r="J50" s="63"/>
      <c r="K50" s="63"/>
      <c r="L50" s="63"/>
      <c r="M50" s="64"/>
    </row>
    <row r="51" spans="2:13" ht="15" x14ac:dyDescent="0.25">
      <c r="B51" s="56" t="s">
        <v>275</v>
      </c>
      <c r="C51" s="47">
        <v>100</v>
      </c>
      <c r="D51" s="47">
        <f>(Алхимик!G51*Повар!D56+Алхимик!I51*Фермер!C13)/Алхимик!C51</f>
        <v>35.859399999999994</v>
      </c>
      <c r="E51" s="47">
        <f>(Алхимик!G51*Повар!E56+Алхимик!I51*Фермер!G13)/Алхимик!C51</f>
        <v>51.79</v>
      </c>
      <c r="F51" s="37" t="s">
        <v>276</v>
      </c>
      <c r="G51" s="37">
        <v>100</v>
      </c>
      <c r="H51" s="37" t="s">
        <v>51</v>
      </c>
      <c r="I51" s="37">
        <v>19</v>
      </c>
      <c r="J51" s="37"/>
      <c r="K51" s="37"/>
      <c r="L51" s="37"/>
      <c r="M51" s="53"/>
    </row>
    <row r="52" spans="2:13" ht="15" x14ac:dyDescent="0.25">
      <c r="B52" s="56" t="s">
        <v>277</v>
      </c>
      <c r="C52" s="47">
        <v>1</v>
      </c>
      <c r="D52" s="47">
        <f>(Алхимик!G52*Фермер!C11+Алхимик!I52*Ювелир!E5)</f>
        <v>1109.8219999999999</v>
      </c>
      <c r="E52" s="47">
        <f>(Алхимик!G52*Фермер!G11+Алхимик!I52*Ювелир!F5)</f>
        <v>1960.8</v>
      </c>
      <c r="F52" s="37" t="s">
        <v>49</v>
      </c>
      <c r="G52" s="37">
        <v>109</v>
      </c>
      <c r="H52" s="37" t="s">
        <v>124</v>
      </c>
      <c r="I52" s="37">
        <v>1</v>
      </c>
      <c r="J52" s="37"/>
      <c r="K52" s="37"/>
      <c r="L52" s="37"/>
      <c r="M52" s="53"/>
    </row>
    <row r="53" spans="2:13" ht="15" x14ac:dyDescent="0.25">
      <c r="B53" s="56" t="s">
        <v>278</v>
      </c>
      <c r="C53" s="47">
        <v>1</v>
      </c>
      <c r="D53" s="47">
        <f>(Алхимик!G53*Алхимик!D63+Алхимик!I53*Ювелир!E5)</f>
        <v>1007.972</v>
      </c>
      <c r="E53" s="47">
        <f>(Алхимик!G53*Алхимик!E63+Алхимик!I53*Ювелир!F5)</f>
        <v>1977.8</v>
      </c>
      <c r="F53" s="37" t="s">
        <v>279</v>
      </c>
      <c r="G53" s="37">
        <v>17</v>
      </c>
      <c r="H53" s="37" t="s">
        <v>124</v>
      </c>
      <c r="I53" s="37">
        <v>1</v>
      </c>
      <c r="J53" s="37"/>
      <c r="K53" s="37"/>
      <c r="L53" s="37"/>
      <c r="M53" s="53"/>
    </row>
    <row r="54" spans="2:13" ht="15" x14ac:dyDescent="0.25">
      <c r="B54" s="56" t="s">
        <v>280</v>
      </c>
      <c r="C54" s="47">
        <v>1</v>
      </c>
      <c r="D54" s="47">
        <f>(Алхимик!G54*Повар!D53+Алхимик!I54*Ювелир!E5)</f>
        <v>2023.3720000000001</v>
      </c>
      <c r="E54" s="47">
        <f>(Алхимик!G54*Повар!E53+Алхимик!I54*Ювелир!F5)</f>
        <v>2687.8</v>
      </c>
      <c r="F54" s="37" t="s">
        <v>281</v>
      </c>
      <c r="G54" s="37">
        <v>86</v>
      </c>
      <c r="H54" s="37" t="s">
        <v>124</v>
      </c>
      <c r="I54" s="37">
        <v>1</v>
      </c>
      <c r="J54" s="37"/>
      <c r="K54" s="37"/>
      <c r="L54" s="37"/>
      <c r="M54" s="53"/>
    </row>
    <row r="55" spans="2:13" ht="15" x14ac:dyDescent="0.25">
      <c r="B55" s="56" t="s">
        <v>282</v>
      </c>
      <c r="C55" s="47">
        <v>1</v>
      </c>
      <c r="D55" s="47">
        <f>(Алхимик!G55*Алхимик!D63+Алхимик!I55*Фермер!C12+Алхимик!K55*Ювелир!E5)</f>
        <v>1417.472</v>
      </c>
      <c r="E55" s="47">
        <f>(Алхимик!G55*Алхимик!E63+Алхимик!I55*Фермер!G12+Алхимик!K55*Ювелир!F5)</f>
        <v>2591.8000000000002</v>
      </c>
      <c r="F55" s="37" t="s">
        <v>279</v>
      </c>
      <c r="G55" s="37">
        <v>11</v>
      </c>
      <c r="H55" s="37" t="s">
        <v>50</v>
      </c>
      <c r="I55" s="37">
        <v>26</v>
      </c>
      <c r="J55" s="37" t="s">
        <v>124</v>
      </c>
      <c r="K55" s="37">
        <v>1</v>
      </c>
      <c r="L55" s="37"/>
      <c r="M55" s="53"/>
    </row>
    <row r="56" spans="2:13" ht="15" x14ac:dyDescent="0.25">
      <c r="B56" s="56" t="s">
        <v>283</v>
      </c>
      <c r="C56" s="47">
        <v>1</v>
      </c>
      <c r="D56" s="47">
        <f>(Алхимик!G56*Алхимик!D63+Алхимик!I56*Повар!D54+Алхимик!K56*Ювелир!E5)</f>
        <v>1695.5719999999999</v>
      </c>
      <c r="E56" s="47">
        <f>(Алхимик!G56*Алхимик!E63+Алхимик!I56*Повар!E54+Алхимик!K56*Ювелир!F5)</f>
        <v>2685.8</v>
      </c>
      <c r="F56" s="37" t="s">
        <v>279</v>
      </c>
      <c r="G56" s="37">
        <v>11</v>
      </c>
      <c r="H56" s="37" t="s">
        <v>284</v>
      </c>
      <c r="I56" s="37">
        <v>36</v>
      </c>
      <c r="J56" s="37" t="s">
        <v>124</v>
      </c>
      <c r="K56" s="37">
        <v>1</v>
      </c>
      <c r="L56" s="37"/>
      <c r="M56" s="53"/>
    </row>
    <row r="57" spans="2:13" ht="15" x14ac:dyDescent="0.25">
      <c r="B57" s="56" t="s">
        <v>285</v>
      </c>
      <c r="C57" s="47">
        <v>1</v>
      </c>
      <c r="D57" s="47">
        <f>(Алхимик!G57*Алхимик!D63+Алхимик!I57*Фермер!C12+Алхимик!K57*Ювелир!E5)</f>
        <v>1836.422</v>
      </c>
      <c r="E57" s="106">
        <f>(Алхимик!G57*Алхимик!E63+Алхимик!I57*Фермер!G12+Алхимик!K57*Ювелир!F5)</f>
        <v>3362.8</v>
      </c>
      <c r="F57" s="37" t="s">
        <v>279</v>
      </c>
      <c r="G57" s="37">
        <v>14</v>
      </c>
      <c r="H57" s="37" t="s">
        <v>50</v>
      </c>
      <c r="I57" s="37">
        <v>35</v>
      </c>
      <c r="J57" s="37" t="s">
        <v>124</v>
      </c>
      <c r="K57" s="37">
        <v>1</v>
      </c>
      <c r="L57" s="37"/>
      <c r="M57" s="53"/>
    </row>
    <row r="58" spans="2:13" ht="15" x14ac:dyDescent="0.25">
      <c r="B58" s="56" t="s">
        <v>286</v>
      </c>
      <c r="C58" s="47">
        <v>1</v>
      </c>
      <c r="D58" s="47">
        <f>(Алхимик!G58*Алхимик!D63+Алхимик!I58*Повар!D54+Алхимик!K58*Ювелир!E5)</f>
        <v>2197.7719999999999</v>
      </c>
      <c r="E58" s="47">
        <f>(Алхимик!G58*Алхимик!E63+Алхимик!I58*Повар!E54+Алхимик!K58*Ювелир!F5)</f>
        <v>3471.8</v>
      </c>
      <c r="F58" s="37" t="s">
        <v>279</v>
      </c>
      <c r="G58" s="37">
        <v>14</v>
      </c>
      <c r="H58" s="37" t="s">
        <v>284</v>
      </c>
      <c r="I58" s="37">
        <v>48</v>
      </c>
      <c r="J58" s="37" t="s">
        <v>124</v>
      </c>
      <c r="K58" s="37">
        <v>1</v>
      </c>
      <c r="L58" s="37"/>
      <c r="M58" s="53"/>
    </row>
    <row r="59" spans="2:13" ht="15" x14ac:dyDescent="0.25">
      <c r="B59" s="56" t="s">
        <v>287</v>
      </c>
      <c r="C59" s="47">
        <v>1</v>
      </c>
      <c r="D59" s="47">
        <f>(Алхимик!G59*Алхимик!D63+Алхимик!I59*Повар!D53+Алхимик!K59*Фермер!C11+Алхимик!M59*Ювелир!E5)</f>
        <v>4217.8720000000003</v>
      </c>
      <c r="E59" s="106">
        <f>(Алхимик!G59*Алхимик!E63+Алхимик!I59*Повар!E53+Алхимик!K59*Фермер!G11+Алхимик!M59*Ювелир!F5)</f>
        <v>6835.8</v>
      </c>
      <c r="F59" s="37" t="s">
        <v>279</v>
      </c>
      <c r="G59" s="37">
        <v>17</v>
      </c>
      <c r="H59" s="37" t="s">
        <v>281</v>
      </c>
      <c r="I59" s="37">
        <v>86</v>
      </c>
      <c r="J59" s="37" t="s">
        <v>49</v>
      </c>
      <c r="K59" s="37">
        <v>134</v>
      </c>
      <c r="L59" s="37" t="s">
        <v>124</v>
      </c>
      <c r="M59" s="53">
        <v>1</v>
      </c>
    </row>
    <row r="60" spans="2:13" ht="15" x14ac:dyDescent="0.25">
      <c r="B60" s="56" t="s">
        <v>301</v>
      </c>
      <c r="C60" s="47">
        <v>1</v>
      </c>
      <c r="D60" s="47">
        <f>(Алхимик!G60*Фермер!C11+Алхимик!I60*Ювелир!E5)</f>
        <v>2111.5219999999999</v>
      </c>
      <c r="E60" s="47">
        <f>(Алхимик!G60*Фермер!G11+Алхимик!I60*Ювелир!F5)</f>
        <v>3762.8</v>
      </c>
      <c r="F60" s="37" t="s">
        <v>49</v>
      </c>
      <c r="G60" s="37">
        <v>215</v>
      </c>
      <c r="H60" s="37" t="s">
        <v>124</v>
      </c>
      <c r="I60" s="37">
        <v>1</v>
      </c>
      <c r="J60" s="37"/>
      <c r="K60" s="37"/>
      <c r="L60" s="37"/>
      <c r="M60" s="53"/>
    </row>
    <row r="61" spans="2:13" ht="15" x14ac:dyDescent="0.25">
      <c r="B61" s="56" t="s">
        <v>303</v>
      </c>
      <c r="C61" s="47">
        <v>1</v>
      </c>
      <c r="D61" s="47">
        <f>(Алхимик!G61*Повар!D53+Алхимик!I61*Фермер!C11+Алхимик!K61*Ювелир!E5)</f>
        <v>2832.7719999999999</v>
      </c>
      <c r="E61" s="47">
        <f>(Алхимик!G61*Повар!E53+Алхимик!I61*Фермер!G11+Алхимик!K61*Ювелир!F5)</f>
        <v>4207.8</v>
      </c>
      <c r="F61" s="37" t="s">
        <v>281</v>
      </c>
      <c r="G61" s="37">
        <v>80</v>
      </c>
      <c r="H61" s="37" t="s">
        <v>49</v>
      </c>
      <c r="I61" s="37">
        <v>100</v>
      </c>
      <c r="J61" s="37" t="s">
        <v>124</v>
      </c>
      <c r="K61" s="37">
        <v>1</v>
      </c>
      <c r="L61" s="37"/>
      <c r="M61" s="53"/>
    </row>
    <row r="62" spans="2:13" ht="15" x14ac:dyDescent="0.25">
      <c r="B62" s="56" t="s">
        <v>302</v>
      </c>
      <c r="C62" s="47">
        <v>1</v>
      </c>
      <c r="D62" s="47">
        <f>(Алхимик!G62*Алхимик!D63+Алхимик!I62*Повар!D55+Алхимик!K62*Фермер!C13+Алхимик!M62*Ювелир!E5)</f>
        <v>12805.672</v>
      </c>
      <c r="E62" s="47">
        <f>(Алхимик!G62*Алхимик!E63+Алхимик!I62*Повар!E55+Алхимик!K62*Фермер!G13+Алхимик!M62*Ювелир!F5)</f>
        <v>20864.8</v>
      </c>
      <c r="F62" s="37" t="s">
        <v>279</v>
      </c>
      <c r="G62" s="37">
        <v>44</v>
      </c>
      <c r="H62" s="37" t="s">
        <v>294</v>
      </c>
      <c r="I62" s="37">
        <v>136</v>
      </c>
      <c r="J62" s="37" t="s">
        <v>51</v>
      </c>
      <c r="K62" s="37">
        <v>101</v>
      </c>
      <c r="L62" s="37" t="s">
        <v>124</v>
      </c>
      <c r="M62" s="53">
        <v>1</v>
      </c>
    </row>
    <row r="63" spans="2:13" ht="15" x14ac:dyDescent="0.25">
      <c r="B63" s="56" t="s">
        <v>279</v>
      </c>
      <c r="C63" s="47">
        <v>50</v>
      </c>
      <c r="D63" s="47">
        <f>(Алхимик!G63*Охотник!C21)/Алхимик!C63</f>
        <v>54.6</v>
      </c>
      <c r="E63" s="47">
        <f>(Алхимик!G63*Охотник!G21)/Алхимик!C63</f>
        <v>110</v>
      </c>
      <c r="F63" s="37" t="s">
        <v>78</v>
      </c>
      <c r="G63" s="37">
        <v>50</v>
      </c>
      <c r="H63" s="37"/>
      <c r="I63" s="37"/>
      <c r="J63" s="37"/>
      <c r="K63" s="37"/>
      <c r="L63" s="37"/>
      <c r="M63" s="53"/>
    </row>
    <row r="64" spans="2:13" ht="15" x14ac:dyDescent="0.25">
      <c r="B64" s="56" t="s">
        <v>279</v>
      </c>
      <c r="C64" s="47">
        <v>50</v>
      </c>
      <c r="D64" s="47">
        <f>(Алхимик!G64*Охотник!C23)/Алхимик!C64</f>
        <v>54.6</v>
      </c>
      <c r="E64" s="47">
        <f>(Алхимик!G64*Охотник!G23)/Алхимик!C64</f>
        <v>110</v>
      </c>
      <c r="F64" s="37" t="s">
        <v>80</v>
      </c>
      <c r="G64" s="37">
        <v>50</v>
      </c>
      <c r="H64" s="37"/>
      <c r="I64" s="37"/>
      <c r="J64" s="37"/>
      <c r="K64" s="37"/>
      <c r="L64" s="37"/>
      <c r="M64" s="53"/>
    </row>
    <row r="65" spans="2:15" ht="15" x14ac:dyDescent="0.25">
      <c r="B65" s="56" t="s">
        <v>279</v>
      </c>
      <c r="C65" s="47">
        <v>50</v>
      </c>
      <c r="D65" s="47">
        <f>(Алхимик!G65*Охотник!C24)/Алхимик!C65</f>
        <v>54.6</v>
      </c>
      <c r="E65" s="47">
        <f>(Алхимик!G65*Охотник!G24)/Алхимик!C65</f>
        <v>110</v>
      </c>
      <c r="F65" s="37" t="s">
        <v>81</v>
      </c>
      <c r="G65" s="37">
        <v>50</v>
      </c>
      <c r="H65" s="37"/>
      <c r="I65" s="37"/>
      <c r="J65" s="37"/>
      <c r="K65" s="37"/>
      <c r="L65" s="37"/>
      <c r="M65" s="53"/>
    </row>
    <row r="66" spans="2:15" ht="15" x14ac:dyDescent="0.25">
      <c r="B66" s="56" t="s">
        <v>288</v>
      </c>
      <c r="C66" s="47">
        <v>1</v>
      </c>
      <c r="D66" s="47">
        <f>(Алхимик!G66*Ювелир!E59+Алхимик!I66*Алхимик!D63+Алхимик!K66*Повар!D53+Алхимик!M66*Фермер!C13)</f>
        <v>1143.9280000000001</v>
      </c>
      <c r="E66" s="47">
        <f>(Алхимик!G66*Ювелир!F59+Алхимик!I66*Алхимик!E63+Алхимик!K66*Повар!E53+Алхимик!M66*Фермер!G13)</f>
        <v>1362</v>
      </c>
      <c r="F66" s="37" t="s">
        <v>289</v>
      </c>
      <c r="G66" s="37">
        <v>1</v>
      </c>
      <c r="H66" s="37" t="s">
        <v>279</v>
      </c>
      <c r="I66" s="37">
        <v>1</v>
      </c>
      <c r="J66" s="37" t="s">
        <v>281</v>
      </c>
      <c r="K66" s="37">
        <v>7</v>
      </c>
      <c r="L66" s="37" t="s">
        <v>51</v>
      </c>
      <c r="M66" s="53">
        <v>2</v>
      </c>
    </row>
    <row r="67" spans="2:15" ht="15" x14ac:dyDescent="0.25">
      <c r="B67" s="56" t="s">
        <v>290</v>
      </c>
      <c r="C67" s="47">
        <v>1</v>
      </c>
      <c r="D67" s="47">
        <f>(Алхимик!G67*Ювелир!E60+Алхимик!I67*Алхимик!D63+Алхимик!K67*Повар!D54+Алхимик!M67*Фермер!C13)</f>
        <v>1126.7280000000001</v>
      </c>
      <c r="E67" s="47">
        <f>(Алхимик!G67*Ювелир!F60+Алхимик!I67*Алхимик!E63+Алхимик!K67*Повар!E54+Алхимик!M67*Фермер!G13)</f>
        <v>1342</v>
      </c>
      <c r="F67" s="37" t="s">
        <v>291</v>
      </c>
      <c r="G67" s="37">
        <v>1</v>
      </c>
      <c r="H67" s="37" t="s">
        <v>279</v>
      </c>
      <c r="I67" s="37">
        <v>1</v>
      </c>
      <c r="J67" s="37" t="s">
        <v>284</v>
      </c>
      <c r="K67" s="37">
        <v>5</v>
      </c>
      <c r="L67" s="37" t="s">
        <v>51</v>
      </c>
      <c r="M67" s="53">
        <v>2</v>
      </c>
    </row>
    <row r="68" spans="2:15" ht="15" x14ac:dyDescent="0.25">
      <c r="B68" s="56" t="s">
        <v>292</v>
      </c>
      <c r="C68" s="47">
        <v>1</v>
      </c>
      <c r="D68" s="47">
        <f>(Алхимик!G68*Ювелир!E61+Алхимик!I68*Алхимик!D63+Алхимик!K68*Повар!D55+Алхимик!M68*Фермер!C13)</f>
        <v>1642.8200000000002</v>
      </c>
      <c r="E68" s="47">
        <f>(Алхимик!G68*Ювелир!F61+Алхимик!I68*Алхимик!E63+Алхимик!K68*Повар!E55+Алхимик!M68*Фермер!G13)</f>
        <v>1974.7</v>
      </c>
      <c r="F68" s="37" t="s">
        <v>293</v>
      </c>
      <c r="G68" s="37">
        <v>1</v>
      </c>
      <c r="H68" s="37" t="s">
        <v>279</v>
      </c>
      <c r="I68" s="37">
        <v>2</v>
      </c>
      <c r="J68" s="37" t="s">
        <v>294</v>
      </c>
      <c r="K68" s="37">
        <v>5</v>
      </c>
      <c r="L68" s="37" t="s">
        <v>51</v>
      </c>
      <c r="M68" s="53">
        <v>3</v>
      </c>
    </row>
    <row r="69" spans="2:15" ht="15" x14ac:dyDescent="0.25">
      <c r="B69" s="56" t="s">
        <v>295</v>
      </c>
      <c r="C69" s="47">
        <v>1</v>
      </c>
      <c r="D69" s="47">
        <f>(Алхимик!G69*Ювелир!E62+Алхимик!I69*Алхимик!D63+Алхимик!K69*Повар!D55+Алхимик!M69*Фермер!C13)</f>
        <v>1642.8200000000002</v>
      </c>
      <c r="E69" s="47">
        <f>(Алхимик!G69*Ювелир!F62+Алхимик!I69*Алхимик!E63+Алхимик!K69*Повар!E55+Алхимик!M69*Фермер!G13)</f>
        <v>1974.7</v>
      </c>
      <c r="F69" s="37" t="s">
        <v>296</v>
      </c>
      <c r="G69" s="37">
        <v>1</v>
      </c>
      <c r="H69" s="37" t="s">
        <v>279</v>
      </c>
      <c r="I69" s="37">
        <v>2</v>
      </c>
      <c r="J69" s="37" t="s">
        <v>294</v>
      </c>
      <c r="K69" s="37">
        <v>5</v>
      </c>
      <c r="L69" s="37" t="s">
        <v>51</v>
      </c>
      <c r="M69" s="53">
        <v>3</v>
      </c>
    </row>
    <row r="70" spans="2:15" ht="15" x14ac:dyDescent="0.25">
      <c r="B70" s="56" t="s">
        <v>297</v>
      </c>
      <c r="C70" s="47">
        <v>100</v>
      </c>
      <c r="D70" s="47">
        <f>(Алхимик!G70*Ювелир!E57+Алхимик!I70*Алхимик!D63+Алхимик!K70*Повар!D53+Алхимик!M70*Фермер!C11)/Алхимик!C70</f>
        <v>57.096900000000005</v>
      </c>
      <c r="E70" s="47">
        <f>(Алхимик!G70*Ювелир!F57+Алхимик!I70*Алхимик!E63+Алхимик!K70*Повар!E53+Алхимик!M70*Фермер!G11)/Алхимик!C70</f>
        <v>68.55</v>
      </c>
      <c r="F70" s="37" t="s">
        <v>298</v>
      </c>
      <c r="G70" s="37">
        <v>100</v>
      </c>
      <c r="H70" s="37" t="s">
        <v>279</v>
      </c>
      <c r="I70" s="37">
        <v>7</v>
      </c>
      <c r="J70" s="37" t="s">
        <v>281</v>
      </c>
      <c r="K70" s="37">
        <v>36</v>
      </c>
      <c r="L70" s="37" t="s">
        <v>49</v>
      </c>
      <c r="M70" s="53">
        <v>45</v>
      </c>
    </row>
    <row r="71" spans="2:15" ht="15" x14ac:dyDescent="0.25">
      <c r="B71" s="56" t="s">
        <v>299</v>
      </c>
      <c r="C71" s="47">
        <v>40</v>
      </c>
      <c r="D71" s="47">
        <f>(Алхимик!G71*Ювелир!E58+Алхимик!I71*Алхимик!D63+Алхимик!K71*Повар!D54+Алхимик!M71*Фермер!C12)/Алхимик!C71</f>
        <v>140.73975000000002</v>
      </c>
      <c r="E71" s="47">
        <f>(Алхимик!G71*Ювелир!F58+Алхимик!I71*Алхимик!E63+Алхимик!K71*Повар!E54+Алхимик!M71*Фермер!G12)/Алхимик!C71</f>
        <v>168.875</v>
      </c>
      <c r="F71" s="37" t="s">
        <v>300</v>
      </c>
      <c r="G71" s="37">
        <v>40</v>
      </c>
      <c r="H71" s="37" t="s">
        <v>279</v>
      </c>
      <c r="I71" s="37">
        <v>7</v>
      </c>
      <c r="J71" s="37" t="s">
        <v>284</v>
      </c>
      <c r="K71" s="37">
        <v>24</v>
      </c>
      <c r="L71" s="37" t="s">
        <v>50</v>
      </c>
      <c r="M71" s="53">
        <v>17</v>
      </c>
    </row>
    <row r="72" spans="2:15" ht="15" x14ac:dyDescent="0.25">
      <c r="B72" s="56" t="s">
        <v>304</v>
      </c>
      <c r="C72" s="47">
        <v>1</v>
      </c>
      <c r="D72" s="47">
        <f>(Алхимик!G72*Ингредиенты!D25+Алхимик!I72*Ингредиенты!D21)</f>
        <v>4645</v>
      </c>
      <c r="E72" s="47"/>
      <c r="F72" s="37" t="s">
        <v>306</v>
      </c>
      <c r="G72" s="37">
        <v>29</v>
      </c>
      <c r="H72" s="37" t="s">
        <v>157</v>
      </c>
      <c r="I72" s="37">
        <v>56</v>
      </c>
      <c r="J72" s="37"/>
      <c r="K72" s="37"/>
      <c r="L72" s="37"/>
      <c r="M72" s="53"/>
    </row>
    <row r="73" spans="2:15" ht="15" x14ac:dyDescent="0.25">
      <c r="B73" s="56" t="s">
        <v>305</v>
      </c>
      <c r="C73" s="47">
        <v>1</v>
      </c>
      <c r="D73" s="47">
        <f>(Алхимик!G73*Ингредиенты!D26+Алхимик!I73*Ингредиенты!D21)</f>
        <v>8030</v>
      </c>
      <c r="E73" s="47"/>
      <c r="F73" s="37" t="s">
        <v>307</v>
      </c>
      <c r="G73" s="37">
        <v>32</v>
      </c>
      <c r="H73" s="37" t="s">
        <v>157</v>
      </c>
      <c r="I73" s="37">
        <v>69</v>
      </c>
      <c r="J73" s="37"/>
      <c r="K73" s="37"/>
      <c r="L73" s="37"/>
      <c r="M73" s="53"/>
    </row>
    <row r="74" spans="2:15" s="67" customFormat="1" ht="1.5" customHeight="1" x14ac:dyDescent="0.25">
      <c r="B74" s="65"/>
      <c r="C74" s="66"/>
      <c r="D74" s="66"/>
      <c r="E74" s="66"/>
      <c r="F74" s="63"/>
      <c r="G74" s="63"/>
      <c r="H74" s="63"/>
      <c r="I74" s="63"/>
      <c r="J74" s="63"/>
      <c r="K74" s="63"/>
      <c r="L74" s="63"/>
      <c r="M74" s="64"/>
      <c r="N74" s="68"/>
      <c r="O74" s="68"/>
    </row>
    <row r="75" spans="2:15" ht="15" x14ac:dyDescent="0.2">
      <c r="B75" s="57" t="s">
        <v>357</v>
      </c>
      <c r="C75" s="37">
        <v>100</v>
      </c>
      <c r="D75" s="47">
        <f>(Алхимик!G75*Повар!D75+Алхимик!I75*Фермер!C16)/Алхимик!C75</f>
        <v>40.022399999999998</v>
      </c>
      <c r="E75" s="47">
        <f>(Алхимик!G75*Повар!E75+Алхимик!I75*Фермер!G16)/Алхимик!C75</f>
        <v>58.52</v>
      </c>
      <c r="F75" s="37" t="s">
        <v>358</v>
      </c>
      <c r="G75" s="37">
        <v>100</v>
      </c>
      <c r="H75" s="37" t="s">
        <v>54</v>
      </c>
      <c r="I75" s="37">
        <v>18</v>
      </c>
      <c r="J75" s="37"/>
      <c r="K75" s="37"/>
      <c r="L75" s="37"/>
      <c r="M75" s="53"/>
    </row>
    <row r="76" spans="2:15" ht="15" x14ac:dyDescent="0.2">
      <c r="B76" s="57" t="s">
        <v>359</v>
      </c>
      <c r="C76" s="37">
        <v>1</v>
      </c>
      <c r="D76" s="47">
        <f>(Алхимик!G76*Фермер!C14+Алхимик!I76*Ювелир!E5)</f>
        <v>1479.4219999999998</v>
      </c>
      <c r="E76" s="47">
        <f>(Алхимик!G76*Фермер!G14+Алхимик!I76*Ювелир!F5)</f>
        <v>2558.8000000000002</v>
      </c>
      <c r="F76" s="37" t="s">
        <v>52</v>
      </c>
      <c r="G76" s="37">
        <v>129</v>
      </c>
      <c r="H76" s="37" t="s">
        <v>124</v>
      </c>
      <c r="I76" s="37">
        <v>1</v>
      </c>
      <c r="J76" s="37"/>
      <c r="K76" s="37"/>
      <c r="L76" s="37"/>
      <c r="M76" s="53"/>
    </row>
    <row r="77" spans="2:15" ht="15" x14ac:dyDescent="0.2">
      <c r="B77" s="57" t="s">
        <v>360</v>
      </c>
      <c r="C77" s="37">
        <v>1</v>
      </c>
      <c r="D77" s="47">
        <f>(Алхимик!G77*Алхимик!D87+Алхимик!I77*Ювелир!E5)</f>
        <v>1398.5719999999999</v>
      </c>
      <c r="E77" s="47">
        <f>(Алхимик!G77*Алхимик!E87+Алхимик!I77*Ювелир!F5)</f>
        <v>2774.8</v>
      </c>
      <c r="F77" s="37" t="s">
        <v>361</v>
      </c>
      <c r="G77" s="37">
        <v>21</v>
      </c>
      <c r="H77" s="37" t="s">
        <v>124</v>
      </c>
      <c r="I77" s="37">
        <v>1</v>
      </c>
      <c r="J77" s="37"/>
      <c r="K77" s="37"/>
      <c r="L77" s="37"/>
      <c r="M77" s="53"/>
    </row>
    <row r="78" spans="2:15" ht="15" x14ac:dyDescent="0.2">
      <c r="B78" s="57" t="s">
        <v>362</v>
      </c>
      <c r="C78" s="37">
        <v>1</v>
      </c>
      <c r="D78" s="47">
        <f>(Алхимик!G78*Повар!D72+Алхимик!I78*Ювелир!E5)</f>
        <v>2840.3719999999998</v>
      </c>
      <c r="E78" s="47">
        <f>(Алхимик!G78*Повар!E72+Алхимик!I78*Ювелир!F5)</f>
        <v>3852.8</v>
      </c>
      <c r="F78" s="37" t="s">
        <v>363</v>
      </c>
      <c r="G78" s="37">
        <v>107</v>
      </c>
      <c r="H78" s="37" t="s">
        <v>124</v>
      </c>
      <c r="I78" s="37">
        <v>1</v>
      </c>
      <c r="J78" s="37"/>
      <c r="K78" s="37"/>
      <c r="L78" s="37"/>
      <c r="M78" s="53"/>
    </row>
    <row r="79" spans="2:15" ht="15" x14ac:dyDescent="0.2">
      <c r="B79" s="57" t="s">
        <v>364</v>
      </c>
      <c r="C79" s="37">
        <v>1</v>
      </c>
      <c r="D79" s="47">
        <f>(Алхимик!G79*Алхимик!D87+Алхимик!I79*Фермер!C15+Алхимик!K79*Ювелир!E5)</f>
        <v>1906.7719999999999</v>
      </c>
      <c r="E79" s="47">
        <f>(Алхимик!G79*Алхимик!E87+Алхимик!I79*Фермер!G15+Алхимик!K79*Ювелир!F5)</f>
        <v>3494.8</v>
      </c>
      <c r="F79" s="37" t="s">
        <v>361</v>
      </c>
      <c r="G79" s="37">
        <v>13</v>
      </c>
      <c r="H79" s="37" t="s">
        <v>53</v>
      </c>
      <c r="I79" s="37">
        <v>31</v>
      </c>
      <c r="J79" s="37" t="s">
        <v>124</v>
      </c>
      <c r="K79" s="37">
        <v>1</v>
      </c>
      <c r="L79" s="37"/>
      <c r="M79" s="53"/>
    </row>
    <row r="80" spans="2:15" ht="15" x14ac:dyDescent="0.2">
      <c r="B80" s="57" t="s">
        <v>365</v>
      </c>
      <c r="C80" s="37">
        <v>1</v>
      </c>
      <c r="D80" s="47">
        <f>(Алхимик!G80*Алхимик!D87+Алхимик!I80*Повар!D73+Алхимик!K80*Ювелир!E5)</f>
        <v>2147.7719999999999</v>
      </c>
      <c r="E80" s="47">
        <f>(Алхимик!G80*Алхимик!E87+Алхимик!I80*Повар!E73+Алхимик!K80*Ювелир!F5)</f>
        <v>3438.8</v>
      </c>
      <c r="F80" s="37" t="s">
        <v>361</v>
      </c>
      <c r="G80" s="37">
        <v>13</v>
      </c>
      <c r="H80" s="37" t="s">
        <v>366</v>
      </c>
      <c r="I80" s="37">
        <v>42</v>
      </c>
      <c r="J80" s="37" t="s">
        <v>124</v>
      </c>
      <c r="K80" s="37">
        <v>1</v>
      </c>
      <c r="L80" s="37"/>
      <c r="M80" s="53"/>
    </row>
    <row r="81" spans="2:13" ht="15" x14ac:dyDescent="0.2">
      <c r="B81" s="57" t="s">
        <v>367</v>
      </c>
      <c r="C81" s="37">
        <v>1</v>
      </c>
      <c r="D81" s="47">
        <f>(Алхимик!G81*Алхимик!D87+Алхимик!I81*Фермер!C15+Алхимик!K81*Ювелир!E5)</f>
        <v>2644.5720000000001</v>
      </c>
      <c r="E81" s="47">
        <f>(Алхимик!G81*Алхимик!E87+Алхимик!I81*Фермер!G15+Алхимик!K81*Ювелир!F5)</f>
        <v>4857.8</v>
      </c>
      <c r="F81" s="37" t="s">
        <v>361</v>
      </c>
      <c r="G81" s="37">
        <v>18</v>
      </c>
      <c r="H81" s="37" t="s">
        <v>53</v>
      </c>
      <c r="I81" s="37">
        <v>44</v>
      </c>
      <c r="J81" s="37" t="s">
        <v>124</v>
      </c>
      <c r="K81" s="37">
        <v>1</v>
      </c>
      <c r="L81" s="37"/>
      <c r="M81" s="53"/>
    </row>
    <row r="82" spans="2:13" ht="15" x14ac:dyDescent="0.2">
      <c r="B82" s="57" t="s">
        <v>368</v>
      </c>
      <c r="C82" s="37">
        <v>1</v>
      </c>
      <c r="D82" s="47">
        <f>(Алхимик!G82*Алхимик!D87+Алхимик!I82*Повар!D73+Алхимик!K82*Ювелир!E5)</f>
        <v>3027.9719999999998</v>
      </c>
      <c r="E82" s="47">
        <f>(Алхимик!G82*Алхимик!E87+Алхимик!I82*Повар!E73+Алхимик!K82*Ювелир!F5)</f>
        <v>4833.8</v>
      </c>
      <c r="F82" s="37" t="s">
        <v>361</v>
      </c>
      <c r="G82" s="37">
        <v>18</v>
      </c>
      <c r="H82" s="37" t="s">
        <v>366</v>
      </c>
      <c r="I82" s="37">
        <v>61</v>
      </c>
      <c r="J82" s="37" t="s">
        <v>124</v>
      </c>
      <c r="K82" s="37">
        <v>1</v>
      </c>
      <c r="L82" s="37"/>
      <c r="M82" s="53"/>
    </row>
    <row r="83" spans="2:13" ht="15" x14ac:dyDescent="0.2">
      <c r="B83" s="57" t="s">
        <v>369</v>
      </c>
      <c r="C83" s="37">
        <v>1</v>
      </c>
      <c r="D83" s="47">
        <f>(Алхимик!G83*Алхимик!D87+Алхимик!I83*Повар!D72+Алхимик!K83*Фермер!C14+Алхимик!M83*Ювелир!E5)</f>
        <v>5260.5720000000001</v>
      </c>
      <c r="E83" s="47">
        <f>(Алхимик!G83*Алхимик!E87+Алхимик!I83*Повар!E72+Алхимик!K83*Фермер!G14+Алхимик!M83*Ювелир!F5)</f>
        <v>8546.7999999999993</v>
      </c>
      <c r="F83" s="37" t="s">
        <v>361</v>
      </c>
      <c r="G83" s="37">
        <v>19</v>
      </c>
      <c r="H83" s="37" t="s">
        <v>363</v>
      </c>
      <c r="I83" s="37">
        <v>94</v>
      </c>
      <c r="J83" s="37" t="s">
        <v>52</v>
      </c>
      <c r="K83" s="37">
        <v>144</v>
      </c>
      <c r="L83" s="37" t="s">
        <v>124</v>
      </c>
      <c r="M83" s="53">
        <v>1</v>
      </c>
    </row>
    <row r="84" spans="2:13" ht="15" x14ac:dyDescent="0.2">
      <c r="B84" s="57" t="s">
        <v>370</v>
      </c>
      <c r="C84" s="37">
        <v>1</v>
      </c>
      <c r="D84" s="47">
        <f>(Алхимик!G84*Фермер!C14+Алхимик!I84*Ювелир!E5)</f>
        <v>2672.922</v>
      </c>
      <c r="E84" s="47">
        <f>(Алхимик!G84*Фермер!G14+Алхимик!I84*Ювелир!F5)</f>
        <v>4648.8</v>
      </c>
      <c r="F84" s="37" t="s">
        <v>52</v>
      </c>
      <c r="G84" s="37">
        <v>239</v>
      </c>
      <c r="H84" s="37" t="s">
        <v>124</v>
      </c>
      <c r="I84" s="37">
        <v>1</v>
      </c>
      <c r="J84" s="37"/>
      <c r="K84" s="37"/>
      <c r="L84" s="37"/>
      <c r="M84" s="53"/>
    </row>
    <row r="85" spans="2:13" ht="15" x14ac:dyDescent="0.2">
      <c r="B85" s="57" t="s">
        <v>371</v>
      </c>
      <c r="C85" s="37">
        <v>1</v>
      </c>
      <c r="D85" s="47">
        <f>(Алхимик!G85*Повар!D72+Алхимик!I85*Фермер!C14+Алхимик!K85*Ювелир!E5)</f>
        <v>3694.3720000000003</v>
      </c>
      <c r="E85" s="47">
        <f>(Алхимик!G85*Повар!E72+Алхимик!I85*Фермер!G14+Алхимик!K85*Ювелир!F5)</f>
        <v>5490.8</v>
      </c>
      <c r="F85" s="37" t="s">
        <v>363</v>
      </c>
      <c r="G85" s="37">
        <v>93</v>
      </c>
      <c r="H85" s="37" t="s">
        <v>52</v>
      </c>
      <c r="I85" s="37">
        <v>112</v>
      </c>
      <c r="J85" s="37" t="s">
        <v>124</v>
      </c>
      <c r="K85" s="37">
        <v>1</v>
      </c>
      <c r="L85" s="37"/>
      <c r="M85" s="53"/>
    </row>
    <row r="86" spans="2:13" ht="15" x14ac:dyDescent="0.2">
      <c r="B86" s="57" t="s">
        <v>372</v>
      </c>
      <c r="C86" s="37">
        <v>1</v>
      </c>
      <c r="D86" s="47">
        <f>(Алхимик!G86*Алхимик!D87+Алхимик!I86*Повар!D73+Алхимик!K86*Фермер!C14+Алхимик!M86*Ювелир!E5)</f>
        <v>13722.421999999999</v>
      </c>
      <c r="E86" s="47">
        <f>(Алхимик!G86*Алхимик!E87+Алхимик!I86*Повар!E73+Алхимик!K86*Фермер!G14+Алхимик!M86*Ювелир!F5)</f>
        <v>22390.799999999999</v>
      </c>
      <c r="F86" s="37" t="s">
        <v>361</v>
      </c>
      <c r="G86" s="37">
        <v>48</v>
      </c>
      <c r="H86" s="37" t="s">
        <v>366</v>
      </c>
      <c r="I86" s="37">
        <v>199</v>
      </c>
      <c r="J86" s="37" t="s">
        <v>52</v>
      </c>
      <c r="K86" s="37">
        <v>433</v>
      </c>
      <c r="L86" s="37" t="s">
        <v>124</v>
      </c>
      <c r="M86" s="53">
        <v>1</v>
      </c>
    </row>
    <row r="87" spans="2:13" ht="15" x14ac:dyDescent="0.2">
      <c r="B87" s="57" t="s">
        <v>361</v>
      </c>
      <c r="C87" s="37">
        <v>50</v>
      </c>
      <c r="D87" s="47">
        <f>(Алхимик!G87*Охотник!C28)/Алхимик!C87</f>
        <v>62.8</v>
      </c>
      <c r="E87" s="47">
        <f>(Алхимик!G87*Охотник!G28)/Алхимик!C87</f>
        <v>127</v>
      </c>
      <c r="F87" s="37" t="s">
        <v>85</v>
      </c>
      <c r="G87" s="37">
        <v>50</v>
      </c>
      <c r="H87" s="37"/>
      <c r="I87" s="37"/>
      <c r="J87" s="37"/>
      <c r="K87" s="37"/>
      <c r="L87" s="37"/>
      <c r="M87" s="53"/>
    </row>
    <row r="88" spans="2:13" ht="15" x14ac:dyDescent="0.2">
      <c r="B88" s="57" t="s">
        <v>361</v>
      </c>
      <c r="C88" s="37">
        <v>50</v>
      </c>
      <c r="D88" s="47">
        <f>(Алхимик!G88*Охотник!C30)/Алхимик!C88</f>
        <v>62.8</v>
      </c>
      <c r="E88" s="47">
        <f>(Алхимик!G88*Охотник!G28)/Алхимик!C88</f>
        <v>127</v>
      </c>
      <c r="F88" s="37" t="s">
        <v>87</v>
      </c>
      <c r="G88" s="37">
        <v>50</v>
      </c>
      <c r="H88" s="37"/>
      <c r="I88" s="37"/>
      <c r="J88" s="37"/>
      <c r="K88" s="37"/>
      <c r="L88" s="37"/>
      <c r="M88" s="53"/>
    </row>
    <row r="89" spans="2:13" ht="15" x14ac:dyDescent="0.2">
      <c r="B89" s="57" t="s">
        <v>361</v>
      </c>
      <c r="C89" s="37">
        <v>50</v>
      </c>
      <c r="D89" s="47">
        <f>(Алхимик!G89*Охотник!C31)/Алхимик!C89</f>
        <v>62.8</v>
      </c>
      <c r="E89" s="47">
        <f>(Алхимик!G89*Охотник!G28)/Алхимик!C89</f>
        <v>127</v>
      </c>
      <c r="F89" s="37" t="s">
        <v>88</v>
      </c>
      <c r="G89" s="37">
        <v>50</v>
      </c>
      <c r="H89" s="37"/>
      <c r="I89" s="37"/>
      <c r="J89" s="37"/>
      <c r="K89" s="37"/>
      <c r="L89" s="37"/>
      <c r="M89" s="53"/>
    </row>
    <row r="90" spans="2:13" ht="15" x14ac:dyDescent="0.2">
      <c r="B90" s="57" t="s">
        <v>373</v>
      </c>
      <c r="C90" s="37">
        <v>1</v>
      </c>
      <c r="D90" s="47">
        <f>(Алхимик!G90*Ювелир!E86+Алхимик!I90*Алхимик!D87+Алхимик!K90*Повар!D72+Алхимик!M90*Фермер!C16)</f>
        <v>2092.92</v>
      </c>
      <c r="E90" s="47">
        <f>(Алхимик!G90*Ювелир!F86+Алхимик!I90*Алхимик!E87+Алхимик!K90*Повар!E72+Алхимик!M90*Фермер!G16)</f>
        <v>3953.3</v>
      </c>
      <c r="F90" s="37" t="s">
        <v>374</v>
      </c>
      <c r="G90" s="37">
        <v>1</v>
      </c>
      <c r="H90" s="37" t="s">
        <v>361</v>
      </c>
      <c r="I90" s="37">
        <v>2</v>
      </c>
      <c r="J90" s="37" t="s">
        <v>363</v>
      </c>
      <c r="K90" s="37">
        <v>9</v>
      </c>
      <c r="L90" s="37" t="s">
        <v>54</v>
      </c>
      <c r="M90" s="53">
        <v>3</v>
      </c>
    </row>
    <row r="91" spans="2:13" ht="15" x14ac:dyDescent="0.2">
      <c r="B91" s="57" t="s">
        <v>375</v>
      </c>
      <c r="C91" s="37">
        <v>1</v>
      </c>
      <c r="D91" s="47">
        <f>(Алхимик!G91*Ювелир!E87+Алхимик!I91*Алхимик!D87+Алхимик!K91*Повар!D73+Алхимик!M91*Фермер!C16)</f>
        <v>2039.52</v>
      </c>
      <c r="E91" s="47">
        <f>(Алхимик!G91*Ювелир!F87+Алхимик!I91*Алхимик!E87+Алхимик!K91*Повар!E73+Алхимик!M91*Фермер!G16)</f>
        <v>3878.3</v>
      </c>
      <c r="F91" s="37" t="s">
        <v>376</v>
      </c>
      <c r="G91" s="37">
        <v>1</v>
      </c>
      <c r="H91" s="37" t="s">
        <v>361</v>
      </c>
      <c r="I91" s="37">
        <v>2</v>
      </c>
      <c r="J91" s="37" t="s">
        <v>366</v>
      </c>
      <c r="K91" s="37">
        <v>6</v>
      </c>
      <c r="L91" s="37" t="s">
        <v>54</v>
      </c>
      <c r="M91" s="53">
        <v>3</v>
      </c>
    </row>
    <row r="92" spans="2:13" ht="15" x14ac:dyDescent="0.2">
      <c r="B92" s="57" t="s">
        <v>377</v>
      </c>
      <c r="C92" s="37">
        <v>1</v>
      </c>
      <c r="D92" s="47">
        <f>(Алхимик!G92*Ювелир!E88+Алхимик!I92*Алхимик!D87+Алхимик!K92*Повар!D74+Алхимик!M92*Фермер!C16)</f>
        <v>2779.4560000000001</v>
      </c>
      <c r="E92" s="47">
        <f>(Алхимик!G92*Ювелир!F88+Алхимик!I92*Алхимик!E87+Алхимик!K92*Повар!E74+Алхимик!M92*Фермер!G16)</f>
        <v>5287.6</v>
      </c>
      <c r="F92" s="37" t="s">
        <v>380</v>
      </c>
      <c r="G92" s="37">
        <v>1</v>
      </c>
      <c r="H92" s="37" t="s">
        <v>361</v>
      </c>
      <c r="I92" s="37">
        <v>3</v>
      </c>
      <c r="J92" s="37" t="s">
        <v>381</v>
      </c>
      <c r="K92" s="37">
        <v>6</v>
      </c>
      <c r="L92" s="37" t="s">
        <v>54</v>
      </c>
      <c r="M92" s="53">
        <v>4</v>
      </c>
    </row>
    <row r="93" spans="2:13" ht="15" x14ac:dyDescent="0.2">
      <c r="B93" s="57" t="s">
        <v>378</v>
      </c>
      <c r="C93" s="37">
        <v>1</v>
      </c>
      <c r="D93" s="47">
        <f>(Алхимик!G93*Ювелир!E89+Алхимик!I93*Алхимик!D87+Алхимик!K93*Повар!D74+Алхимик!M93*Фермер!C16)</f>
        <v>2779.4560000000001</v>
      </c>
      <c r="E93" s="47">
        <f>(Алхимик!G93*Ювелир!F89+Алхимик!I93*Алхимик!E87+Алхимик!K93*Повар!E74+Алхимик!M93*Фермер!G16)</f>
        <v>5287.6</v>
      </c>
      <c r="F93" s="37" t="s">
        <v>379</v>
      </c>
      <c r="G93" s="37">
        <v>1</v>
      </c>
      <c r="H93" s="37" t="s">
        <v>361</v>
      </c>
      <c r="I93" s="37">
        <v>3</v>
      </c>
      <c r="J93" s="37" t="s">
        <v>381</v>
      </c>
      <c r="K93" s="37">
        <v>6</v>
      </c>
      <c r="L93" s="37" t="s">
        <v>54</v>
      </c>
      <c r="M93" s="53">
        <v>4</v>
      </c>
    </row>
    <row r="94" spans="2:13" ht="15" x14ac:dyDescent="0.2">
      <c r="B94" s="57" t="s">
        <v>382</v>
      </c>
      <c r="C94" s="37">
        <v>100</v>
      </c>
      <c r="D94" s="47">
        <f>(Алхимик!G94*Ювелир!E84+Алхимик!I94*Алхимик!D87+Алхимик!K94*Повар!D72+Алхимик!M94*Фермер!C14)/Алхимик!C94</f>
        <v>101.12559999999999</v>
      </c>
      <c r="E94" s="47">
        <f>(Алхимик!G94*Ювелир!F84+Алхимик!I94*Алхимик!E87+Алхимик!K94*Повар!E72+Алхимик!M94*Фермер!G14)/Алхимик!C94</f>
        <v>191.63</v>
      </c>
      <c r="F94" s="37" t="s">
        <v>384</v>
      </c>
      <c r="G94" s="37">
        <v>100</v>
      </c>
      <c r="H94" s="37" t="s">
        <v>361</v>
      </c>
      <c r="I94" s="37">
        <v>9</v>
      </c>
      <c r="J94" s="37" t="s">
        <v>363</v>
      </c>
      <c r="K94" s="37">
        <v>46</v>
      </c>
      <c r="L94" s="37" t="s">
        <v>52</v>
      </c>
      <c r="M94" s="53">
        <v>56</v>
      </c>
    </row>
    <row r="95" spans="2:13" ht="15" x14ac:dyDescent="0.2">
      <c r="B95" s="57" t="s">
        <v>383</v>
      </c>
      <c r="C95" s="37">
        <v>40</v>
      </c>
      <c r="D95" s="47">
        <f>(Алхимик!G95*Ювелир!E85+Алхимик!I95*Алхимик!D87+Алхимик!K95*Повар!D73+Алхимик!M95*Фермер!C15)/Алхимик!C95</f>
        <v>252.04399999999995</v>
      </c>
      <c r="E95" s="47">
        <f>(Алхимик!G95*Ювелир!F85+Алхимик!I95*Алхимик!E87+Алхимик!K95*Повар!E73+Алхимик!M95*Фермер!G15)/Алхимик!C95</f>
        <v>479.95</v>
      </c>
      <c r="F95" s="37" t="s">
        <v>385</v>
      </c>
      <c r="G95" s="37">
        <v>40</v>
      </c>
      <c r="H95" s="37" t="s">
        <v>361</v>
      </c>
      <c r="I95" s="37">
        <v>9</v>
      </c>
      <c r="J95" s="37" t="s">
        <v>366</v>
      </c>
      <c r="K95" s="37">
        <v>31</v>
      </c>
      <c r="L95" s="37" t="s">
        <v>53</v>
      </c>
      <c r="M95" s="53">
        <v>23</v>
      </c>
    </row>
    <row r="96" spans="2:13" ht="15" x14ac:dyDescent="0.2">
      <c r="B96" s="57" t="s">
        <v>386</v>
      </c>
      <c r="C96" s="37">
        <v>1</v>
      </c>
      <c r="D96" s="47">
        <f>(Алхимик!G96*Ингредиенты!D27+Алхимик!I96*Ингредиенты!D21)</f>
        <v>6470</v>
      </c>
      <c r="E96" s="47"/>
      <c r="F96" s="37" t="s">
        <v>387</v>
      </c>
      <c r="G96" s="37">
        <v>33</v>
      </c>
      <c r="H96" s="37" t="s">
        <v>157</v>
      </c>
      <c r="I96" s="37">
        <v>83</v>
      </c>
      <c r="J96" s="37"/>
      <c r="K96" s="37"/>
      <c r="L96" s="37"/>
      <c r="M96" s="53"/>
    </row>
    <row r="97" spans="2:13" ht="1.5" customHeight="1" x14ac:dyDescent="0.2">
      <c r="B97" s="62"/>
      <c r="C97" s="63"/>
      <c r="D97" s="66"/>
      <c r="E97" s="66"/>
      <c r="F97" s="63"/>
      <c r="G97" s="63"/>
      <c r="H97" s="63"/>
      <c r="I97" s="63"/>
      <c r="J97" s="63"/>
      <c r="K97" s="63"/>
      <c r="L97" s="63"/>
      <c r="M97" s="64"/>
    </row>
    <row r="98" spans="2:13" ht="15" x14ac:dyDescent="0.2">
      <c r="B98" s="58" t="s">
        <v>388</v>
      </c>
      <c r="C98" s="37">
        <v>100</v>
      </c>
      <c r="D98" s="47">
        <f>(Алхимик!G98*Повар!D94+Алхимик!I98*Фермер!C19)/Алхимик!C98</f>
        <v>45.786399999999993</v>
      </c>
      <c r="E98" s="47">
        <f>(Алхимик!G98*Повар!E94+Алхимик!I98*Фермер!G19)/Алхимик!C98</f>
        <v>66.58</v>
      </c>
      <c r="F98" s="37" t="s">
        <v>389</v>
      </c>
      <c r="G98" s="37">
        <v>100</v>
      </c>
      <c r="H98" s="37" t="s">
        <v>56</v>
      </c>
      <c r="I98" s="37">
        <v>18</v>
      </c>
      <c r="J98" s="37"/>
      <c r="K98" s="37"/>
      <c r="L98" s="37"/>
      <c r="M98" s="53"/>
    </row>
    <row r="99" spans="2:13" ht="15" x14ac:dyDescent="0.2">
      <c r="B99" s="58" t="s">
        <v>390</v>
      </c>
      <c r="C99" s="37">
        <v>1</v>
      </c>
      <c r="D99" s="47">
        <f>(Алхимик!G99*Фермер!C17+Алхимик!I99*Ювелир!E5)</f>
        <v>3854.7719999999999</v>
      </c>
      <c r="E99" s="47">
        <f>(Алхимик!G99*Фермер!G17+Алхимик!I99*Ювелир!F5)</f>
        <v>6751.8</v>
      </c>
      <c r="F99" s="37" t="s">
        <v>60</v>
      </c>
      <c r="G99" s="37">
        <v>302</v>
      </c>
      <c r="H99" s="37" t="s">
        <v>124</v>
      </c>
      <c r="I99" s="37">
        <v>1</v>
      </c>
      <c r="J99" s="37"/>
      <c r="K99" s="37"/>
      <c r="L99" s="37"/>
      <c r="M99" s="53"/>
    </row>
    <row r="100" spans="2:13" ht="15" x14ac:dyDescent="0.2">
      <c r="B100" s="58" t="s">
        <v>391</v>
      </c>
      <c r="C100" s="37">
        <v>1</v>
      </c>
      <c r="D100" s="47">
        <f>(Алхимик!G100*Алхимик!D111+Алхимик!I100*Ювелир!E5)</f>
        <v>3120.5720000000001</v>
      </c>
      <c r="E100" s="47">
        <f>(Алхимик!G100*Алхимик!E111+Алхимик!I100*Ювелир!F5)</f>
        <v>6239.8</v>
      </c>
      <c r="F100" s="37" t="s">
        <v>392</v>
      </c>
      <c r="G100" s="37">
        <v>42</v>
      </c>
      <c r="H100" s="37" t="s">
        <v>124</v>
      </c>
      <c r="I100" s="37">
        <v>1</v>
      </c>
      <c r="J100" s="37"/>
      <c r="K100" s="37"/>
      <c r="L100" s="37"/>
      <c r="M100" s="53"/>
    </row>
    <row r="101" spans="2:13" ht="15" x14ac:dyDescent="0.2">
      <c r="B101" s="58" t="s">
        <v>394</v>
      </c>
      <c r="C101" s="37">
        <v>1</v>
      </c>
      <c r="D101" s="47">
        <f>(Алхимик!G101*Повар!D91+Алхимик!I101*Ювелир!E5)</f>
        <v>6248.3720000000003</v>
      </c>
      <c r="E101" s="47">
        <f>(Алхимик!G101*Повар!E91+Алхимик!I101*Ювелир!F5)</f>
        <v>8387.7999999999993</v>
      </c>
      <c r="F101" s="37" t="s">
        <v>393</v>
      </c>
      <c r="G101" s="37">
        <v>207</v>
      </c>
      <c r="H101" s="37" t="s">
        <v>124</v>
      </c>
      <c r="I101" s="37">
        <v>1</v>
      </c>
      <c r="J101" s="37"/>
      <c r="K101" s="37"/>
      <c r="L101" s="37"/>
      <c r="M101" s="53"/>
    </row>
    <row r="102" spans="2:13" ht="15" x14ac:dyDescent="0.2">
      <c r="B102" s="58" t="s">
        <v>395</v>
      </c>
      <c r="C102" s="37">
        <v>1</v>
      </c>
      <c r="D102" s="47">
        <f>(Алхимик!G102*Алхимик!D111+Алхимик!I102*Фермер!C18+Алхимик!K102*Ювелир!E5)</f>
        <v>4029.8720000000003</v>
      </c>
      <c r="E102" s="47">
        <f>(Алхимик!G102*Алхимик!E111+Алхимик!I102*Фермер!G18+Алхимик!K102*Ювелир!F5)</f>
        <v>7446.8</v>
      </c>
      <c r="F102" s="37" t="s">
        <v>392</v>
      </c>
      <c r="G102" s="37">
        <v>24</v>
      </c>
      <c r="H102" s="37" t="s">
        <v>55</v>
      </c>
      <c r="I102" s="37">
        <v>59</v>
      </c>
      <c r="J102" s="37" t="s">
        <v>124</v>
      </c>
      <c r="K102" s="37">
        <v>1</v>
      </c>
      <c r="L102" s="37"/>
      <c r="M102" s="53"/>
    </row>
    <row r="103" spans="2:13" ht="15" x14ac:dyDescent="0.2">
      <c r="B103" s="58" t="s">
        <v>396</v>
      </c>
      <c r="C103" s="37">
        <v>1</v>
      </c>
      <c r="D103" s="47">
        <f>(Алхимик!G103*Алхимик!D111+Алхимик!I103*Повар!D92+Алхимик!K103*Ювелир!E5)</f>
        <v>4793.3720000000003</v>
      </c>
      <c r="E103" s="47">
        <f>(Алхимик!G103*Алхимик!E111+Алхимик!I103*Повар!E92+Алхимик!K103*Ювелир!F5)</f>
        <v>7531.8</v>
      </c>
      <c r="F103" s="37" t="s">
        <v>392</v>
      </c>
      <c r="G103" s="37">
        <v>24</v>
      </c>
      <c r="H103" s="37" t="s">
        <v>397</v>
      </c>
      <c r="I103" s="37">
        <v>80</v>
      </c>
      <c r="J103" s="37" t="s">
        <v>124</v>
      </c>
      <c r="K103" s="37">
        <v>1</v>
      </c>
      <c r="L103" s="37"/>
      <c r="M103" s="53"/>
    </row>
    <row r="104" spans="2:13" ht="15" x14ac:dyDescent="0.2">
      <c r="B104" s="58" t="s">
        <v>398</v>
      </c>
      <c r="C104" s="37">
        <v>1</v>
      </c>
      <c r="D104" s="47">
        <f>(Алхимик!G104*Алхимик!D111+Алхимик!I104*Фермер!C18+Алхимик!K104*Ювелир!E5)</f>
        <v>4509.5720000000001</v>
      </c>
      <c r="E104" s="47">
        <f>(Алхимик!G104*Алхимик!E111+Алхимик!I104*Фермер!G18+Алхимик!K104*Ювелир!F5)</f>
        <v>8339.7999999999993</v>
      </c>
      <c r="F104" s="37" t="s">
        <v>392</v>
      </c>
      <c r="G104" s="37">
        <v>27</v>
      </c>
      <c r="H104" s="37" t="s">
        <v>55</v>
      </c>
      <c r="I104" s="37">
        <v>66</v>
      </c>
      <c r="J104" s="37" t="s">
        <v>124</v>
      </c>
      <c r="K104" s="37">
        <v>1</v>
      </c>
      <c r="L104" s="37"/>
      <c r="M104" s="53"/>
    </row>
    <row r="105" spans="2:13" ht="15" x14ac:dyDescent="0.2">
      <c r="B105" s="58" t="s">
        <v>399</v>
      </c>
      <c r="C105" s="37">
        <v>1</v>
      </c>
      <c r="D105" s="47">
        <f>(Алхимик!G105*Алхимик!D111+Алхимик!I105*Повар!D92+Алхимик!K105*Ювелир!E5)</f>
        <v>5382.572000000001</v>
      </c>
      <c r="E105" s="47">
        <f>(Алхимик!G105*Алхимик!E111+Алхимик!I105*Повар!E92+Алхимик!K105*Ювелир!F5)</f>
        <v>8459.7999999999993</v>
      </c>
      <c r="F105" s="37" t="s">
        <v>392</v>
      </c>
      <c r="G105" s="37">
        <v>27</v>
      </c>
      <c r="H105" s="37" t="s">
        <v>397</v>
      </c>
      <c r="I105" s="37">
        <v>90</v>
      </c>
      <c r="J105" s="37" t="s">
        <v>124</v>
      </c>
      <c r="K105" s="37">
        <v>1</v>
      </c>
      <c r="L105" s="37"/>
      <c r="M105" s="53"/>
    </row>
    <row r="106" spans="2:13" ht="15" x14ac:dyDescent="0.2">
      <c r="B106" s="58" t="s">
        <v>400</v>
      </c>
      <c r="C106" s="37">
        <v>1</v>
      </c>
      <c r="D106" s="47">
        <f>(Алхимик!G106*Фермер!C17+Алхимик!I106*Повар!D93+Алхимик!K106*Ювелир!E5)</f>
        <v>2664.0719999999997</v>
      </c>
      <c r="E106" s="47">
        <f>(Алхимик!G106*Фермер!G17+Алхимик!I106*Повар!E93+Алхимик!K106*Ювелир!F5)</f>
        <v>3637.8</v>
      </c>
      <c r="F106" s="37" t="s">
        <v>60</v>
      </c>
      <c r="G106" s="37">
        <v>21</v>
      </c>
      <c r="H106" s="37" t="s">
        <v>401</v>
      </c>
      <c r="I106" s="37">
        <v>52</v>
      </c>
      <c r="J106" s="37" t="s">
        <v>124</v>
      </c>
      <c r="K106" s="37">
        <v>1</v>
      </c>
      <c r="L106" s="37"/>
      <c r="M106" s="53"/>
    </row>
    <row r="107" spans="2:13" ht="15" x14ac:dyDescent="0.2">
      <c r="B107" s="58" t="s">
        <v>402</v>
      </c>
      <c r="C107" s="37">
        <v>1</v>
      </c>
      <c r="D107" s="47">
        <f>(Алхимик!G107*Алхимик!D111+Алхимик!I107*Фермер!C17+Алхимик!K107*Повар!D91+Алхимик!M107*Ювелир!E5)</f>
        <v>6348.1719999999996</v>
      </c>
      <c r="E107" s="47">
        <f>(Алхимик!G107*Алхимик!E111+Алхимик!I107*Фермер!G17+Алхимик!K107*Повар!E91+Алхимик!M107*Ювелир!F5)</f>
        <v>10291.799999999999</v>
      </c>
      <c r="F107" s="37" t="s">
        <v>392</v>
      </c>
      <c r="G107" s="37">
        <v>20</v>
      </c>
      <c r="H107" s="37" t="s">
        <v>60</v>
      </c>
      <c r="I107" s="37">
        <v>152</v>
      </c>
      <c r="J107" s="37" t="s">
        <v>393</v>
      </c>
      <c r="K107" s="37">
        <v>98</v>
      </c>
      <c r="L107" s="37" t="s">
        <v>124</v>
      </c>
      <c r="M107" s="53">
        <v>1</v>
      </c>
    </row>
    <row r="108" spans="2:13" ht="15" x14ac:dyDescent="0.2">
      <c r="B108" s="58" t="s">
        <v>403</v>
      </c>
      <c r="C108" s="37">
        <v>1</v>
      </c>
      <c r="D108" s="47">
        <f>(Алхимик!G108*Фермер!C17+Алхимик!I108*Ювелир!E5)</f>
        <v>3704.7719999999999</v>
      </c>
      <c r="E108" s="47">
        <f>(Алхимик!G108*Фермер!G17+Алхимик!I108*Ювелир!F5)</f>
        <v>6487.8</v>
      </c>
      <c r="F108" s="37" t="s">
        <v>60</v>
      </c>
      <c r="G108" s="37">
        <v>290</v>
      </c>
      <c r="H108" s="37" t="s">
        <v>124</v>
      </c>
      <c r="I108" s="37">
        <v>1</v>
      </c>
      <c r="J108" s="37"/>
      <c r="K108" s="37"/>
      <c r="L108" s="37"/>
      <c r="M108" s="53"/>
    </row>
    <row r="109" spans="2:13" ht="15" x14ac:dyDescent="0.2">
      <c r="B109" s="58" t="s">
        <v>404</v>
      </c>
      <c r="C109" s="37">
        <v>1</v>
      </c>
      <c r="D109" s="47">
        <f>(Алхимик!G109*Алхимик!D111+Алхимик!I109*Повар!D92+Алхимик!K109*Фермер!C17+Алхимик!M109*Ювелир!E5)</f>
        <v>17757.072000000004</v>
      </c>
      <c r="E109" s="47">
        <f>(Алхимик!G109*Алхимик!E111+Алхимик!I109*Повар!E92+Алхимик!K109*Фермер!G17+Алхимик!M109*Ювелир!F5)</f>
        <v>28592.799999999999</v>
      </c>
      <c r="F109" s="37" t="s">
        <v>392</v>
      </c>
      <c r="G109" s="37">
        <v>51</v>
      </c>
      <c r="H109" s="37" t="s">
        <v>397</v>
      </c>
      <c r="I109" s="37">
        <v>217</v>
      </c>
      <c r="J109" s="37" t="s">
        <v>60</v>
      </c>
      <c r="K109" s="37">
        <v>473</v>
      </c>
      <c r="L109" s="37" t="s">
        <v>124</v>
      </c>
      <c r="M109" s="53">
        <v>1</v>
      </c>
    </row>
    <row r="110" spans="2:13" ht="15" x14ac:dyDescent="0.2">
      <c r="B110" s="58" t="s">
        <v>405</v>
      </c>
      <c r="C110" s="37">
        <v>1</v>
      </c>
      <c r="D110" s="47">
        <f>(Алхимик!G110*Алхимик!D111+Алхимик!I110*Повар!D92+Алхимик!K110*Фермер!C17+Алхимик!M110*Ювелир!E5)</f>
        <v>21377.772000000001</v>
      </c>
      <c r="E110" s="47">
        <f>(Алхимик!G110*Алхимик!E111+Алхимик!I110*Повар!E92+Алхимик!K110*Фермер!G17+Алхимик!M110*Ювелир!F5)</f>
        <v>34444.800000000003</v>
      </c>
      <c r="F110" s="37" t="s">
        <v>392</v>
      </c>
      <c r="G110" s="37">
        <v>62</v>
      </c>
      <c r="H110" s="37" t="s">
        <v>397</v>
      </c>
      <c r="I110" s="37">
        <v>261</v>
      </c>
      <c r="J110" s="37" t="s">
        <v>60</v>
      </c>
      <c r="K110" s="37">
        <v>568</v>
      </c>
      <c r="L110" s="37" t="s">
        <v>124</v>
      </c>
      <c r="M110" s="53">
        <v>1</v>
      </c>
    </row>
    <row r="111" spans="2:13" ht="15" x14ac:dyDescent="0.2">
      <c r="B111" s="58" t="s">
        <v>392</v>
      </c>
      <c r="C111" s="37">
        <v>50</v>
      </c>
      <c r="D111" s="47">
        <f>(Алхимик!G111*Охотник!C35)/Алхимик!C111</f>
        <v>72.400000000000006</v>
      </c>
      <c r="E111" s="47">
        <f>(Алхимик!G111*Охотник!G35)/Алхимик!C111</f>
        <v>146</v>
      </c>
      <c r="F111" s="37" t="s">
        <v>92</v>
      </c>
      <c r="G111" s="37">
        <v>50</v>
      </c>
      <c r="H111" s="37"/>
      <c r="I111" s="37"/>
      <c r="J111" s="37"/>
      <c r="K111" s="37"/>
      <c r="L111" s="37"/>
      <c r="M111" s="53"/>
    </row>
    <row r="112" spans="2:13" ht="15" x14ac:dyDescent="0.2">
      <c r="B112" s="58" t="s">
        <v>392</v>
      </c>
      <c r="C112" s="37">
        <v>50</v>
      </c>
      <c r="D112" s="47">
        <f>(Алхимик!G112*Охотник!C37)/Алхимик!C112</f>
        <v>72.400000000000006</v>
      </c>
      <c r="E112" s="47">
        <f>(Алхимик!G112*Охотник!G37)/Алхимик!C112</f>
        <v>146</v>
      </c>
      <c r="F112" s="37" t="s">
        <v>94</v>
      </c>
      <c r="G112" s="37">
        <v>50</v>
      </c>
      <c r="H112" s="37"/>
      <c r="I112" s="37"/>
      <c r="J112" s="37"/>
      <c r="K112" s="37"/>
      <c r="L112" s="37"/>
      <c r="M112" s="53"/>
    </row>
    <row r="113" spans="2:13" ht="15" x14ac:dyDescent="0.2">
      <c r="B113" s="58" t="s">
        <v>392</v>
      </c>
      <c r="C113" s="37">
        <v>50</v>
      </c>
      <c r="D113" s="47">
        <f>(Алхимик!G113*Охотник!C38)/Алхимик!C113</f>
        <v>72.400000000000006</v>
      </c>
      <c r="E113" s="47">
        <f>(Алхимик!G113*Охотник!G38)/Алхимик!C113</f>
        <v>146</v>
      </c>
      <c r="F113" s="37" t="s">
        <v>95</v>
      </c>
      <c r="G113" s="37">
        <v>50</v>
      </c>
      <c r="H113" s="37"/>
      <c r="I113" s="37"/>
      <c r="J113" s="37"/>
      <c r="K113" s="37"/>
      <c r="L113" s="37"/>
      <c r="M113" s="53"/>
    </row>
    <row r="114" spans="2:13" ht="15" x14ac:dyDescent="0.2">
      <c r="B114" s="58" t="s">
        <v>406</v>
      </c>
      <c r="C114" s="37">
        <v>1</v>
      </c>
      <c r="D114" s="47">
        <f>(Алхимик!G114*Ювелир!E119+Алхимик!I114*Алхимик!D111+Алхимик!K114*Повар!D91+Алхимик!M114*Фермер!C19)</f>
        <v>4597.0559999999996</v>
      </c>
      <c r="E114" s="47">
        <f>(Алхимик!G114*Ювелир!F119+Алхимик!I114*Алхимик!E111+Алхимик!K114*Повар!E91+Алхимик!M114*Фермер!G19)</f>
        <v>8872.4</v>
      </c>
      <c r="F114" s="37" t="s">
        <v>410</v>
      </c>
      <c r="G114" s="37">
        <v>1</v>
      </c>
      <c r="H114" s="37" t="s">
        <v>392</v>
      </c>
      <c r="I114" s="37">
        <v>2</v>
      </c>
      <c r="J114" s="37" t="s">
        <v>393</v>
      </c>
      <c r="K114" s="37">
        <v>11</v>
      </c>
      <c r="L114" s="37" t="s">
        <v>56</v>
      </c>
      <c r="M114" s="53">
        <v>3</v>
      </c>
    </row>
    <row r="115" spans="2:13" ht="15" x14ac:dyDescent="0.2">
      <c r="B115" s="58" t="s">
        <v>407</v>
      </c>
      <c r="C115" s="37">
        <v>1</v>
      </c>
      <c r="D115" s="47">
        <f>(Алхимик!G115*Ювелир!E119+Алхимик!I115*Алхимик!D111+Алхимик!K115*Повар!D91+Алхимик!M115*Фермер!C19)</f>
        <v>5056.2559999999994</v>
      </c>
      <c r="E115" s="47">
        <f>(Алхимик!G115*Ювелир!F119+Алхимик!I115*Алхимик!E111+Алхимик!K115*Повар!E91+Алхимик!M115*Фермер!G19)</f>
        <v>9671.4</v>
      </c>
      <c r="F115" s="37" t="s">
        <v>410</v>
      </c>
      <c r="G115" s="37">
        <v>1</v>
      </c>
      <c r="H115" s="37" t="s">
        <v>392</v>
      </c>
      <c r="I115" s="37">
        <v>4</v>
      </c>
      <c r="J115" s="37" t="s">
        <v>393</v>
      </c>
      <c r="K115" s="37">
        <v>14</v>
      </c>
      <c r="L115" s="37" t="s">
        <v>56</v>
      </c>
      <c r="M115" s="53">
        <v>6</v>
      </c>
    </row>
    <row r="116" spans="2:13" ht="15" x14ac:dyDescent="0.2">
      <c r="B116" s="58" t="s">
        <v>408</v>
      </c>
      <c r="C116" s="37">
        <v>1</v>
      </c>
      <c r="D116" s="47">
        <f>(Алхимик!G116*Ювелир!E120+Алхимик!I116*Алхимик!D111+Алхимик!K116*Повар!D92+Алхимик!M116*Фермер!C19)</f>
        <v>4529.6559999999999</v>
      </c>
      <c r="E116" s="47">
        <f>(Алхимик!G116*Ювелир!F120+Алхимик!I116*Алхимик!E111+Алхимик!K116*Повар!E92+Алхимик!M116*Фермер!G19)</f>
        <v>8775.4</v>
      </c>
      <c r="F116" s="37" t="s">
        <v>411</v>
      </c>
      <c r="G116" s="37">
        <v>1</v>
      </c>
      <c r="H116" s="37" t="s">
        <v>392</v>
      </c>
      <c r="I116" s="37">
        <v>2</v>
      </c>
      <c r="J116" s="37" t="s">
        <v>397</v>
      </c>
      <c r="K116" s="37">
        <v>7</v>
      </c>
      <c r="L116" s="37" t="s">
        <v>56</v>
      </c>
      <c r="M116" s="53">
        <v>3</v>
      </c>
    </row>
    <row r="117" spans="2:13" ht="15" x14ac:dyDescent="0.2">
      <c r="B117" s="58" t="s">
        <v>409</v>
      </c>
      <c r="C117" s="37">
        <v>1</v>
      </c>
      <c r="D117" s="47">
        <f>(Алхимик!G117*Ювелир!E120+Алхимик!I117*Алхимик!D111+Алхимик!K117*Повар!D92+Алхимик!M117*Фермер!C19)</f>
        <v>5013.6559999999999</v>
      </c>
      <c r="E117" s="47">
        <f>(Алхимик!G117*Ювелир!F120+Алхимик!I117*Алхимик!E111+Алхимик!K117*Повар!E92+Алхимик!M117*Фермер!G19)</f>
        <v>9584.4</v>
      </c>
      <c r="F117" s="37" t="s">
        <v>411</v>
      </c>
      <c r="G117" s="37">
        <v>1</v>
      </c>
      <c r="H117" s="37" t="s">
        <v>392</v>
      </c>
      <c r="I117" s="37">
        <v>3</v>
      </c>
      <c r="J117" s="37" t="s">
        <v>397</v>
      </c>
      <c r="K117" s="37">
        <v>10</v>
      </c>
      <c r="L117" s="37" t="s">
        <v>56</v>
      </c>
      <c r="M117" s="53">
        <v>7</v>
      </c>
    </row>
    <row r="118" spans="2:13" ht="15" x14ac:dyDescent="0.2">
      <c r="B118" s="58" t="s">
        <v>412</v>
      </c>
      <c r="C118" s="37">
        <v>100</v>
      </c>
      <c r="D118" s="47">
        <f>(Алхимик!G118*Ювелир!E117+Алхимик!I118*Алхимик!D111+Алхимик!K118*Повар!D91+Алхимик!M118*Фермер!C17)/Алхимик!C118</f>
        <v>454.85559999999998</v>
      </c>
      <c r="E118" s="47">
        <f>(Алхимик!G118*Ювелир!F117+Алхимик!I118*Алхимик!E111+Алхимик!K118*Повар!E91+Алхимик!M118*Фермер!G17)/Алхимик!C118</f>
        <v>880.1</v>
      </c>
      <c r="F118" s="37" t="s">
        <v>413</v>
      </c>
      <c r="G118" s="37">
        <v>100</v>
      </c>
      <c r="H118" s="37" t="s">
        <v>392</v>
      </c>
      <c r="I118" s="37">
        <v>22</v>
      </c>
      <c r="J118" s="37" t="s">
        <v>393</v>
      </c>
      <c r="K118" s="37">
        <v>109</v>
      </c>
      <c r="L118" s="37" t="s">
        <v>60</v>
      </c>
      <c r="M118" s="53">
        <v>132</v>
      </c>
    </row>
    <row r="119" spans="2:13" ht="15.75" thickBot="1" x14ac:dyDescent="0.25">
      <c r="B119" s="59" t="s">
        <v>414</v>
      </c>
      <c r="C119" s="60">
        <v>40</v>
      </c>
      <c r="D119" s="105">
        <f>(Алхимик!G119*Ювелир!E118+Алхимик!I119*Алхимик!D111+Алхимик!K119*Повар!D92+Алхимик!M119*Фермер!C18)/Алхимик!C119</f>
        <v>1059.6249999999998</v>
      </c>
      <c r="E119" s="105">
        <f>(Алхимик!G119*Ювелир!F118+Алхимик!I119*Алхимик!E111+Алхимик!K119*Повар!E92+Алхимик!M119*Фермер!G18)/Алхимик!C119</f>
        <v>2053.5</v>
      </c>
      <c r="F119" s="60" t="s">
        <v>415</v>
      </c>
      <c r="G119" s="60">
        <v>40</v>
      </c>
      <c r="H119" s="60" t="s">
        <v>392</v>
      </c>
      <c r="I119" s="60">
        <v>20</v>
      </c>
      <c r="J119" s="60" t="s">
        <v>397</v>
      </c>
      <c r="K119" s="60">
        <v>68</v>
      </c>
      <c r="L119" s="60" t="s">
        <v>55</v>
      </c>
      <c r="M119" s="61">
        <v>50</v>
      </c>
    </row>
  </sheetData>
  <mergeCells count="1">
    <mergeCell ref="B2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zoomScale="80" zoomScaleNormal="80" workbookViewId="0">
      <selection activeCell="E18" sqref="E18"/>
    </sheetView>
  </sheetViews>
  <sheetFormatPr defaultRowHeight="14.25" x14ac:dyDescent="0.2"/>
  <cols>
    <col min="1" max="1" width="2.5" customWidth="1"/>
    <col min="2" max="2" width="39.875" style="11" bestFit="1" customWidth="1"/>
    <col min="3" max="3" width="8.25" style="11" bestFit="1" customWidth="1"/>
    <col min="4" max="4" width="11.25" style="11" bestFit="1" customWidth="1"/>
    <col min="5" max="5" width="16.375" style="11" bestFit="1" customWidth="1"/>
    <col min="6" max="6" width="7.625" style="11" bestFit="1" customWidth="1"/>
    <col min="7" max="7" width="35.875" style="11" bestFit="1" customWidth="1"/>
    <col min="8" max="8" width="11.25" style="11" bestFit="1" customWidth="1"/>
    <col min="9" max="9" width="36.25" style="11" bestFit="1" customWidth="1"/>
    <col min="10" max="10" width="11.25" style="11" bestFit="1" customWidth="1"/>
    <col min="11" max="11" width="22.625" style="11" bestFit="1" customWidth="1"/>
    <col min="12" max="12" width="11.25" style="11" bestFit="1" customWidth="1"/>
    <col min="13" max="13" width="34.875" style="11" bestFit="1" customWidth="1"/>
    <col min="14" max="14" width="11.25" style="11" bestFit="1" customWidth="1"/>
  </cols>
  <sheetData>
    <row r="1" spans="2:14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">
      <c r="B2" s="128" t="s">
        <v>321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2:14" ht="15" thickBot="1" x14ac:dyDescent="0.25">
      <c r="B3" s="150" t="s">
        <v>109</v>
      </c>
      <c r="C3" s="151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customHeight="1" thickTop="1" x14ac:dyDescent="0.2">
      <c r="B4" s="148" t="s">
        <v>130</v>
      </c>
      <c r="C4" s="149"/>
      <c r="D4" s="46">
        <v>100</v>
      </c>
      <c r="E4" s="46">
        <f>(Начертатель!H4*Охотник!C5)/Начертатель!D4</f>
        <v>4.3320000000000007</v>
      </c>
      <c r="F4" s="46">
        <f>(Начертатель!H4*Охотник!G4)/Начертатель!D4</f>
        <v>4.2</v>
      </c>
      <c r="G4" s="36" t="s">
        <v>62</v>
      </c>
      <c r="H4" s="36">
        <v>12</v>
      </c>
      <c r="I4" s="36"/>
      <c r="J4" s="36"/>
      <c r="K4" s="36"/>
      <c r="L4" s="36"/>
      <c r="M4" s="36"/>
      <c r="N4" s="51"/>
    </row>
    <row r="5" spans="2:14" ht="15" customHeight="1" x14ac:dyDescent="0.2">
      <c r="B5" s="152" t="s">
        <v>131</v>
      </c>
      <c r="C5" s="153"/>
      <c r="D5" s="47">
        <v>100</v>
      </c>
      <c r="E5" s="47">
        <f>(Начертатель!H5*Начертатель!E4+Начертатель!J5*Охотник!C6+Начертатель!L5*Алхимик!D4)/Начертатель!D5</f>
        <v>15.403920000000003</v>
      </c>
      <c r="F5" s="47">
        <f>(Начертатель!H5*Начертатель!F4+Начертатель!J5*Охотник!G6+Начертатель!L5*Алхимик!E4)/Начертатель!D5</f>
        <v>37.308</v>
      </c>
      <c r="G5" s="37" t="s">
        <v>130</v>
      </c>
      <c r="H5" s="37">
        <v>100</v>
      </c>
      <c r="I5" s="37" t="s">
        <v>63</v>
      </c>
      <c r="J5" s="37">
        <v>12</v>
      </c>
      <c r="K5" s="37" t="s">
        <v>116</v>
      </c>
      <c r="L5" s="37">
        <v>30</v>
      </c>
      <c r="M5" s="37"/>
      <c r="N5" s="53"/>
    </row>
    <row r="6" spans="2:14" ht="15" customHeight="1" x14ac:dyDescent="0.2">
      <c r="B6" s="152" t="s">
        <v>132</v>
      </c>
      <c r="C6" s="153"/>
      <c r="D6" s="47">
        <v>100</v>
      </c>
      <c r="E6" s="47">
        <f>(Начертатель!H6*Начертатель!E4+Начертатель!J6*Охотник!C6+Начертатель!L6*Алхимик!D4)/Начертатель!D6</f>
        <v>22.560536000000003</v>
      </c>
      <c r="F6" s="47">
        <f>(Начертатель!H6*Начертатель!F4+Начертатель!J6*Охотник!G6+Начертатель!L6*Алхимик!E4)/Начертатель!D6</f>
        <v>59.076399999999992</v>
      </c>
      <c r="G6" s="37" t="s">
        <v>130</v>
      </c>
      <c r="H6" s="37">
        <v>100</v>
      </c>
      <c r="I6" s="37" t="s">
        <v>63</v>
      </c>
      <c r="J6" s="37">
        <v>20</v>
      </c>
      <c r="K6" s="37" t="s">
        <v>116</v>
      </c>
      <c r="L6" s="37">
        <v>49</v>
      </c>
      <c r="M6" s="37"/>
      <c r="N6" s="53"/>
    </row>
    <row r="7" spans="2:14" ht="1.5" customHeight="1" x14ac:dyDescent="0.2">
      <c r="B7" s="69"/>
      <c r="C7" s="121"/>
      <c r="D7" s="72"/>
      <c r="E7" s="72"/>
      <c r="F7" s="72"/>
      <c r="G7" s="70"/>
      <c r="H7" s="70"/>
      <c r="I7" s="70"/>
      <c r="J7" s="70"/>
      <c r="K7" s="70"/>
      <c r="L7" s="70"/>
      <c r="M7" s="70"/>
      <c r="N7" s="71"/>
    </row>
    <row r="8" spans="2:14" ht="15" x14ac:dyDescent="0.2">
      <c r="B8" s="146" t="s">
        <v>170</v>
      </c>
      <c r="C8" s="147"/>
      <c r="D8" s="47">
        <v>10</v>
      </c>
      <c r="E8" s="47">
        <f>(Начертатель!H8*Охотник!C8+Начертатель!J8*Старатель!C7)/Начертатель!D8</f>
        <v>71.2</v>
      </c>
      <c r="F8" s="47">
        <f>(Начертатель!H8*Охотник!G8+Начертатель!J8*Старатель!G7)/Начертатель!D8</f>
        <v>114</v>
      </c>
      <c r="G8" s="37" t="s">
        <v>65</v>
      </c>
      <c r="H8" s="37">
        <v>10</v>
      </c>
      <c r="I8" s="37" t="s">
        <v>7</v>
      </c>
      <c r="J8" s="37">
        <v>10</v>
      </c>
      <c r="K8" s="37"/>
      <c r="L8" s="37"/>
      <c r="M8" s="37"/>
      <c r="N8" s="53"/>
    </row>
    <row r="9" spans="2:14" ht="15" x14ac:dyDescent="0.2">
      <c r="B9" s="146" t="s">
        <v>171</v>
      </c>
      <c r="C9" s="147"/>
      <c r="D9" s="47">
        <v>100</v>
      </c>
      <c r="E9" s="47">
        <f>(Начертатель!H9*Охотник!C8+Начертатель!J9*Старатель!C7)/Начертатель!D9</f>
        <v>6.4079999999999995</v>
      </c>
      <c r="F9" s="47">
        <f>(Начертатель!H9*Охотник!G8+Начертатель!J9*Старатель!G7)/Начертатель!D9</f>
        <v>10.26</v>
      </c>
      <c r="G9" s="37" t="s">
        <v>65</v>
      </c>
      <c r="H9" s="37">
        <v>9</v>
      </c>
      <c r="I9" s="37" t="s">
        <v>7</v>
      </c>
      <c r="J9" s="37">
        <v>9</v>
      </c>
      <c r="K9" s="37"/>
      <c r="L9" s="37"/>
      <c r="M9" s="37"/>
      <c r="N9" s="53"/>
    </row>
    <row r="10" spans="2:14" ht="15" x14ac:dyDescent="0.2">
      <c r="B10" s="146" t="s">
        <v>172</v>
      </c>
      <c r="C10" s="147"/>
      <c r="D10" s="47">
        <v>100</v>
      </c>
      <c r="E10" s="47">
        <f>(Начертатель!H10*Начертатель!E9+Начертатель!J10*Алхимик!D12+Начертатель!L10*Охотник!C10)/Начертатель!D10</f>
        <v>17.0641125</v>
      </c>
      <c r="F10" s="47">
        <f>(Начертатель!H10*Начертатель!F9+Начертатель!J10*Алхимик!E12+Начертатель!L10*Охотник!G10)/Начертатель!D10</f>
        <v>26.745000000000001</v>
      </c>
      <c r="G10" s="37" t="s">
        <v>171</v>
      </c>
      <c r="H10" s="37">
        <v>100</v>
      </c>
      <c r="I10" s="37" t="s">
        <v>145</v>
      </c>
      <c r="J10" s="37">
        <v>25</v>
      </c>
      <c r="K10" s="37" t="s">
        <v>67</v>
      </c>
      <c r="L10" s="37">
        <v>10</v>
      </c>
      <c r="M10" s="37"/>
      <c r="N10" s="53"/>
    </row>
    <row r="11" spans="2:14" ht="15" x14ac:dyDescent="0.2">
      <c r="B11" s="146" t="s">
        <v>173</v>
      </c>
      <c r="C11" s="147"/>
      <c r="D11" s="47">
        <v>100</v>
      </c>
      <c r="E11" s="47">
        <f>(Начертатель!H11*Начертатель!E9+Начертатель!J11*Алхимик!D12+Начертатель!L11*Охотник!C10)/Начертатель!D11</f>
        <v>17.325557</v>
      </c>
      <c r="F11" s="47">
        <f>(Начертатель!H11*Начертатель!F9+Начертатель!J11*Алхимик!E12+Начертатель!L11*Охотник!G10)/Начертатель!D11</f>
        <v>27.072399999999998</v>
      </c>
      <c r="G11" s="37" t="s">
        <v>171</v>
      </c>
      <c r="H11" s="37">
        <v>100</v>
      </c>
      <c r="I11" s="37" t="s">
        <v>145</v>
      </c>
      <c r="J11" s="37">
        <v>26</v>
      </c>
      <c r="K11" s="37" t="s">
        <v>67</v>
      </c>
      <c r="L11" s="37">
        <v>10</v>
      </c>
      <c r="M11" s="37"/>
      <c r="N11" s="53"/>
    </row>
    <row r="12" spans="2:14" ht="15" x14ac:dyDescent="0.2">
      <c r="B12" s="146" t="s">
        <v>174</v>
      </c>
      <c r="C12" s="147"/>
      <c r="D12" s="47">
        <v>100</v>
      </c>
      <c r="E12" s="47">
        <f>(Начертатель!H12*Начертатель!E9+Начертатель!J12*Алхимик!D12+Начертатель!L12*Охотник!C10)/Начертатель!D12</f>
        <v>4.6681115000000002</v>
      </c>
      <c r="F12" s="47">
        <f>(Начертатель!H12*Начертатель!F9+Начертатель!J12*Алхимик!E12+Начертатель!L12*Охотник!G10)/Начертатель!D12</f>
        <v>7.3468000000000009</v>
      </c>
      <c r="G12" s="37" t="s">
        <v>171</v>
      </c>
      <c r="H12" s="37">
        <v>25</v>
      </c>
      <c r="I12" s="37" t="s">
        <v>145</v>
      </c>
      <c r="J12" s="37">
        <v>7</v>
      </c>
      <c r="K12" s="37" t="s">
        <v>67</v>
      </c>
      <c r="L12" s="37">
        <v>3</v>
      </c>
      <c r="M12" s="37"/>
      <c r="N12" s="53"/>
    </row>
    <row r="13" spans="2:14" ht="15" x14ac:dyDescent="0.2">
      <c r="B13" s="146" t="s">
        <v>175</v>
      </c>
      <c r="C13" s="147"/>
      <c r="D13" s="47">
        <v>100</v>
      </c>
      <c r="E13" s="47">
        <f>(Начертатель!H13*Начертатель!E9+Начертатель!J13*Алхимик!D12+Начертатель!L13*Охотник!C10)/Начертатель!D13</f>
        <v>17.325557</v>
      </c>
      <c r="F13" s="47">
        <f>(Начертатель!H13*Начертатель!F9+Начертатель!J13*Алхимик!E12+Начертатель!L13*Охотник!G10)/Начертатель!D13</f>
        <v>27.072399999999998</v>
      </c>
      <c r="G13" s="37" t="s">
        <v>171</v>
      </c>
      <c r="H13" s="37">
        <v>100</v>
      </c>
      <c r="I13" s="37" t="s">
        <v>145</v>
      </c>
      <c r="J13" s="37">
        <v>26</v>
      </c>
      <c r="K13" s="37" t="s">
        <v>67</v>
      </c>
      <c r="L13" s="37">
        <v>10</v>
      </c>
      <c r="M13" s="37"/>
      <c r="N13" s="53"/>
    </row>
    <row r="14" spans="2:14" ht="15" x14ac:dyDescent="0.2">
      <c r="B14" s="146" t="s">
        <v>176</v>
      </c>
      <c r="C14" s="147"/>
      <c r="D14" s="47">
        <v>10</v>
      </c>
      <c r="E14" s="47">
        <f>(Начертатель!H14*Начертатель!E8+Начертатель!J14*Алхимик!D12+Начертатель!L14*Охотник!C10)/Начертатель!D14</f>
        <v>211.03668499999998</v>
      </c>
      <c r="F14" s="47">
        <f>(Начертатель!H14*Начертатель!F8+Начертатель!J14*Алхимик!E12+Начертатель!L14*Охотник!G10)/Начертатель!D14</f>
        <v>329.94200000000001</v>
      </c>
      <c r="G14" s="37" t="s">
        <v>170</v>
      </c>
      <c r="H14" s="37">
        <v>10</v>
      </c>
      <c r="I14" s="37" t="s">
        <v>145</v>
      </c>
      <c r="J14" s="37">
        <v>33</v>
      </c>
      <c r="K14" s="37" t="s">
        <v>67</v>
      </c>
      <c r="L14" s="37">
        <v>13</v>
      </c>
      <c r="M14" s="37"/>
      <c r="N14" s="53"/>
    </row>
    <row r="15" spans="2:14" ht="15" x14ac:dyDescent="0.2">
      <c r="B15" s="146" t="s">
        <v>177</v>
      </c>
      <c r="C15" s="147"/>
      <c r="D15" s="47">
        <v>3</v>
      </c>
      <c r="E15" s="47">
        <f>(Начертатель!H15*Охотник!C8+Начертатель!J15*Ювелир!E19)/Начертатель!D15</f>
        <v>1805.4666666666665</v>
      </c>
      <c r="F15" s="47">
        <f>(Начертатель!H15*Охотник!G8+Начертатель!J15*Ювелир!F19)/Начертатель!D15</f>
        <v>2499</v>
      </c>
      <c r="G15" s="37" t="s">
        <v>65</v>
      </c>
      <c r="H15" s="37">
        <v>47</v>
      </c>
      <c r="I15" s="37" t="s">
        <v>178</v>
      </c>
      <c r="J15" s="37">
        <v>3</v>
      </c>
      <c r="K15" s="37"/>
      <c r="L15" s="37"/>
      <c r="M15" s="37"/>
      <c r="N15" s="53"/>
    </row>
    <row r="16" spans="2:14" ht="15" x14ac:dyDescent="0.2">
      <c r="B16" s="146" t="s">
        <v>179</v>
      </c>
      <c r="C16" s="147"/>
      <c r="D16" s="47">
        <v>1</v>
      </c>
      <c r="E16" s="47">
        <f>(Начертатель!H16*Начертатель!E15+Начертатель!J16*Алхимик!D12+Начертатель!L16*Охотник!C10+Начертатель!N16*Охотник!C11)</f>
        <v>3092.1334666666662</v>
      </c>
      <c r="F16" s="47">
        <f>(Начертатель!H16*Начертатель!F15+Начертатель!J16*Алхимик!E12+Начертатель!L16*Охотник!G10+Начертатель!N16*Охотник!G11)</f>
        <v>4397.76</v>
      </c>
      <c r="G16" s="37" t="s">
        <v>177</v>
      </c>
      <c r="H16" s="37">
        <v>1</v>
      </c>
      <c r="I16" s="37" t="s">
        <v>145</v>
      </c>
      <c r="J16" s="37">
        <v>24</v>
      </c>
      <c r="K16" s="37" t="s">
        <v>67</v>
      </c>
      <c r="L16" s="37">
        <v>11</v>
      </c>
      <c r="M16" s="37" t="s">
        <v>68</v>
      </c>
      <c r="N16" s="53">
        <v>5</v>
      </c>
    </row>
    <row r="17" spans="2:14" ht="15" x14ac:dyDescent="0.2">
      <c r="B17" s="120" t="s">
        <v>537</v>
      </c>
      <c r="C17" s="165" t="s">
        <v>544</v>
      </c>
      <c r="D17" s="47">
        <v>1</v>
      </c>
      <c r="E17" s="47">
        <f>(Начертатель!H17*Ювелир!E28+Начертатель!J17*Алхимик!D12+Начертатель!L17*Охотник!C10)</f>
        <v>7740.755799999999</v>
      </c>
      <c r="F17" s="47">
        <f>(Начертатель!H17*Ювелир!F28+Начертатель!J17*Алхимик!E12+Начертатель!L17*Охотник!G10)</f>
        <v>8804.5600000000013</v>
      </c>
      <c r="G17" s="37" t="s">
        <v>530</v>
      </c>
      <c r="H17" s="37">
        <v>1</v>
      </c>
      <c r="I17" s="37" t="s">
        <v>145</v>
      </c>
      <c r="J17" s="37">
        <v>44</v>
      </c>
      <c r="K17" s="37" t="s">
        <v>67</v>
      </c>
      <c r="L17" s="37">
        <v>17</v>
      </c>
      <c r="M17" s="37"/>
      <c r="N17" s="53"/>
    </row>
    <row r="18" spans="2:14" ht="15" x14ac:dyDescent="0.2">
      <c r="B18" s="120" t="s">
        <v>538</v>
      </c>
      <c r="C18" s="165" t="s">
        <v>544</v>
      </c>
      <c r="D18" s="47">
        <v>1</v>
      </c>
      <c r="E18" s="127">
        <f>((Начертатель!H18*Ювелир!E29+Начертатель!J18*Алхимик!D12+Начертатель!L18*Охотник!C10)/LOOKUP(Начертатель!H18*Ювелир!E29+Начертатель!J18*Алхимик!D12+Начертатель!L18*Охотник!C10,{0;100;10000},{1;100;10000}))</f>
        <v>8.3740755799999995</v>
      </c>
      <c r="F18" s="47">
        <f>(Начертатель!H18*Ювелир!F29+Начертатель!J18*Алхимик!E12+Начертатель!L18*Охотник!G10)</f>
        <v>84804.56</v>
      </c>
      <c r="G18" s="37" t="s">
        <v>529</v>
      </c>
      <c r="H18" s="37">
        <v>1</v>
      </c>
      <c r="I18" s="37" t="s">
        <v>145</v>
      </c>
      <c r="J18" s="37">
        <v>44</v>
      </c>
      <c r="K18" s="37" t="s">
        <v>67</v>
      </c>
      <c r="L18" s="37">
        <v>17</v>
      </c>
      <c r="M18" s="37"/>
      <c r="N18" s="53"/>
    </row>
    <row r="19" spans="2:14" ht="1.5" customHeight="1" x14ac:dyDescent="0.2">
      <c r="B19" s="69"/>
      <c r="C19" s="121"/>
      <c r="D19" s="72"/>
      <c r="E19" s="72"/>
      <c r="F19" s="72"/>
      <c r="G19" s="70"/>
      <c r="H19" s="70"/>
      <c r="I19" s="70"/>
      <c r="J19" s="70"/>
      <c r="K19" s="70"/>
      <c r="L19" s="70"/>
      <c r="M19" s="70"/>
      <c r="N19" s="71"/>
    </row>
    <row r="20" spans="2:14" ht="15" x14ac:dyDescent="0.2">
      <c r="B20" s="144" t="s">
        <v>230</v>
      </c>
      <c r="C20" s="145"/>
      <c r="D20" s="47">
        <v>100</v>
      </c>
      <c r="E20" s="47">
        <f>(Начертатель!H20*Охотник!C13)/Начертатель!D20</f>
        <v>5.2470000000000008</v>
      </c>
      <c r="F20" s="47">
        <f>(Начертатель!H20*Охотник!G13)/Начертатель!D20</f>
        <v>10.56</v>
      </c>
      <c r="G20" s="37" t="s">
        <v>70</v>
      </c>
      <c r="H20" s="37">
        <v>11</v>
      </c>
      <c r="I20" s="37"/>
      <c r="J20" s="37"/>
      <c r="K20" s="37"/>
      <c r="L20" s="37"/>
      <c r="M20" s="37"/>
      <c r="N20" s="53"/>
    </row>
    <row r="21" spans="2:14" ht="15" x14ac:dyDescent="0.2">
      <c r="B21" s="144" t="s">
        <v>231</v>
      </c>
      <c r="C21" s="145"/>
      <c r="D21" s="47">
        <v>10</v>
      </c>
      <c r="E21" s="47">
        <f>(Начертатель!H21*Охотник!C13)/Начертатель!D21</f>
        <v>85.86</v>
      </c>
      <c r="F21" s="47">
        <f>(Начертатель!H21*Охотник!G13)/Начертатель!D21</f>
        <v>172.8</v>
      </c>
      <c r="G21" s="37" t="s">
        <v>70</v>
      </c>
      <c r="H21" s="37">
        <v>18</v>
      </c>
      <c r="I21" s="37"/>
      <c r="J21" s="37"/>
      <c r="K21" s="37"/>
      <c r="L21" s="37"/>
      <c r="M21" s="37"/>
      <c r="N21" s="53"/>
    </row>
    <row r="22" spans="2:14" ht="15" x14ac:dyDescent="0.2">
      <c r="B22" s="144" t="s">
        <v>232</v>
      </c>
      <c r="C22" s="145"/>
      <c r="D22" s="47">
        <v>100</v>
      </c>
      <c r="E22" s="47">
        <f>(Начертатель!H22*Начертатель!E20+Начертатель!J22*Алхимик!D27+Начертатель!L22*Охотник!C15)/Начертатель!D22</f>
        <v>19.615486000000004</v>
      </c>
      <c r="F22" s="47">
        <f>(Начертатель!H22*Начертатель!F20+Начертатель!J22*Алхимик!E27+Начертатель!L22*Охотник!G15)/Начертатель!D22</f>
        <v>32.940399999999997</v>
      </c>
      <c r="G22" s="37" t="s">
        <v>230</v>
      </c>
      <c r="H22" s="37">
        <v>100</v>
      </c>
      <c r="I22" s="37" t="s">
        <v>199</v>
      </c>
      <c r="J22" s="37">
        <v>29</v>
      </c>
      <c r="K22" s="37" t="s">
        <v>72</v>
      </c>
      <c r="L22" s="37">
        <v>11</v>
      </c>
      <c r="M22" s="37"/>
      <c r="N22" s="53"/>
    </row>
    <row r="23" spans="2:14" ht="15" x14ac:dyDescent="0.2">
      <c r="B23" s="144" t="s">
        <v>233</v>
      </c>
      <c r="C23" s="145"/>
      <c r="D23" s="47">
        <v>100</v>
      </c>
      <c r="E23" s="47">
        <f>(Начертатель!H23*Начертатель!E20+Начертатель!J23*Алхимик!D27+Начертатель!L23*Охотник!C15)/Начертатель!D23</f>
        <v>35.404574000000004</v>
      </c>
      <c r="F23" s="47">
        <f>(Начертатель!H23*Начертатель!F20+Начертатель!J23*Алхимик!E27+Начертатель!L23*Охотник!G15)/Начертатель!D23</f>
        <v>57.503599999999999</v>
      </c>
      <c r="G23" s="37" t="s">
        <v>230</v>
      </c>
      <c r="H23" s="37">
        <v>100</v>
      </c>
      <c r="I23" s="37" t="s">
        <v>199</v>
      </c>
      <c r="J23" s="37">
        <v>61</v>
      </c>
      <c r="K23" s="37" t="s">
        <v>72</v>
      </c>
      <c r="L23" s="37">
        <v>23</v>
      </c>
      <c r="M23" s="37"/>
      <c r="N23" s="53"/>
    </row>
    <row r="24" spans="2:14" ht="15" x14ac:dyDescent="0.2">
      <c r="B24" s="144" t="s">
        <v>234</v>
      </c>
      <c r="C24" s="145"/>
      <c r="D24" s="47">
        <v>100</v>
      </c>
      <c r="E24" s="47">
        <f>(Начертатель!H24*Начертатель!E20+Начертатель!J24*Алхимик!D27+Начертатель!L24*Охотник!C15)/Начертатель!D24</f>
        <v>35.404574000000004</v>
      </c>
      <c r="F24" s="47">
        <f>(Начертатель!H24*Начертатель!F20+Начертатель!J24*Алхимик!E27+Начертатель!L24*Охотник!E15)/Начертатель!D24</f>
        <v>57.365599999999993</v>
      </c>
      <c r="G24" s="37" t="s">
        <v>230</v>
      </c>
      <c r="H24" s="37">
        <v>100</v>
      </c>
      <c r="I24" s="37" t="s">
        <v>199</v>
      </c>
      <c r="J24" s="37">
        <v>61</v>
      </c>
      <c r="K24" s="37" t="s">
        <v>72</v>
      </c>
      <c r="L24" s="37">
        <v>23</v>
      </c>
      <c r="M24" s="37"/>
      <c r="N24" s="53"/>
    </row>
    <row r="25" spans="2:14" ht="15" x14ac:dyDescent="0.2">
      <c r="B25" s="144" t="s">
        <v>235</v>
      </c>
      <c r="C25" s="145"/>
      <c r="D25" s="47">
        <v>100</v>
      </c>
      <c r="E25" s="47">
        <f>(Начертатель!H25*Начертатель!E20+Начертатель!J25*Алхимик!D27+Начертатель!L25*Охотник!C15)/Начертатель!D25</f>
        <v>5.5735560000000008</v>
      </c>
      <c r="F25" s="47">
        <f>(Начертатель!H25*Начертатель!F20+Начертатель!J25*Алхимик!E27+Начертатель!L25*Охотник!G15)/Начертатель!D25</f>
        <v>9.1883999999999997</v>
      </c>
      <c r="G25" s="37" t="s">
        <v>230</v>
      </c>
      <c r="H25" s="37">
        <v>25</v>
      </c>
      <c r="I25" s="37" t="s">
        <v>199</v>
      </c>
      <c r="J25" s="37">
        <v>9</v>
      </c>
      <c r="K25" s="37" t="s">
        <v>72</v>
      </c>
      <c r="L25" s="37">
        <v>3</v>
      </c>
      <c r="M25" s="37"/>
      <c r="N25" s="53"/>
    </row>
    <row r="26" spans="2:14" ht="15" x14ac:dyDescent="0.2">
      <c r="B26" s="144" t="s">
        <v>236</v>
      </c>
      <c r="C26" s="145"/>
      <c r="D26" s="47">
        <v>100</v>
      </c>
      <c r="E26" s="47">
        <f>(Начертатель!H26*Начертатель!E20+Начертатель!J26*Алхимик!D27+Начертатель!L26*Охотник!C18)/Начертатель!D26</f>
        <v>26.089428000000002</v>
      </c>
      <c r="F26" s="47">
        <f>(Начертатель!H26*Начертатель!F20+Начертатель!J26*Алхимик!E27+Начертатель!L26*Охотник!G18)/Начертатель!D26</f>
        <v>43.039200000000001</v>
      </c>
      <c r="G26" s="37" t="s">
        <v>230</v>
      </c>
      <c r="H26" s="37">
        <v>100</v>
      </c>
      <c r="I26" s="37" t="s">
        <v>199</v>
      </c>
      <c r="J26" s="37">
        <v>42</v>
      </c>
      <c r="K26" s="37" t="s">
        <v>75</v>
      </c>
      <c r="L26" s="37">
        <v>16</v>
      </c>
      <c r="M26" s="37"/>
      <c r="N26" s="53"/>
    </row>
    <row r="27" spans="2:14" ht="15" x14ac:dyDescent="0.2">
      <c r="B27" s="144" t="s">
        <v>237</v>
      </c>
      <c r="C27" s="145"/>
      <c r="D27" s="47">
        <v>100</v>
      </c>
      <c r="E27" s="47">
        <f>(Начертатель!H27*Начертатель!E20+Начертатель!J27*Алхимик!D27+Начертатель!L27*Охотник!C18)/Начертатель!D27</f>
        <v>17.088815999999998</v>
      </c>
      <c r="F27" s="47">
        <f>(Начертатель!H27*Начертатель!F20+Начертатель!J27*Алхимик!E27+Начертатель!L27*Охотник!G18)/Начертатель!D27</f>
        <v>28.982399999999998</v>
      </c>
      <c r="G27" s="37" t="s">
        <v>230</v>
      </c>
      <c r="H27" s="37">
        <v>100</v>
      </c>
      <c r="I27" s="37" t="s">
        <v>199</v>
      </c>
      <c r="J27" s="37">
        <v>24</v>
      </c>
      <c r="K27" s="37" t="s">
        <v>75</v>
      </c>
      <c r="L27" s="37">
        <v>9</v>
      </c>
      <c r="M27" s="37"/>
      <c r="N27" s="53"/>
    </row>
    <row r="28" spans="2:14" ht="15" x14ac:dyDescent="0.2">
      <c r="B28" s="144" t="s">
        <v>238</v>
      </c>
      <c r="C28" s="145"/>
      <c r="D28" s="47">
        <v>10</v>
      </c>
      <c r="E28" s="47">
        <f>(Начертатель!H28*Начертатель!E21+Начертатель!J28*Алхимик!D27+Начертатель!L28*Охотник!C18)/Начертатель!D28</f>
        <v>310.01098000000002</v>
      </c>
      <c r="F28" s="47">
        <f>(Начертатель!H28*Начертатель!F21+Начертатель!J28*Алхимик!E27+Начертатель!L28*Охотник!G18)/Начертатель!D28</f>
        <v>517.97199999999998</v>
      </c>
      <c r="G28" s="37" t="s">
        <v>231</v>
      </c>
      <c r="H28" s="37">
        <v>10</v>
      </c>
      <c r="I28" s="37" t="s">
        <v>199</v>
      </c>
      <c r="J28" s="37">
        <v>47</v>
      </c>
      <c r="K28" s="37" t="s">
        <v>75</v>
      </c>
      <c r="L28" s="37">
        <v>16</v>
      </c>
      <c r="M28" s="37"/>
      <c r="N28" s="53"/>
    </row>
    <row r="29" spans="2:14" ht="15" x14ac:dyDescent="0.2">
      <c r="B29" s="144" t="s">
        <v>239</v>
      </c>
      <c r="C29" s="145"/>
      <c r="D29" s="47">
        <v>3</v>
      </c>
      <c r="E29" s="47">
        <f>(Начертатель!H29*Охотник!C13+Начертатель!J29*Ювелир!E39)/Начертатель!D29</f>
        <v>2367.7999999999997</v>
      </c>
      <c r="F29" s="47">
        <f>(Начертатель!H29*Охотник!G13+Начертатель!J29*Ювелир!F39)/Начертатель!D29</f>
        <v>3078</v>
      </c>
      <c r="G29" s="37" t="s">
        <v>70</v>
      </c>
      <c r="H29" s="37">
        <v>42</v>
      </c>
      <c r="I29" s="37" t="s">
        <v>240</v>
      </c>
      <c r="J29" s="37">
        <v>3</v>
      </c>
      <c r="K29" s="37"/>
      <c r="L29" s="37"/>
      <c r="M29" s="37"/>
      <c r="N29" s="53"/>
    </row>
    <row r="30" spans="2:14" ht="15" x14ac:dyDescent="0.2">
      <c r="B30" s="144" t="s">
        <v>241</v>
      </c>
      <c r="C30" s="145"/>
      <c r="D30" s="47">
        <v>1</v>
      </c>
      <c r="E30" s="47">
        <f>(Начертатель!H30*Начертатель!E29+Начертатель!J30*Алхимик!D27+Начертатель!L30*Охотник!C18+Начертатель!N30*Алхимик!D39)</f>
        <v>3821.9349999999999</v>
      </c>
      <c r="F30" s="47">
        <f>(Начертатель!H30*Начертатель!F29+Начертатель!J30*Алхимик!E27+Начертатель!L30*Охотник!G18+Начертатель!N30*Алхимик!E39)</f>
        <v>5441</v>
      </c>
      <c r="G30" s="37" t="s">
        <v>239</v>
      </c>
      <c r="H30" s="37">
        <v>1</v>
      </c>
      <c r="I30" s="37" t="s">
        <v>199</v>
      </c>
      <c r="J30" s="37">
        <v>25</v>
      </c>
      <c r="K30" s="37" t="s">
        <v>75</v>
      </c>
      <c r="L30" s="37">
        <v>9</v>
      </c>
      <c r="M30" s="37" t="s">
        <v>203</v>
      </c>
      <c r="N30" s="53">
        <v>5</v>
      </c>
    </row>
    <row r="31" spans="2:14" ht="15" x14ac:dyDescent="0.2">
      <c r="B31" s="119" t="s">
        <v>539</v>
      </c>
      <c r="C31" s="166" t="s">
        <v>545</v>
      </c>
      <c r="D31" s="47">
        <v>1</v>
      </c>
      <c r="E31" s="47">
        <f>(Начертатель!H31*Начертатель!E17+Начертатель!J31*Ювелир!E54+Начертатель!L31*Охотник!C15+Начертатель!N31*Алхимик!D27)</f>
        <v>33831.529800000004</v>
      </c>
      <c r="F31" s="47">
        <f>(Начертатель!H31*Начертатель!F17+Начертатель!J31*Ювелир!F54+Начертатель!L31*Охотник!G15+Начертатель!N31*Алхимик!E27)</f>
        <v>41591.159999999996</v>
      </c>
      <c r="G31" s="37" t="s">
        <v>537</v>
      </c>
      <c r="H31" s="37">
        <v>1</v>
      </c>
      <c r="I31" s="37" t="s">
        <v>242</v>
      </c>
      <c r="J31" s="37">
        <v>1</v>
      </c>
      <c r="K31" s="37" t="s">
        <v>72</v>
      </c>
      <c r="L31" s="37">
        <v>41</v>
      </c>
      <c r="M31" s="37" t="s">
        <v>199</v>
      </c>
      <c r="N31" s="53">
        <v>110</v>
      </c>
    </row>
    <row r="32" spans="2:14" ht="15" x14ac:dyDescent="0.2">
      <c r="B32" s="119" t="s">
        <v>540</v>
      </c>
      <c r="C32" s="166" t="s">
        <v>545</v>
      </c>
      <c r="D32" s="47">
        <v>1</v>
      </c>
      <c r="E32" s="47">
        <f>(Начертатель!H32*Начертатель!E18+Начертатель!J32*Ювелир!E55+Начертатель!L32*Охотник!C15+Начертатель!N32*Алхимик!D27)</f>
        <v>88110.073275579998</v>
      </c>
      <c r="F32" s="47">
        <f>(Начертатель!H32*Начертатель!F18+Начертатель!J32*Ювелир!F55+Начертатель!L32*Охотник!G15+Начертатель!N32*Алхимик!E27)</f>
        <v>178282.44</v>
      </c>
      <c r="G32" s="37" t="s">
        <v>538</v>
      </c>
      <c r="H32" s="37">
        <v>1</v>
      </c>
      <c r="I32" s="37" t="s">
        <v>243</v>
      </c>
      <c r="J32" s="37">
        <v>1</v>
      </c>
      <c r="K32" s="37" t="s">
        <v>72</v>
      </c>
      <c r="L32" s="37">
        <v>33</v>
      </c>
      <c r="M32" s="37" t="s">
        <v>199</v>
      </c>
      <c r="N32" s="53">
        <v>88</v>
      </c>
    </row>
    <row r="33" spans="2:14" ht="1.5" customHeight="1" x14ac:dyDescent="0.2">
      <c r="B33" s="69"/>
      <c r="C33" s="121"/>
      <c r="D33" s="72"/>
      <c r="E33" s="72"/>
      <c r="F33" s="72"/>
      <c r="G33" s="70"/>
      <c r="H33" s="70"/>
      <c r="I33" s="70"/>
      <c r="J33" s="70"/>
      <c r="K33" s="70"/>
      <c r="L33" s="70"/>
      <c r="M33" s="70"/>
      <c r="N33" s="71"/>
    </row>
    <row r="34" spans="2:14" ht="15" x14ac:dyDescent="0.25">
      <c r="B34" s="142" t="s">
        <v>308</v>
      </c>
      <c r="C34" s="143"/>
      <c r="D34" s="47">
        <v>100</v>
      </c>
      <c r="E34" s="47">
        <f>(Начертатель!H34*Охотник!C20)/Начертатель!D34</f>
        <v>6.5520000000000005</v>
      </c>
      <c r="F34" s="47">
        <f>(Начертатель!H34*Охотник!G20)/Начертатель!D34</f>
        <v>13.2</v>
      </c>
      <c r="G34" s="37" t="s">
        <v>77</v>
      </c>
      <c r="H34" s="37">
        <v>12</v>
      </c>
      <c r="I34" s="37"/>
      <c r="J34" s="37"/>
      <c r="K34" s="37"/>
      <c r="L34" s="37"/>
      <c r="M34" s="37"/>
      <c r="N34" s="53"/>
    </row>
    <row r="35" spans="2:14" ht="15" x14ac:dyDescent="0.25">
      <c r="B35" s="142" t="s">
        <v>309</v>
      </c>
      <c r="C35" s="143"/>
      <c r="D35" s="47">
        <v>10</v>
      </c>
      <c r="E35" s="47">
        <f>(Начертатель!H35*Охотник!C20)/Начертатель!D35</f>
        <v>114.66000000000001</v>
      </c>
      <c r="F35" s="47">
        <f>(Начертатель!H35*Охотник!G20)/Начертатель!D35</f>
        <v>231</v>
      </c>
      <c r="G35" s="37" t="s">
        <v>77</v>
      </c>
      <c r="H35" s="37">
        <v>21</v>
      </c>
      <c r="I35" s="37"/>
      <c r="J35" s="37"/>
      <c r="K35" s="37"/>
      <c r="L35" s="37"/>
      <c r="M35" s="37"/>
      <c r="N35" s="53"/>
    </row>
    <row r="36" spans="2:14" ht="15" x14ac:dyDescent="0.25">
      <c r="B36" s="142" t="s">
        <v>310</v>
      </c>
      <c r="C36" s="143"/>
      <c r="D36" s="47">
        <v>100</v>
      </c>
      <c r="E36" s="47">
        <f>(Начертатель!H36*Начертатель!E34+Начертатель!J36*Алхимик!D51+Начертатель!L36*Охотник!C22)/Начертатель!D36</f>
        <v>24.937601999999998</v>
      </c>
      <c r="F36" s="47">
        <f>(Начертатель!H36*Начертатель!F34+Начертатель!J36*Алхимик!E51+Начертатель!L36*Охотник!G22)/Начертатель!D36</f>
        <v>43.490699999999997</v>
      </c>
      <c r="G36" s="37" t="s">
        <v>308</v>
      </c>
      <c r="H36" s="37">
        <v>100</v>
      </c>
      <c r="I36" s="37" t="s">
        <v>275</v>
      </c>
      <c r="J36" s="37">
        <v>33</v>
      </c>
      <c r="K36" s="37" t="s">
        <v>79</v>
      </c>
      <c r="L36" s="37">
        <v>12</v>
      </c>
      <c r="M36" s="37"/>
      <c r="N36" s="53"/>
    </row>
    <row r="37" spans="2:14" ht="15" x14ac:dyDescent="0.25">
      <c r="B37" s="142" t="s">
        <v>311</v>
      </c>
      <c r="C37" s="143"/>
      <c r="D37" s="47">
        <v>100</v>
      </c>
      <c r="E37" s="47">
        <f>(Начертатель!H37*Начертатель!E34+Начертатель!J37*Алхимик!D51+Начертатель!L37*Охотник!C22)/Начертатель!D37</f>
        <v>44.227797999999993</v>
      </c>
      <c r="F37" s="47">
        <f>(Начертатель!H37*Начертатель!F34+Начертатель!J37*Алхимик!E51+Начертатель!L37*Охотник!G22)/Начертатель!D37</f>
        <v>75.399299999999997</v>
      </c>
      <c r="G37" s="37" t="s">
        <v>308</v>
      </c>
      <c r="H37" s="37">
        <v>100</v>
      </c>
      <c r="I37" s="37" t="s">
        <v>275</v>
      </c>
      <c r="J37" s="37">
        <v>67</v>
      </c>
      <c r="K37" s="37" t="s">
        <v>79</v>
      </c>
      <c r="L37" s="37">
        <v>25</v>
      </c>
      <c r="M37" s="37"/>
      <c r="N37" s="53"/>
    </row>
    <row r="38" spans="2:14" ht="15" x14ac:dyDescent="0.25">
      <c r="B38" s="142" t="s">
        <v>312</v>
      </c>
      <c r="C38" s="143"/>
      <c r="D38" s="47">
        <v>100</v>
      </c>
      <c r="E38" s="47">
        <f>(Начертатель!H38*Начертатель!E34+Начертатель!J38*Алхимик!D51+Начертатель!L38*Охотник!C22)/Начертатель!D38</f>
        <v>44.227797999999993</v>
      </c>
      <c r="F38" s="47">
        <f>(Начертатель!H38*Начертатель!F34+Начертатель!J38*Алхимик!E51+Начертатель!L38*Охотник!G22)/Начертатель!D38</f>
        <v>75.399299999999997</v>
      </c>
      <c r="G38" s="37" t="s">
        <v>308</v>
      </c>
      <c r="H38" s="37">
        <v>100</v>
      </c>
      <c r="I38" s="37" t="s">
        <v>275</v>
      </c>
      <c r="J38" s="37">
        <v>67</v>
      </c>
      <c r="K38" s="37" t="s">
        <v>79</v>
      </c>
      <c r="L38" s="37">
        <v>25</v>
      </c>
      <c r="M38" s="37"/>
      <c r="N38" s="53"/>
    </row>
    <row r="39" spans="2:14" ht="15" x14ac:dyDescent="0.25">
      <c r="B39" s="142" t="s">
        <v>313</v>
      </c>
      <c r="C39" s="143"/>
      <c r="D39" s="47">
        <v>100</v>
      </c>
      <c r="E39" s="47">
        <f>(Начертатель!H39*Начертатель!E34+Начертатель!J39*Алхимик!D51+Начертатель!L39*Охотник!C22)/Начертатель!D39</f>
        <v>7.7665339999999992</v>
      </c>
      <c r="F39" s="47">
        <f>(Начертатель!H39*Начертатель!F34+Начертатель!J39*Алхимик!E51+Начертатель!L39*Охотник!G22)/Начертатель!D39</f>
        <v>13.3969</v>
      </c>
      <c r="G39" s="37" t="s">
        <v>308</v>
      </c>
      <c r="H39" s="37">
        <v>25</v>
      </c>
      <c r="I39" s="37" t="s">
        <v>275</v>
      </c>
      <c r="J39" s="37">
        <v>11</v>
      </c>
      <c r="K39" s="37" t="s">
        <v>79</v>
      </c>
      <c r="L39" s="37">
        <v>4</v>
      </c>
      <c r="M39" s="37"/>
      <c r="N39" s="53"/>
    </row>
    <row r="40" spans="2:14" ht="15" x14ac:dyDescent="0.25">
      <c r="B40" s="142" t="s">
        <v>314</v>
      </c>
      <c r="C40" s="143"/>
      <c r="D40" s="47">
        <v>100</v>
      </c>
      <c r="E40" s="47">
        <f>(Начертатель!H40*Начертатель!E34+Начертатель!J40*Алхимик!D51+Начертатель!L40*Охотник!C25)/Начертатель!D40</f>
        <v>27.105384000000001</v>
      </c>
      <c r="F40" s="47">
        <f>(Начертатель!H40*Начертатель!F34+Начертатель!J40*Алхимик!E51+Начертатель!L40*Охотник!G25)/Начертатель!D40</f>
        <v>47.244400000000006</v>
      </c>
      <c r="G40" s="37" t="s">
        <v>308</v>
      </c>
      <c r="H40" s="37">
        <v>100</v>
      </c>
      <c r="I40" s="37" t="s">
        <v>275</v>
      </c>
      <c r="J40" s="37">
        <v>36</v>
      </c>
      <c r="K40" s="37" t="s">
        <v>82</v>
      </c>
      <c r="L40" s="37">
        <v>14</v>
      </c>
      <c r="M40" s="37"/>
      <c r="N40" s="53"/>
    </row>
    <row r="41" spans="2:14" ht="15" x14ac:dyDescent="0.25">
      <c r="B41" s="142" t="s">
        <v>315</v>
      </c>
      <c r="C41" s="143"/>
      <c r="D41" s="47">
        <v>100</v>
      </c>
      <c r="E41" s="47">
        <f>(Начертатель!H41*Начертатель!E34+Начертатель!J41*Алхимик!D51+Начертатель!L41*Охотник!C25)/Начертатель!D41</f>
        <v>17.187286</v>
      </c>
      <c r="F41" s="47">
        <f>(Начертатель!H41*Начертатель!F34+Начертатель!J41*Алхимик!E51+Начертатель!L41*Охотник!G25)/Начертатель!D41</f>
        <v>30.740100000000002</v>
      </c>
      <c r="G41" s="37" t="s">
        <v>308</v>
      </c>
      <c r="H41" s="37">
        <v>100</v>
      </c>
      <c r="I41" s="37" t="s">
        <v>275</v>
      </c>
      <c r="J41" s="37">
        <v>19</v>
      </c>
      <c r="K41" s="37" t="s">
        <v>82</v>
      </c>
      <c r="L41" s="37">
        <v>7</v>
      </c>
      <c r="M41" s="37"/>
      <c r="N41" s="53"/>
    </row>
    <row r="42" spans="2:14" ht="15" x14ac:dyDescent="0.25">
      <c r="B42" s="142" t="s">
        <v>316</v>
      </c>
      <c r="C42" s="143"/>
      <c r="D42" s="47">
        <v>10</v>
      </c>
      <c r="E42" s="47">
        <f>(Начертатель!H42*Начертатель!E35+Начертатель!J42*Алхимик!D51+Начертатель!L42*Охотник!C25)/Начертатель!D42</f>
        <v>433.71858000000003</v>
      </c>
      <c r="F42" s="47">
        <f>(Начертатель!H42*Начертатель!F35+Начертатель!J42*Алхимик!E51+Начертатель!L42*Охотник!G25)/Начертатель!D42</f>
        <v>757.20299999999997</v>
      </c>
      <c r="G42" s="37" t="s">
        <v>309</v>
      </c>
      <c r="H42" s="37">
        <v>10</v>
      </c>
      <c r="I42" s="37" t="s">
        <v>275</v>
      </c>
      <c r="J42" s="37">
        <v>57</v>
      </c>
      <c r="K42" s="37" t="s">
        <v>82</v>
      </c>
      <c r="L42" s="37">
        <v>21</v>
      </c>
      <c r="M42" s="37"/>
      <c r="N42" s="53"/>
    </row>
    <row r="43" spans="2:14" ht="15" x14ac:dyDescent="0.25">
      <c r="B43" s="142" t="s">
        <v>317</v>
      </c>
      <c r="C43" s="143"/>
      <c r="D43" s="47">
        <v>3</v>
      </c>
      <c r="E43" s="47">
        <f>(Начертатель!H43*Охотник!C19+Начертатель!J43*Ювелир!E65)/Начертатель!D43</f>
        <v>3135.4</v>
      </c>
      <c r="F43" s="47">
        <f>(Начертатель!H43*Охотник!G19+Начертатель!J43*Ювелир!F65)/Начертатель!D43</f>
        <v>3195.3333333333335</v>
      </c>
      <c r="G43" s="37" t="s">
        <v>77</v>
      </c>
      <c r="H43" s="37">
        <v>47</v>
      </c>
      <c r="I43" s="37" t="s">
        <v>318</v>
      </c>
      <c r="J43" s="37">
        <v>3</v>
      </c>
      <c r="K43" s="37"/>
      <c r="L43" s="37"/>
      <c r="M43" s="37"/>
      <c r="N43" s="53"/>
    </row>
    <row r="44" spans="2:14" ht="15" x14ac:dyDescent="0.25">
      <c r="B44" s="142" t="s">
        <v>319</v>
      </c>
      <c r="C44" s="143"/>
      <c r="D44" s="47">
        <v>1</v>
      </c>
      <c r="E44" s="47">
        <f>(Начертатель!H44*Начертатель!E43+Начертатель!J44*Алхимик!D51+Начертатель!L44*Охотник!C25+Начертатель!N44*Алхимик!D63)</f>
        <v>4958.4632000000001</v>
      </c>
      <c r="F44" s="47">
        <f>(Начертатель!H44*Начертатель!F43+Начертатель!J44*Алхимик!E51+Начертатель!L44*Охотник!G25+Начертатель!N44*Алхимик!E63)</f>
        <v>6295.4533333333329</v>
      </c>
      <c r="G44" s="37" t="s">
        <v>317</v>
      </c>
      <c r="H44" s="37">
        <v>1</v>
      </c>
      <c r="I44" s="37" t="s">
        <v>275</v>
      </c>
      <c r="J44" s="37">
        <v>28</v>
      </c>
      <c r="K44" s="37" t="s">
        <v>82</v>
      </c>
      <c r="L44" s="37">
        <v>10</v>
      </c>
      <c r="M44" s="37" t="s">
        <v>279</v>
      </c>
      <c r="N44" s="53">
        <v>5</v>
      </c>
    </row>
    <row r="45" spans="2:14" ht="15" x14ac:dyDescent="0.25">
      <c r="B45" s="122" t="s">
        <v>535</v>
      </c>
      <c r="C45" s="167" t="s">
        <v>546</v>
      </c>
      <c r="D45" s="47">
        <v>1</v>
      </c>
      <c r="E45" s="47">
        <f>(Начертатель!H45*Ювелир!E80+Начертатель!J45*Алхимик!D51+Начертатель!L45*Охотник!C22)</f>
        <v>6189.1323999999995</v>
      </c>
      <c r="F45" s="47">
        <f>(Начертатель!H45*Ювелир!F80+Начертатель!J45*Алхимик!E51+Начертатель!L45*Охотник!G22)</f>
        <v>8394.34</v>
      </c>
      <c r="G45" s="37" t="s">
        <v>526</v>
      </c>
      <c r="H45" s="37">
        <v>1</v>
      </c>
      <c r="I45" s="37" t="s">
        <v>275</v>
      </c>
      <c r="J45" s="37">
        <v>46</v>
      </c>
      <c r="K45" s="37" t="s">
        <v>79</v>
      </c>
      <c r="L45" s="37">
        <v>17</v>
      </c>
      <c r="M45" s="37"/>
      <c r="N45" s="53"/>
    </row>
    <row r="46" spans="2:14" ht="15" x14ac:dyDescent="0.25">
      <c r="B46" s="122" t="s">
        <v>536</v>
      </c>
      <c r="C46" s="167" t="s">
        <v>546</v>
      </c>
      <c r="D46" s="47">
        <v>1</v>
      </c>
      <c r="E46" s="47">
        <f>(Начертатель!H46*Ювелир!E81+Начертатель!J46*Алхимик!D51+Начертатель!L46*Охотник!C22)</f>
        <v>36288.9738</v>
      </c>
      <c r="F46" s="47">
        <f>(Начертатель!H46*Ювелир!F81+Начертатель!J46*Алхимик!E51+Начертатель!L46*Охотник!G22)</f>
        <v>39950.83</v>
      </c>
      <c r="G46" s="37" t="s">
        <v>528</v>
      </c>
      <c r="H46" s="37">
        <v>1</v>
      </c>
      <c r="I46" s="37" t="s">
        <v>275</v>
      </c>
      <c r="J46" s="37">
        <v>77</v>
      </c>
      <c r="K46" s="37" t="s">
        <v>79</v>
      </c>
      <c r="L46" s="37">
        <v>29</v>
      </c>
      <c r="M46" s="37"/>
      <c r="N46" s="53"/>
    </row>
    <row r="47" spans="2:14" ht="15" x14ac:dyDescent="0.25">
      <c r="B47" s="122" t="s">
        <v>320</v>
      </c>
      <c r="C47" s="167" t="s">
        <v>546</v>
      </c>
      <c r="D47" s="47">
        <v>1</v>
      </c>
      <c r="E47" s="47">
        <f>(Начертатель!H47*Ювелир!E82+Начертатель!J47*Алхимик!D51+Начертатель!L47*Охотник!C22)</f>
        <v>48288.9738</v>
      </c>
      <c r="F47" s="47">
        <f>(Начертатель!H47*Ювелир!F82+Начертатель!J47*Алхимик!E51+Начертатель!L47*Охотник!G22)</f>
        <v>51950.83</v>
      </c>
      <c r="G47" s="37" t="s">
        <v>527</v>
      </c>
      <c r="H47" s="37">
        <v>1</v>
      </c>
      <c r="I47" s="37" t="s">
        <v>275</v>
      </c>
      <c r="J47" s="37">
        <v>77</v>
      </c>
      <c r="K47" s="37" t="s">
        <v>79</v>
      </c>
      <c r="L47" s="37">
        <v>29</v>
      </c>
      <c r="M47" s="37"/>
      <c r="N47" s="53"/>
    </row>
    <row r="48" spans="2:14" ht="2.25" customHeight="1" x14ac:dyDescent="0.2">
      <c r="B48" s="69"/>
      <c r="C48" s="121"/>
      <c r="D48" s="72"/>
      <c r="E48" s="72"/>
      <c r="F48" s="72"/>
      <c r="G48" s="70"/>
      <c r="H48" s="70"/>
      <c r="I48" s="70"/>
      <c r="J48" s="70"/>
      <c r="K48" s="70"/>
      <c r="L48" s="70"/>
      <c r="M48" s="70"/>
      <c r="N48" s="71"/>
    </row>
    <row r="49" spans="2:14" ht="15" x14ac:dyDescent="0.2">
      <c r="B49" s="140" t="s">
        <v>416</v>
      </c>
      <c r="C49" s="141"/>
      <c r="D49" s="37">
        <v>100</v>
      </c>
      <c r="E49" s="47">
        <f>(Начертатель!H49*Охотник!C27)/Начертатель!D49</f>
        <v>8.7919999999999998</v>
      </c>
      <c r="F49" s="47">
        <f>(Начертатель!H49*Охотник!G27)/Начертатель!D49</f>
        <v>17.78</v>
      </c>
      <c r="G49" s="37" t="s">
        <v>84</v>
      </c>
      <c r="H49" s="37">
        <v>14</v>
      </c>
      <c r="I49" s="37"/>
      <c r="J49" s="37"/>
      <c r="K49" s="37"/>
      <c r="L49" s="37"/>
      <c r="M49" s="37"/>
      <c r="N49" s="53"/>
    </row>
    <row r="50" spans="2:14" ht="15" x14ac:dyDescent="0.2">
      <c r="B50" s="140" t="s">
        <v>417</v>
      </c>
      <c r="C50" s="141"/>
      <c r="D50" s="37">
        <v>10</v>
      </c>
      <c r="E50" s="47">
        <f>(Начертатель!H50*Охотник!C27)/Начертатель!D50</f>
        <v>157</v>
      </c>
      <c r="F50" s="47">
        <f>(Начертатель!H50*Охотник!G27)/Начертатель!D50</f>
        <v>317.5</v>
      </c>
      <c r="G50" s="37" t="s">
        <v>84</v>
      </c>
      <c r="H50" s="37">
        <v>25</v>
      </c>
      <c r="I50" s="37"/>
      <c r="J50" s="37"/>
      <c r="K50" s="37"/>
      <c r="L50" s="37"/>
      <c r="M50" s="37"/>
      <c r="N50" s="53"/>
    </row>
    <row r="51" spans="2:14" ht="15" x14ac:dyDescent="0.2">
      <c r="B51" s="140" t="s">
        <v>418</v>
      </c>
      <c r="C51" s="141"/>
      <c r="D51" s="37">
        <v>100</v>
      </c>
      <c r="E51" s="47">
        <f>(Начертатель!H51*Начертатель!E49+Начертатель!J51*Алхимик!D75+Начертатель!L51*Охотник!C29)/Начертатель!D51</f>
        <v>33.592959999999998</v>
      </c>
      <c r="F51" s="47">
        <f>(Начертатель!H51*Начертатель!F49+Начертатель!J51*Алхимик!E75+Начертатель!L51*Охотник!G29)/Начертатель!D51</f>
        <v>58.968000000000004</v>
      </c>
      <c r="G51" s="37" t="s">
        <v>416</v>
      </c>
      <c r="H51" s="37">
        <v>100</v>
      </c>
      <c r="I51" s="37" t="s">
        <v>357</v>
      </c>
      <c r="J51" s="37">
        <v>40</v>
      </c>
      <c r="K51" s="37" t="s">
        <v>86</v>
      </c>
      <c r="L51" s="37">
        <v>14</v>
      </c>
      <c r="M51" s="37"/>
      <c r="N51" s="53"/>
    </row>
    <row r="52" spans="2:14" ht="15" x14ac:dyDescent="0.2">
      <c r="B52" s="140" t="s">
        <v>419</v>
      </c>
      <c r="C52" s="141"/>
      <c r="D52" s="37">
        <v>100</v>
      </c>
      <c r="E52" s="47">
        <f>(Начертатель!H52*Начертатель!E49+Начертатель!J52*Алхимик!D75+Начертатель!L52*Охотник!C29)/Начертатель!D52</f>
        <v>10.941135999999998</v>
      </c>
      <c r="F52" s="47">
        <f>(Начертатель!H52*Начертатель!F49+Начертатель!J52*Алхимик!E75+Начертатель!L52*Охотник!G29)/Начертатель!D52</f>
        <v>18.987800000000004</v>
      </c>
      <c r="G52" s="37" t="s">
        <v>416</v>
      </c>
      <c r="H52" s="37">
        <v>25</v>
      </c>
      <c r="I52" s="37" t="s">
        <v>357</v>
      </c>
      <c r="J52" s="37">
        <v>14</v>
      </c>
      <c r="K52" s="37" t="s">
        <v>86</v>
      </c>
      <c r="L52" s="37">
        <v>5</v>
      </c>
      <c r="M52" s="37"/>
      <c r="N52" s="53"/>
    </row>
    <row r="53" spans="2:14" ht="15" x14ac:dyDescent="0.2">
      <c r="B53" s="140" t="s">
        <v>421</v>
      </c>
      <c r="C53" s="141"/>
      <c r="D53" s="37">
        <v>100</v>
      </c>
      <c r="E53" s="47">
        <f>(Начертатель!H53*Начертатель!E49+Начертатель!J53*Алхимик!D75+Начертатель!L53*Охотник!C29)/Начертатель!D53</f>
        <v>73.251072000000008</v>
      </c>
      <c r="F53" s="47">
        <f>(Начертатель!H53*Начертатель!F49+Начертатель!J53*Алхимик!E75+Начертатель!L53*Охотник!G29)/Начертатель!D53</f>
        <v>125.04560000000001</v>
      </c>
      <c r="G53" s="37" t="s">
        <v>416</v>
      </c>
      <c r="H53" s="37">
        <v>100</v>
      </c>
      <c r="I53" s="37" t="s">
        <v>357</v>
      </c>
      <c r="J53" s="37">
        <v>103</v>
      </c>
      <c r="K53" s="37" t="s">
        <v>86</v>
      </c>
      <c r="L53" s="37">
        <v>37</v>
      </c>
      <c r="M53" s="37"/>
      <c r="N53" s="53"/>
    </row>
    <row r="54" spans="2:14" ht="15" x14ac:dyDescent="0.2">
      <c r="B54" s="140" t="s">
        <v>420</v>
      </c>
      <c r="C54" s="141"/>
      <c r="D54" s="37">
        <v>100</v>
      </c>
      <c r="E54" s="47">
        <f>(Начертатель!H54*Начертатель!E49+Начертатель!J54*Алхимик!D75+Начертатель!L54*Охотник!C29)/Начертатель!D54</f>
        <v>73.251072000000008</v>
      </c>
      <c r="F54" s="47">
        <f>(Начертатель!H54*Начертатель!F49+Начертатель!J54*Алхимик!E75+Начертатель!L54*Охотник!G29)/Начертатель!D54</f>
        <v>125.04560000000001</v>
      </c>
      <c r="G54" s="37" t="s">
        <v>416</v>
      </c>
      <c r="H54" s="37">
        <v>100</v>
      </c>
      <c r="I54" s="37" t="s">
        <v>357</v>
      </c>
      <c r="J54" s="37">
        <v>103</v>
      </c>
      <c r="K54" s="37" t="s">
        <v>86</v>
      </c>
      <c r="L54" s="37">
        <v>37</v>
      </c>
      <c r="M54" s="37"/>
      <c r="N54" s="53"/>
    </row>
    <row r="55" spans="2:14" ht="15" x14ac:dyDescent="0.2">
      <c r="B55" s="140" t="s">
        <v>423</v>
      </c>
      <c r="C55" s="141"/>
      <c r="D55" s="37">
        <v>100</v>
      </c>
      <c r="E55" s="47">
        <f>(Начертатель!H55*Начертатель!E49+Начертатель!J55*Алхимик!D75+Начертатель!L55*Охотник!C32)/Начертатель!D55</f>
        <v>17.134912</v>
      </c>
      <c r="F55" s="47">
        <f>(Начертатель!H55*Начертатель!F49+Начертатель!J55*Алхимик!E75+Начертатель!L55*Охотник!G32)/Начертатель!D55</f>
        <v>31.7376</v>
      </c>
      <c r="G55" s="37" t="s">
        <v>416</v>
      </c>
      <c r="H55" s="37">
        <v>100</v>
      </c>
      <c r="I55" s="37" t="s">
        <v>357</v>
      </c>
      <c r="J55" s="37">
        <v>13</v>
      </c>
      <c r="K55" s="37" t="s">
        <v>89</v>
      </c>
      <c r="L55" s="37">
        <v>5</v>
      </c>
      <c r="M55" s="37"/>
      <c r="N55" s="53"/>
    </row>
    <row r="56" spans="2:14" ht="15" x14ac:dyDescent="0.2">
      <c r="B56" s="140" t="s">
        <v>422</v>
      </c>
      <c r="C56" s="141"/>
      <c r="D56" s="37">
        <v>100</v>
      </c>
      <c r="E56" s="47">
        <f>(Начертатель!H56*Начертатель!E49+Начертатель!J56*Алхимик!D75+Начертатель!L56*Охотник!C32)/Начертатель!D56</f>
        <v>25.705599999999993</v>
      </c>
      <c r="F56" s="47">
        <f>(Начертатель!H56*Начертатель!F49+Начертатель!J56*Алхимик!E75+Начертатель!L56*Охотник!G32)/Начертатель!D56</f>
        <v>46.38</v>
      </c>
      <c r="G56" s="37" t="s">
        <v>416</v>
      </c>
      <c r="H56" s="37">
        <v>100</v>
      </c>
      <c r="I56" s="37" t="s">
        <v>357</v>
      </c>
      <c r="J56" s="37">
        <v>25</v>
      </c>
      <c r="K56" s="37" t="s">
        <v>89</v>
      </c>
      <c r="L56" s="37">
        <v>11</v>
      </c>
      <c r="M56" s="37"/>
      <c r="N56" s="53"/>
    </row>
    <row r="57" spans="2:14" ht="15" x14ac:dyDescent="0.2">
      <c r="B57" s="140" t="s">
        <v>424</v>
      </c>
      <c r="C57" s="141"/>
      <c r="D57" s="37">
        <v>10</v>
      </c>
      <c r="E57" s="47">
        <f>(Начертатель!H57*Начертатель!E50+Начертатель!J57*Алхимик!D75+Начертатель!L57*Охотник!C32)/Начертатель!D57</f>
        <v>590.15455999999995</v>
      </c>
      <c r="F57" s="47">
        <f>(Начертатель!H57*Начертатель!F50+Начертатель!J57*Алхимик!E75+Начертатель!L57*Охотник!G32)/Начертатель!D57</f>
        <v>1038.788</v>
      </c>
      <c r="G57" s="37" t="s">
        <v>417</v>
      </c>
      <c r="H57" s="37">
        <v>10</v>
      </c>
      <c r="I57" s="37" t="s">
        <v>357</v>
      </c>
      <c r="J57" s="37">
        <v>69</v>
      </c>
      <c r="K57" s="37" t="s">
        <v>89</v>
      </c>
      <c r="L57" s="37">
        <v>25</v>
      </c>
      <c r="M57" s="37"/>
      <c r="N57" s="53"/>
    </row>
    <row r="58" spans="2:14" ht="15" x14ac:dyDescent="0.2">
      <c r="B58" s="140" t="s">
        <v>425</v>
      </c>
      <c r="C58" s="141"/>
      <c r="D58" s="37">
        <v>3</v>
      </c>
      <c r="E58" s="47">
        <f>(Начертатель!H58*Охотник!C27+Начертатель!J58*Ювелир!E92)/Начертатель!D58</f>
        <v>4928.5333333333338</v>
      </c>
      <c r="F58" s="47">
        <f>(Начертатель!H58*Охотник!G27+Начертатель!J58*Ювелир!F92)/Начертатель!D58</f>
        <v>9924</v>
      </c>
      <c r="G58" s="37" t="s">
        <v>84</v>
      </c>
      <c r="H58" s="37">
        <v>52</v>
      </c>
      <c r="I58" s="37" t="s">
        <v>426</v>
      </c>
      <c r="J58" s="37">
        <v>3</v>
      </c>
      <c r="K58" s="37"/>
      <c r="L58" s="37"/>
      <c r="M58" s="37"/>
      <c r="N58" s="53"/>
    </row>
    <row r="59" spans="2:14" ht="15" x14ac:dyDescent="0.2">
      <c r="B59" s="140" t="s">
        <v>319</v>
      </c>
      <c r="C59" s="141"/>
      <c r="D59" s="37">
        <v>1</v>
      </c>
      <c r="E59" s="47">
        <f>(Начертатель!H59*Начертатель!E58+Начертатель!J59*Алхимик!D75+Начертатель!L59*Охотник!C32+Начертатель!N59*Алхимик!D87)</f>
        <v>7339.6501333333335</v>
      </c>
      <c r="F59" s="47">
        <f>(Начертатель!H59*Начертатель!F58+Начертатель!J59*Алхимик!E75+Начертатель!L59*Охотник!G32+Начертатель!N59*Алхимик!E87)</f>
        <v>14082.64</v>
      </c>
      <c r="G59" s="37" t="s">
        <v>425</v>
      </c>
      <c r="H59" s="37">
        <v>1</v>
      </c>
      <c r="I59" s="37" t="s">
        <v>357</v>
      </c>
      <c r="J59" s="37">
        <v>32</v>
      </c>
      <c r="K59" s="37" t="s">
        <v>89</v>
      </c>
      <c r="L59" s="37">
        <v>12</v>
      </c>
      <c r="M59" s="37" t="s">
        <v>361</v>
      </c>
      <c r="N59" s="53">
        <v>6</v>
      </c>
    </row>
    <row r="60" spans="2:14" ht="15" x14ac:dyDescent="0.2">
      <c r="B60" s="140" t="s">
        <v>432</v>
      </c>
      <c r="C60" s="141"/>
      <c r="D60" s="37">
        <v>1</v>
      </c>
      <c r="E60" s="47">
        <f>(Начертатель!H60*Ингредиенты!D22+Начертатель!J60*Алхимик!D75+Начертатель!L60*Охотник!C32+Начертатель!N60*Ингредиенты!D27)</f>
        <v>3391.4687999999996</v>
      </c>
      <c r="F60" s="47">
        <f>(Начертатель!H60*Ингредиенты!D22+Начертатель!J60*Алхимик!E75+Начертатель!L60*Охотник!G32+Начертатель!N60*Ингредиенты!D27)</f>
        <v>3870.24</v>
      </c>
      <c r="G60" s="37" t="s">
        <v>433</v>
      </c>
      <c r="H60" s="37">
        <v>1</v>
      </c>
      <c r="I60" s="37" t="s">
        <v>357</v>
      </c>
      <c r="J60" s="37">
        <v>12</v>
      </c>
      <c r="K60" s="37" t="s">
        <v>89</v>
      </c>
      <c r="L60" s="37">
        <v>4</v>
      </c>
      <c r="M60" s="37" t="s">
        <v>387</v>
      </c>
      <c r="N60" s="53">
        <v>8</v>
      </c>
    </row>
    <row r="61" spans="2:14" ht="15" x14ac:dyDescent="0.2">
      <c r="B61" s="117" t="s">
        <v>542</v>
      </c>
      <c r="C61" s="166" t="s">
        <v>548</v>
      </c>
      <c r="D61" s="37">
        <v>1</v>
      </c>
      <c r="E61" s="47">
        <f>(Начертатель!H61*Ювелир!E113+Начертатель!J61*Начертатель!E45+Начертатель!L61*Алхимик!D75+Начертатель!N61*Охотник!C29)</f>
        <v>30832.245999999999</v>
      </c>
      <c r="F61" s="47">
        <f>(Начертатель!H61*Ювелир!F113+Начертатель!L61*Алхимик!E75+Начертатель!N61*Охотник!G29+Начертатель!J61*Начертатель!F45)</f>
        <v>48886.619999999995</v>
      </c>
      <c r="G61" s="37" t="s">
        <v>446</v>
      </c>
      <c r="H61" s="37">
        <v>1</v>
      </c>
      <c r="I61" s="37" t="s">
        <v>534</v>
      </c>
      <c r="J61" s="53">
        <v>1</v>
      </c>
      <c r="K61" s="37" t="s">
        <v>357</v>
      </c>
      <c r="L61" s="37">
        <v>139</v>
      </c>
      <c r="M61" s="37" t="s">
        <v>86</v>
      </c>
      <c r="N61" s="53">
        <v>50</v>
      </c>
    </row>
    <row r="62" spans="2:14" ht="15" x14ac:dyDescent="0.2">
      <c r="B62" s="117" t="s">
        <v>427</v>
      </c>
      <c r="C62" s="166" t="s">
        <v>548</v>
      </c>
      <c r="D62" s="37">
        <v>1</v>
      </c>
      <c r="E62" s="47">
        <f>(Начертатель!H62*Ювелир!E114+Начертатель!J62*Начертатель!E46+Начертатель!L62*Алхимик!D75+Начертатель!N62*Охотник!C29)</f>
        <v>134013.5306</v>
      </c>
      <c r="F62" s="47">
        <f>(Начертатель!H62*Ювелир!F114+Начертатель!L62*Алхимик!E75+Начертатель!N62*Охотник!G29+Начертатель!J62*Начертатель!F46)</f>
        <v>152747.47</v>
      </c>
      <c r="G62" s="37" t="s">
        <v>447</v>
      </c>
      <c r="H62" s="37">
        <v>1</v>
      </c>
      <c r="I62" s="37" t="s">
        <v>535</v>
      </c>
      <c r="J62" s="53">
        <v>1</v>
      </c>
      <c r="K62" s="37" t="s">
        <v>357</v>
      </c>
      <c r="L62" s="37">
        <v>132</v>
      </c>
      <c r="M62" s="37" t="s">
        <v>86</v>
      </c>
      <c r="N62" s="53">
        <v>48</v>
      </c>
    </row>
    <row r="63" spans="2:14" ht="15" x14ac:dyDescent="0.2">
      <c r="B63" s="117" t="s">
        <v>428</v>
      </c>
      <c r="C63" s="166" t="s">
        <v>548</v>
      </c>
      <c r="D63" s="37">
        <v>1</v>
      </c>
      <c r="E63" s="47">
        <f>(Начертатель!H63*Ювелир!E115+Начертатель!J63*Начертатель!E47+Начертатель!L63*Алхимик!D75+Начертатель!N63*Охотник!C29)</f>
        <v>146013.53059999997</v>
      </c>
      <c r="F63" s="47">
        <f>(Начертатель!H63*Ювелир!F115+Начертатель!L63*Алхимик!E75+Начертатель!N63*Охотник!G29+Начертатель!J63*Начертатель!F47)</f>
        <v>164747.47</v>
      </c>
      <c r="G63" s="37" t="s">
        <v>448</v>
      </c>
      <c r="H63" s="37">
        <v>1</v>
      </c>
      <c r="I63" s="37" t="s">
        <v>320</v>
      </c>
      <c r="J63" s="53">
        <v>1</v>
      </c>
      <c r="K63" s="37" t="s">
        <v>357</v>
      </c>
      <c r="L63" s="37">
        <v>132</v>
      </c>
      <c r="M63" s="37" t="s">
        <v>86</v>
      </c>
      <c r="N63" s="53">
        <v>48</v>
      </c>
    </row>
    <row r="64" spans="2:14" ht="15" x14ac:dyDescent="0.2">
      <c r="B64" s="117" t="s">
        <v>541</v>
      </c>
      <c r="C64" s="165" t="s">
        <v>547</v>
      </c>
      <c r="D64" s="37">
        <v>1</v>
      </c>
      <c r="E64" s="47">
        <f>(Начертатель!H64*Ювелир!E110+Начертатель!J64*Алхимик!D75+Начертатель!L64*Охотник!C29)</f>
        <v>28436.611199999999</v>
      </c>
      <c r="F64" s="47">
        <f>(Начертатель!H64*Ювелир!F110+Начертатель!J64*Алхимик!E75+Начертатель!L64*Охотник!G29)</f>
        <v>35606.76</v>
      </c>
      <c r="G64" s="37" t="s">
        <v>531</v>
      </c>
      <c r="H64" s="37">
        <v>1</v>
      </c>
      <c r="I64" s="37" t="s">
        <v>357</v>
      </c>
      <c r="J64" s="37">
        <v>63</v>
      </c>
      <c r="K64" s="37" t="s">
        <v>86</v>
      </c>
      <c r="L64" s="37">
        <v>23</v>
      </c>
      <c r="M64" s="37"/>
      <c r="N64" s="53"/>
    </row>
    <row r="65" spans="2:14" ht="15" x14ac:dyDescent="0.2">
      <c r="B65" s="117" t="s">
        <v>430</v>
      </c>
      <c r="C65" s="165" t="s">
        <v>547</v>
      </c>
      <c r="D65" s="37">
        <v>1</v>
      </c>
      <c r="E65" s="47">
        <f>(Начертатель!H65*Ювелир!E111+Начертатель!J65*Алхимик!D75+Начертатель!L65*Охотник!C29)</f>
        <v>33951.929600000003</v>
      </c>
      <c r="F65" s="47">
        <f>(Начертатель!H65*Ювелир!F111+Начертатель!J65*Алхимик!E75+Начертатель!L65*Охотник!G29)</f>
        <v>45814.080000000002</v>
      </c>
      <c r="G65" s="37" t="s">
        <v>533</v>
      </c>
      <c r="H65" s="37">
        <v>1</v>
      </c>
      <c r="I65" s="37" t="s">
        <v>357</v>
      </c>
      <c r="J65" s="37">
        <v>104</v>
      </c>
      <c r="K65" s="37" t="s">
        <v>86</v>
      </c>
      <c r="L65" s="37">
        <v>38</v>
      </c>
      <c r="M65" s="37"/>
      <c r="N65" s="53"/>
    </row>
    <row r="66" spans="2:14" ht="15" x14ac:dyDescent="0.2">
      <c r="B66" s="117" t="s">
        <v>431</v>
      </c>
      <c r="C66" s="165" t="s">
        <v>547</v>
      </c>
      <c r="D66" s="37">
        <v>1</v>
      </c>
      <c r="E66" s="47">
        <f>(Начертатель!H66*Ювелир!E112+Начертатель!J66*Алхимик!D75+Начертатель!L66*Охотник!C29)</f>
        <v>33951.929600000003</v>
      </c>
      <c r="F66" s="47">
        <f>(Начертатель!H66*Ювелир!F112+Начертатель!J66*Алхимик!E75+Начертатель!L66*Охотник!G29)</f>
        <v>45814.080000000002</v>
      </c>
      <c r="G66" s="37" t="s">
        <v>532</v>
      </c>
      <c r="H66" s="37">
        <v>1</v>
      </c>
      <c r="I66" s="37" t="s">
        <v>357</v>
      </c>
      <c r="J66" s="37">
        <v>104</v>
      </c>
      <c r="K66" s="37" t="s">
        <v>86</v>
      </c>
      <c r="L66" s="37">
        <v>38</v>
      </c>
      <c r="M66" s="37"/>
      <c r="N66" s="53"/>
    </row>
    <row r="67" spans="2:14" ht="1.5" customHeight="1" x14ac:dyDescent="0.2">
      <c r="B67" s="69"/>
      <c r="C67" s="121"/>
      <c r="D67" s="70"/>
      <c r="E67" s="72"/>
      <c r="F67" s="72"/>
      <c r="G67" s="70"/>
      <c r="H67" s="70"/>
      <c r="I67" s="70"/>
      <c r="J67" s="70"/>
      <c r="K67" s="70"/>
      <c r="L67" s="70"/>
      <c r="M67" s="70"/>
      <c r="N67" s="71"/>
    </row>
    <row r="68" spans="2:14" ht="15" x14ac:dyDescent="0.2">
      <c r="B68" s="138" t="s">
        <v>434</v>
      </c>
      <c r="C68" s="139"/>
      <c r="D68" s="37">
        <v>100</v>
      </c>
      <c r="E68" s="47">
        <f>(Начертатель!H68*Охотник!C34)/Начертатель!D68</f>
        <v>20.996000000000002</v>
      </c>
      <c r="F68" s="47">
        <f>(Начертатель!H68*Охотник!G34)/Начертатель!D68</f>
        <v>42.34</v>
      </c>
      <c r="G68" s="37" t="s">
        <v>91</v>
      </c>
      <c r="H68" s="37">
        <v>29</v>
      </c>
      <c r="I68" s="37"/>
      <c r="J68" s="37"/>
      <c r="K68" s="37"/>
      <c r="L68" s="37"/>
      <c r="M68" s="37"/>
      <c r="N68" s="53"/>
    </row>
    <row r="69" spans="2:14" ht="15" x14ac:dyDescent="0.2">
      <c r="B69" s="138" t="s">
        <v>435</v>
      </c>
      <c r="C69" s="139"/>
      <c r="D69" s="37">
        <v>10</v>
      </c>
      <c r="E69" s="47">
        <f>(Начертатель!H69*Охотник!C34)/Начертатель!D69</f>
        <v>209.96000000000004</v>
      </c>
      <c r="F69" s="47">
        <f>(Начертатель!H69*Охотник!G34)/Начертатель!D69</f>
        <v>423.4</v>
      </c>
      <c r="G69" s="37" t="s">
        <v>91</v>
      </c>
      <c r="H69" s="37">
        <v>29</v>
      </c>
      <c r="I69" s="37"/>
      <c r="J69" s="37"/>
      <c r="K69" s="37"/>
      <c r="L69" s="37"/>
      <c r="M69" s="37"/>
      <c r="N69" s="53"/>
    </row>
    <row r="70" spans="2:14" ht="15" x14ac:dyDescent="0.2">
      <c r="B70" s="138" t="s">
        <v>436</v>
      </c>
      <c r="C70" s="139"/>
      <c r="D70" s="37">
        <v>100</v>
      </c>
      <c r="E70" s="47">
        <f>(Начертатель!H70*Начертатель!E68+Начертатель!J70*Алхимик!D98+Начертатель!L70*Охотник!C36)/Начертатель!D70</f>
        <v>79.536848000000006</v>
      </c>
      <c r="F70" s="47">
        <f>(Начертатель!H70*Начертатель!F68+Начертатель!J70*Алхимик!E98+Начертатель!L70*Охотник!G36)/Начертатель!D70</f>
        <v>139.2756</v>
      </c>
      <c r="G70" s="37" t="s">
        <v>434</v>
      </c>
      <c r="H70" s="37">
        <v>100</v>
      </c>
      <c r="I70" s="37" t="s">
        <v>388</v>
      </c>
      <c r="J70" s="37">
        <v>82</v>
      </c>
      <c r="K70" s="37" t="s">
        <v>93</v>
      </c>
      <c r="L70" s="37">
        <v>29</v>
      </c>
      <c r="M70" s="37"/>
      <c r="N70" s="53"/>
    </row>
    <row r="71" spans="2:14" ht="15" x14ac:dyDescent="0.2">
      <c r="B71" s="138" t="s">
        <v>437</v>
      </c>
      <c r="C71" s="139"/>
      <c r="D71" s="37">
        <v>100</v>
      </c>
      <c r="E71" s="47">
        <f>(Начертатель!H71*Начертатель!E68+Начертатель!J71*Алхимик!D98+Начертатель!L71*Охотник!C36)/Начертатель!D71</f>
        <v>40.130423999999998</v>
      </c>
      <c r="F71" s="47">
        <f>(Начертатель!H71*Начертатель!F68+Начертатель!J71*Алхимик!E98+Начертатель!L71*Охотник!G36)/Начертатель!D71</f>
        <v>70.367800000000003</v>
      </c>
      <c r="G71" s="37" t="s">
        <v>434</v>
      </c>
      <c r="H71" s="37">
        <v>50</v>
      </c>
      <c r="I71" s="37" t="s">
        <v>388</v>
      </c>
      <c r="J71" s="37">
        <v>41</v>
      </c>
      <c r="K71" s="37" t="s">
        <v>93</v>
      </c>
      <c r="L71" s="37">
        <v>15</v>
      </c>
      <c r="M71" s="37"/>
      <c r="N71" s="53"/>
    </row>
    <row r="72" spans="2:14" ht="15" x14ac:dyDescent="0.2">
      <c r="B72" s="138" t="s">
        <v>438</v>
      </c>
      <c r="C72" s="139"/>
      <c r="D72" s="37">
        <v>100</v>
      </c>
      <c r="E72" s="47">
        <f>(Начертатель!H72*Начертатель!E69+Начертатель!J72*Алхимик!D98+Начертатель!L72*Охотник!C36)/Начертатель!D72</f>
        <v>111.724728</v>
      </c>
      <c r="F72" s="47">
        <f>(Начертатель!H72*Начертатель!F69+Начертатель!J72*Алхимик!E98+Начертатель!L72*Охотник!G36)/Начертатель!D72</f>
        <v>192.5966</v>
      </c>
      <c r="G72" s="37" t="s">
        <v>435</v>
      </c>
      <c r="H72" s="37">
        <v>10</v>
      </c>
      <c r="I72" s="37" t="s">
        <v>388</v>
      </c>
      <c r="J72" s="37">
        <v>127</v>
      </c>
      <c r="K72" s="37" t="s">
        <v>93</v>
      </c>
      <c r="L72" s="37">
        <v>45</v>
      </c>
      <c r="M72" s="37"/>
      <c r="N72" s="53"/>
    </row>
    <row r="73" spans="2:14" ht="15" x14ac:dyDescent="0.2">
      <c r="B73" s="138" t="s">
        <v>439</v>
      </c>
      <c r="C73" s="139"/>
      <c r="D73" s="37">
        <v>100</v>
      </c>
      <c r="E73" s="47">
        <f>(Начертатель!H73*Начертатель!E69+Начертатель!J73*Алхимик!D98+Начертатель!L73*Охотник!C36)/Начертатель!D73</f>
        <v>111.724728</v>
      </c>
      <c r="F73" s="47">
        <f>(Начертатель!H73*Начертатель!F69+Начертатель!J73*Алхимик!E98+Начертатель!L73*Охотник!G36)/Начертатель!D73</f>
        <v>192.5966</v>
      </c>
      <c r="G73" s="37" t="s">
        <v>435</v>
      </c>
      <c r="H73" s="37">
        <v>10</v>
      </c>
      <c r="I73" s="37" t="s">
        <v>388</v>
      </c>
      <c r="J73" s="37">
        <v>127</v>
      </c>
      <c r="K73" s="37" t="s">
        <v>93</v>
      </c>
      <c r="L73" s="37">
        <v>45</v>
      </c>
      <c r="M73" s="37"/>
      <c r="N73" s="53"/>
    </row>
    <row r="74" spans="2:14" ht="15" x14ac:dyDescent="0.2">
      <c r="B74" s="138" t="s">
        <v>440</v>
      </c>
      <c r="C74" s="139"/>
      <c r="D74" s="37">
        <v>100</v>
      </c>
      <c r="E74" s="47">
        <f>(Начертатель!H74*Начертатель!E68+Начертатель!J74*Алхимик!D98+Начертатель!L74*Охотник!C39)/Начертатель!D74</f>
        <v>79.536848000000006</v>
      </c>
      <c r="F74" s="47">
        <f>(Начертатель!H74*Начертатель!F68+Начертатель!J74*Алхимик!E98+Начертатель!L74*Охотник!G39)/Начертатель!D74</f>
        <v>139.2756</v>
      </c>
      <c r="G74" s="37" t="s">
        <v>434</v>
      </c>
      <c r="H74" s="37">
        <v>100</v>
      </c>
      <c r="I74" s="37" t="s">
        <v>388</v>
      </c>
      <c r="J74" s="37">
        <v>82</v>
      </c>
      <c r="K74" s="37" t="s">
        <v>96</v>
      </c>
      <c r="L74" s="37">
        <v>29</v>
      </c>
      <c r="M74" s="37"/>
      <c r="N74" s="53"/>
    </row>
    <row r="75" spans="2:14" ht="15" x14ac:dyDescent="0.2">
      <c r="B75" s="138" t="s">
        <v>441</v>
      </c>
      <c r="C75" s="139"/>
      <c r="D75" s="37">
        <v>100</v>
      </c>
      <c r="E75" s="47">
        <f>(Начертатель!H75*Начертатель!E68+Начертатель!J75*Алхимик!D98+Начертатель!L75*Охотник!C39)/Начертатель!D75</f>
        <v>79.536848000000006</v>
      </c>
      <c r="F75" s="47">
        <f>(Начертатель!H75*Начертатель!F68+Начертатель!J75*Алхимик!E98+Начертатель!L75*Охотник!G39)/Начертатель!D75</f>
        <v>139.2756</v>
      </c>
      <c r="G75" s="37" t="s">
        <v>434</v>
      </c>
      <c r="H75" s="37">
        <v>100</v>
      </c>
      <c r="I75" s="37" t="s">
        <v>388</v>
      </c>
      <c r="J75" s="37">
        <v>82</v>
      </c>
      <c r="K75" s="37" t="s">
        <v>96</v>
      </c>
      <c r="L75" s="37">
        <v>29</v>
      </c>
      <c r="M75" s="37"/>
      <c r="N75" s="53"/>
    </row>
    <row r="76" spans="2:14" ht="15" x14ac:dyDescent="0.2">
      <c r="B76" s="138" t="s">
        <v>442</v>
      </c>
      <c r="C76" s="139"/>
      <c r="D76" s="37">
        <v>10</v>
      </c>
      <c r="E76" s="47">
        <f>(Начертатель!H76*Начертатель!E69+Начертатель!J76*Алхимик!D98+Начертатель!L76*Охотник!C39)/Начертатель!D76</f>
        <v>795.36847999999998</v>
      </c>
      <c r="F76" s="47">
        <f>(Начертатель!H76*Начертатель!F69+Начертатель!J76*Алхимик!E98+Начертатель!L76*Охотник!G39)/Начертатель!D76</f>
        <v>1392.7559999999999</v>
      </c>
      <c r="G76" s="37" t="s">
        <v>435</v>
      </c>
      <c r="H76" s="37">
        <v>10</v>
      </c>
      <c r="I76" s="37" t="s">
        <v>388</v>
      </c>
      <c r="J76" s="37">
        <v>82</v>
      </c>
      <c r="K76" s="37" t="s">
        <v>96</v>
      </c>
      <c r="L76" s="37">
        <v>29</v>
      </c>
      <c r="M76" s="37"/>
      <c r="N76" s="53"/>
    </row>
    <row r="77" spans="2:14" ht="15" x14ac:dyDescent="0.2">
      <c r="B77" s="138" t="s">
        <v>443</v>
      </c>
      <c r="C77" s="139"/>
      <c r="D77" s="37">
        <v>3</v>
      </c>
      <c r="E77" s="47">
        <f>(Начертатель!H77*Охотник!C34+Начертатель!J77*Ювелир!E124)/Начертатель!D77</f>
        <v>9497.4666666666672</v>
      </c>
      <c r="F77" s="47">
        <f>(Начертатель!H77*Охотник!G34+Начертатель!J77*Ювелир!F124)/Начертатель!D77</f>
        <v>19056.666666666668</v>
      </c>
      <c r="G77" s="37" t="s">
        <v>91</v>
      </c>
      <c r="H77" s="37">
        <v>51</v>
      </c>
      <c r="I77" s="37" t="s">
        <v>449</v>
      </c>
      <c r="J77" s="37">
        <v>3</v>
      </c>
      <c r="K77" s="37"/>
      <c r="L77" s="37"/>
      <c r="M77" s="37"/>
      <c r="N77" s="53"/>
    </row>
    <row r="78" spans="2:14" ht="15" x14ac:dyDescent="0.2">
      <c r="B78" s="138" t="s">
        <v>319</v>
      </c>
      <c r="C78" s="139"/>
      <c r="D78" s="37">
        <v>1</v>
      </c>
      <c r="E78" s="47">
        <f>(Начертатель!H78*Начертатель!E77+Начертатель!J78*Алхимик!D98+Начертатель!L78*Охотник!C39+Начертатель!N78*Алхимик!D111)</f>
        <v>12193.431466666667</v>
      </c>
      <c r="F78" s="47">
        <f>(Начертатель!H78*Начертатель!F77+Начертатель!J78*Алхимик!E98+Начертатель!L78*Охотник!G39+Начертатель!N78*Алхимик!E111)</f>
        <v>23669.226666666669</v>
      </c>
      <c r="G78" s="37" t="s">
        <v>443</v>
      </c>
      <c r="H78" s="37">
        <v>1</v>
      </c>
      <c r="I78" s="37" t="s">
        <v>388</v>
      </c>
      <c r="J78" s="37">
        <v>32</v>
      </c>
      <c r="K78" s="37" t="s">
        <v>96</v>
      </c>
      <c r="L78" s="37">
        <v>11</v>
      </c>
      <c r="M78" s="37" t="s">
        <v>392</v>
      </c>
      <c r="N78" s="53">
        <v>6</v>
      </c>
    </row>
    <row r="79" spans="2:14" ht="15" x14ac:dyDescent="0.2">
      <c r="B79" s="118" t="s">
        <v>543</v>
      </c>
      <c r="C79" s="166" t="s">
        <v>549</v>
      </c>
      <c r="D79" s="37">
        <v>1</v>
      </c>
      <c r="E79" s="47">
        <f>(Начертатель!H79*Ювелир!E139+Начертатель!J79*Начертатель!E64+Начертатель!L79*Алхимик!D98+Начертатель!N79*Охотник!C36)</f>
        <v>147874.69519999999</v>
      </c>
      <c r="F79" s="47">
        <f>(Начертатель!H79*Ювелир!F139+Начертатель!L79*Алхимик!E98+Начертатель!N79*Охотник!G36+Начертатель!J79*Начертатель!F64)</f>
        <v>190097.06</v>
      </c>
      <c r="G79" s="37" t="s">
        <v>446</v>
      </c>
      <c r="H79" s="37">
        <v>1</v>
      </c>
      <c r="I79" s="37" t="s">
        <v>429</v>
      </c>
      <c r="J79" s="53">
        <v>1</v>
      </c>
      <c r="K79" s="37" t="s">
        <v>388</v>
      </c>
      <c r="L79" s="37">
        <v>185</v>
      </c>
      <c r="M79" s="37" t="s">
        <v>93</v>
      </c>
      <c r="N79" s="53">
        <v>66</v>
      </c>
    </row>
    <row r="80" spans="2:14" ht="15" x14ac:dyDescent="0.2">
      <c r="B80" s="118" t="s">
        <v>444</v>
      </c>
      <c r="C80" s="166" t="s">
        <v>549</v>
      </c>
      <c r="D80" s="37">
        <v>1</v>
      </c>
      <c r="E80" s="47">
        <f>(Начертатель!H80*Ювелир!E140+Начертатель!J80*Начертатель!E65+Начертатель!L80*Алхимик!D98+Начертатель!N80*Охотник!C36)</f>
        <v>153390.01359999998</v>
      </c>
      <c r="F80" s="47">
        <f>(Начертатель!H80*Ювелир!F140+Начертатель!L80*Алхимик!E98+Начертатель!N80*Охотник!G36+Начертатель!J80*Начертатель!F65)</f>
        <v>200304.38</v>
      </c>
      <c r="G80" s="37" t="s">
        <v>447</v>
      </c>
      <c r="H80" s="37">
        <v>1</v>
      </c>
      <c r="I80" s="37" t="s">
        <v>430</v>
      </c>
      <c r="J80" s="53">
        <v>1</v>
      </c>
      <c r="K80" s="37" t="s">
        <v>388</v>
      </c>
      <c r="L80" s="37">
        <v>185</v>
      </c>
      <c r="M80" s="37" t="s">
        <v>93</v>
      </c>
      <c r="N80" s="53">
        <v>66</v>
      </c>
    </row>
    <row r="81" spans="2:14" ht="15.75" thickBot="1" x14ac:dyDescent="0.25">
      <c r="B81" s="123" t="s">
        <v>445</v>
      </c>
      <c r="C81" s="168" t="s">
        <v>549</v>
      </c>
      <c r="D81" s="60">
        <v>1</v>
      </c>
      <c r="E81" s="105">
        <f>(Начертатель!H81*Ювелир!E141+Начертатель!J81*Начертатель!E66+Начертатель!L81*Алхимик!D98+Начертатель!N81*Охотник!C36)</f>
        <v>146739.83520000003</v>
      </c>
      <c r="F81" s="105">
        <f>(Начертатель!H81*Ювелир!F141+Начертатель!L81*Алхимик!E98+Начертатель!N81*Охотник!G36+Начертатель!J81*Начертатель!F66)</f>
        <v>187738.40000000002</v>
      </c>
      <c r="G81" s="60" t="s">
        <v>448</v>
      </c>
      <c r="H81" s="60">
        <v>1</v>
      </c>
      <c r="I81" s="60" t="s">
        <v>431</v>
      </c>
      <c r="J81" s="61">
        <v>1</v>
      </c>
      <c r="K81" s="60" t="s">
        <v>388</v>
      </c>
      <c r="L81" s="60">
        <v>154</v>
      </c>
      <c r="M81" s="60" t="s">
        <v>93</v>
      </c>
      <c r="N81" s="61">
        <v>55</v>
      </c>
    </row>
  </sheetData>
  <mergeCells count="59">
    <mergeCell ref="B2:N2"/>
    <mergeCell ref="B4:C4"/>
    <mergeCell ref="B3:C3"/>
    <mergeCell ref="B5:C5"/>
    <mergeCell ref="B6:C6"/>
    <mergeCell ref="B8:C8"/>
    <mergeCell ref="B9:C9"/>
    <mergeCell ref="B10:C10"/>
    <mergeCell ref="B16:C16"/>
    <mergeCell ref="B20:C20"/>
    <mergeCell ref="B21:C21"/>
    <mergeCell ref="B22:C22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27:C27"/>
    <mergeCell ref="B28:C28"/>
    <mergeCell ref="B29:C29"/>
    <mergeCell ref="B30:C30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77:C77"/>
    <mergeCell ref="B78:C78"/>
    <mergeCell ref="B72:C72"/>
    <mergeCell ref="B73:C73"/>
    <mergeCell ref="B74:C74"/>
    <mergeCell ref="B75:C75"/>
    <mergeCell ref="B76:C76"/>
  </mergeCells>
  <conditionalFormatting sqref="E18">
    <cfRule type="colorScale" priority="1">
      <colorScale>
        <cfvo type="num" val="1"/>
        <cfvo type="num" val="100"/>
        <cfvo type="num" val="10000"/>
        <color rgb="FFA49A5C"/>
        <color theme="2" tint="-0.249977111117893"/>
        <color theme="9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Рыболов</vt:lpstr>
      <vt:lpstr>Лист2</vt:lpstr>
      <vt:lpstr>Лист3</vt:lpstr>
      <vt:lpstr>Лист4</vt:lpstr>
      <vt:lpstr>Охотник</vt:lpstr>
      <vt:lpstr>Фермер</vt:lpstr>
      <vt:lpstr>Старатель</vt:lpstr>
      <vt:lpstr>Алхимик</vt:lpstr>
      <vt:lpstr>Начертатель</vt:lpstr>
      <vt:lpstr>Повар</vt:lpstr>
      <vt:lpstr>Ювелир</vt:lpstr>
      <vt:lpstr>Ингредиенты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2014-07-22T23:26:54Z</dcterms:modified>
</cp:coreProperties>
</file>