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20" windowHeight="6990"/>
  </bookViews>
  <sheets>
    <sheet name="Лист1" sheetId="1" r:id="rId1"/>
    <sheet name="Лист2" sheetId="4" state="hidden" r:id="rId2"/>
  </sheets>
  <calcPr calcId="145621"/>
</workbook>
</file>

<file path=xl/calcChain.xml><?xml version="1.0" encoding="utf-8"?>
<calcChain xmlns="http://schemas.openxmlformats.org/spreadsheetml/2006/main">
  <c r="U16" i="1" l="1"/>
  <c r="U18" i="1"/>
  <c r="U19" i="1"/>
  <c r="M5" i="1"/>
  <c r="C10" i="1"/>
  <c r="C9" i="1"/>
  <c r="C8" i="1"/>
  <c r="C7" i="1"/>
  <c r="C6" i="1"/>
  <c r="C5" i="1"/>
  <c r="N11" i="4" l="1"/>
  <c r="M11" i="4"/>
  <c r="L11" i="4"/>
  <c r="N10" i="4"/>
  <c r="M10" i="4"/>
  <c r="L10" i="4"/>
  <c r="N9" i="4"/>
  <c r="M9" i="4"/>
  <c r="L9" i="4"/>
  <c r="N8" i="4"/>
  <c r="M8" i="4"/>
  <c r="L8" i="4"/>
  <c r="N7" i="4"/>
  <c r="M7" i="4"/>
  <c r="L7" i="4"/>
  <c r="N6" i="4"/>
  <c r="M6" i="4"/>
  <c r="L6" i="4"/>
  <c r="N5" i="4"/>
  <c r="M5" i="4"/>
  <c r="L5" i="4"/>
  <c r="N4" i="4"/>
  <c r="M4" i="4"/>
  <c r="L4" i="4"/>
  <c r="L11" i="1" l="1"/>
  <c r="N11" i="1"/>
  <c r="M11" i="1"/>
  <c r="N10" i="1"/>
  <c r="M10" i="1"/>
  <c r="L10" i="1"/>
  <c r="M4" i="1"/>
  <c r="N9" i="1" l="1"/>
  <c r="N8" i="1"/>
  <c r="N7" i="1"/>
  <c r="N6" i="1"/>
  <c r="N4" i="1"/>
  <c r="L5" i="1"/>
  <c r="N5" i="1"/>
  <c r="L6" i="1"/>
  <c r="L7" i="1"/>
  <c r="L8" i="1"/>
  <c r="L9" i="1"/>
  <c r="L4" i="1"/>
  <c r="M6" i="1"/>
  <c r="M7" i="1"/>
  <c r="M8" i="1"/>
  <c r="M9" i="1"/>
</calcChain>
</file>

<file path=xl/sharedStrings.xml><?xml version="1.0" encoding="utf-8"?>
<sst xmlns="http://schemas.openxmlformats.org/spreadsheetml/2006/main" count="82" uniqueCount="41">
  <si>
    <t>31 неделя</t>
  </si>
  <si>
    <t>дата</t>
  </si>
  <si>
    <t>d1</t>
  </si>
  <si>
    <t>d2</t>
  </si>
  <si>
    <t>a</t>
  </si>
  <si>
    <t>n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</si>
  <si>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</si>
  <si>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</si>
  <si>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</si>
  <si>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</si>
  <si>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</si>
  <si>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</si>
  <si>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</si>
  <si>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Andzela</t>
  </si>
  <si>
    <t>Nijole</t>
  </si>
  <si>
    <t>7:00 - 12:00</t>
  </si>
  <si>
    <t>8:00 - 16:30</t>
  </si>
  <si>
    <t>16:00 - 24:00</t>
  </si>
  <si>
    <t>22:00 - 7:30</t>
  </si>
  <si>
    <t>17:00-7:00</t>
  </si>
  <si>
    <t>дневных часов в смене</t>
  </si>
  <si>
    <t>ночных часов в смене</t>
  </si>
  <si>
    <t>Andrej</t>
  </si>
  <si>
    <t>выходной</t>
  </si>
  <si>
    <t>общееколичество часов</t>
  </si>
  <si>
    <t>вечер. /ночн. добав. часы</t>
  </si>
  <si>
    <t>Jolita</t>
  </si>
  <si>
    <t>Inesa</t>
  </si>
  <si>
    <t>Zanna</t>
  </si>
  <si>
    <t>Ingrida</t>
  </si>
  <si>
    <t>Natalja</t>
  </si>
  <si>
    <t>A2</t>
  </si>
  <si>
    <t>A</t>
  </si>
  <si>
    <t>N</t>
  </si>
  <si>
    <t>D1</t>
  </si>
  <si>
    <t>D2</t>
  </si>
  <si>
    <t>A3</t>
  </si>
  <si>
    <t>andrej</t>
  </si>
  <si>
    <t>7:00-12:00</t>
  </si>
  <si>
    <t>00:00-7:30</t>
  </si>
  <si>
    <t>22:00-24:00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</si>
</sst>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indexed="8"/>
      <name val="Verdana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3" xfId="0" applyFont="1" applyFill="1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0" fillId="0" borderId="5" xfId="0" applyFill="1" applyBorder="1"/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 applyFill="1"/>
    <xf numFmtId="0" fontId="3" fillId="0" borderId="1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6" xfId="0" applyFont="1" applyFill="1" applyBorder="1"/>
    <xf numFmtId="164" fontId="2" fillId="0" borderId="21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164" fontId="2" fillId="0" borderId="20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164" fontId="2" fillId="0" borderId="16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0" xfId="0" applyFont="1" applyFill="1" applyBorder="1"/>
    <xf numFmtId="0" fontId="2" fillId="0" borderId="22" xfId="0" applyFont="1" applyFill="1" applyBorder="1"/>
    <xf numFmtId="0" fontId="2" fillId="0" borderId="6" xfId="0" applyFont="1" applyFill="1" applyBorder="1"/>
    <xf numFmtId="0" fontId="2" fillId="0" borderId="0" xfId="0" applyFont="1" applyFill="1" applyAlignment="1"/>
    <xf numFmtId="0" fontId="2" fillId="0" borderId="17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2" fillId="0" borderId="24" xfId="0" applyFont="1" applyFill="1" applyBorder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2" fontId="4" fillId="0" borderId="0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2" fontId="4" fillId="0" borderId="23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3" borderId="0" xfId="0" applyNumberFormat="1" applyFont="1" applyFill="1"/>
  </cellXfs>
  <cellStyles count="1">
    <cellStyle name="Обычный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  <u val="double"/>
        <color auto="1"/>
      </font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u val="double"/>
        <color auto="1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15</xdr:row>
      <xdr:rowOff>74175</xdr:rowOff>
    </xdr:from>
    <xdr:to>
      <xdr:col>16</xdr:col>
      <xdr:colOff>36734</xdr:colOff>
      <xdr:row>28</xdr:row>
      <xdr:rowOff>75745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160275"/>
          <a:ext cx="7447184" cy="2478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B7" workbookViewId="0">
      <selection activeCell="J15" sqref="J15"/>
    </sheetView>
  </sheetViews>
  <sheetFormatPr defaultRowHeight="15" x14ac:dyDescent="0.25"/>
  <cols>
    <col min="1" max="1" width="1.7109375" style="18" customWidth="1"/>
    <col min="2" max="2" width="13.7109375" style="18" customWidth="1"/>
    <col min="3" max="3" width="8.140625" style="18" customWidth="1"/>
    <col min="4" max="4" width="9.140625" style="18"/>
    <col min="5" max="5" width="5.28515625" style="18" customWidth="1"/>
    <col min="6" max="6" width="9.140625" style="18"/>
    <col min="7" max="7" width="5.28515625" style="18" customWidth="1"/>
    <col min="8" max="11" width="9.140625" style="18"/>
    <col min="12" max="12" width="7.42578125" style="18" customWidth="1"/>
    <col min="13" max="13" width="9.28515625" style="18" customWidth="1"/>
    <col min="14" max="14" width="11.28515625" style="18" customWidth="1"/>
    <col min="15" max="16384" width="9.140625" style="18"/>
  </cols>
  <sheetData>
    <row r="1" spans="1:21" x14ac:dyDescent="0.25">
      <c r="B1" s="18" t="s">
        <v>20</v>
      </c>
      <c r="D1" s="18">
        <v>5</v>
      </c>
      <c r="E1" s="18">
        <v>2</v>
      </c>
      <c r="F1" s="18">
        <v>8.5</v>
      </c>
      <c r="G1" s="18">
        <v>1.5</v>
      </c>
      <c r="H1" s="18">
        <v>8</v>
      </c>
      <c r="I1" s="18">
        <v>9.5</v>
      </c>
    </row>
    <row r="2" spans="1:21" ht="15.75" thickBot="1" x14ac:dyDescent="0.3">
      <c r="B2" s="50" t="s">
        <v>21</v>
      </c>
      <c r="C2" s="50"/>
      <c r="E2" s="18">
        <v>2</v>
      </c>
      <c r="G2" s="18">
        <v>1.5</v>
      </c>
      <c r="H2" s="18">
        <v>7</v>
      </c>
      <c r="I2" s="18">
        <v>8</v>
      </c>
    </row>
    <row r="3" spans="1:21" ht="14.25" customHeight="1" thickBot="1" x14ac:dyDescent="0.3">
      <c r="B3" s="19" t="s">
        <v>0</v>
      </c>
      <c r="C3" s="20" t="s">
        <v>1</v>
      </c>
      <c r="D3" s="20" t="s">
        <v>34</v>
      </c>
      <c r="E3" s="20" t="s">
        <v>31</v>
      </c>
      <c r="F3" s="21" t="s">
        <v>35</v>
      </c>
      <c r="G3" s="20" t="s">
        <v>36</v>
      </c>
      <c r="H3" s="21" t="s">
        <v>32</v>
      </c>
      <c r="I3" s="20" t="s">
        <v>33</v>
      </c>
      <c r="L3" s="8" t="s">
        <v>24</v>
      </c>
      <c r="M3" s="8" t="s">
        <v>25</v>
      </c>
      <c r="N3" s="18" t="s">
        <v>23</v>
      </c>
    </row>
    <row r="4" spans="1:21" ht="15.75" thickBot="1" x14ac:dyDescent="0.3">
      <c r="B4" s="22" t="s">
        <v>6</v>
      </c>
      <c r="C4" s="23">
        <v>41869</v>
      </c>
      <c r="D4" s="24"/>
      <c r="E4" s="25"/>
      <c r="F4" s="25"/>
      <c r="G4" s="25"/>
      <c r="H4" s="25"/>
      <c r="I4" s="26"/>
      <c r="K4" s="39" t="s">
        <v>13</v>
      </c>
      <c r="L4" s="10">
        <f t="shared" ref="L4:L9" si="0">COUNTIF($D$4:$D$10,K4)*D$1+COUNTIF($F$4:$F$10,K4)*F$1+COUNTIF($H$4:$H$10,K4)*H$1+COUNTIF($I$4:$I$10,K4)*I$1</f>
        <v>0</v>
      </c>
      <c r="M4" s="9">
        <f>COUNTIF($H$4:$H$10,K4)*H$2+COUNTIF($I$4:$I$10,K4)*I$2</f>
        <v>0</v>
      </c>
      <c r="N4" s="9">
        <f t="shared" ref="N4:N10" si="1">COUNTIF($D$9:$D$10,K4)*D$1+COUNTIF($F$9:$F$10,K4)*F$1+COUNTIF($H$9:$H$10,K4)*H$1+COUNTIF($I$9:$I$10,K4)*I$1</f>
        <v>0</v>
      </c>
      <c r="P4" s="18" t="s">
        <v>2</v>
      </c>
      <c r="Q4" s="49" t="s">
        <v>15</v>
      </c>
      <c r="R4" s="49"/>
      <c r="S4" s="40"/>
    </row>
    <row r="5" spans="1:21" ht="15.75" thickBot="1" x14ac:dyDescent="0.3">
      <c r="A5" s="41"/>
      <c r="B5" s="22" t="s">
        <v>7</v>
      </c>
      <c r="C5" s="27">
        <f>IF($C$4="","",$C$4+1)</f>
        <v>41870</v>
      </c>
      <c r="D5" s="28"/>
      <c r="E5" s="9"/>
      <c r="F5" s="9"/>
      <c r="G5" s="9"/>
      <c r="H5" s="9"/>
      <c r="I5" s="29"/>
      <c r="K5" s="42" t="s">
        <v>22</v>
      </c>
      <c r="L5" s="10">
        <f t="shared" si="0"/>
        <v>24</v>
      </c>
      <c r="M5" s="9">
        <f>COUNTIF($H$4:$H$10,K5)*H$2+COUNTIF($I$4:$I$10,K5)*I$2</f>
        <v>16</v>
      </c>
      <c r="N5" s="62">
        <f t="shared" si="1"/>
        <v>19</v>
      </c>
      <c r="P5" s="18" t="s">
        <v>3</v>
      </c>
      <c r="Q5" s="18" t="s">
        <v>16</v>
      </c>
    </row>
    <row r="6" spans="1:21" ht="15.75" thickBot="1" x14ac:dyDescent="0.3">
      <c r="A6" s="41"/>
      <c r="B6" s="30" t="s">
        <v>8</v>
      </c>
      <c r="C6" s="27">
        <f>IF($C$4="","",$C$4+2)</f>
        <v>41871</v>
      </c>
      <c r="D6" s="28"/>
      <c r="E6" s="9"/>
      <c r="F6" s="9"/>
      <c r="G6" s="9"/>
      <c r="H6" s="9"/>
      <c r="I6" s="29"/>
      <c r="K6" s="43" t="s">
        <v>26</v>
      </c>
      <c r="L6" s="10">
        <f t="shared" si="0"/>
        <v>0</v>
      </c>
      <c r="M6" s="9">
        <f t="shared" ref="M6:M9" si="2">COUNTIF($H$4:$H$10,K6)*H$2+COUNTIF($I$4:$I$10,K6)*I$2</f>
        <v>0</v>
      </c>
      <c r="N6" s="9">
        <f t="shared" si="1"/>
        <v>0</v>
      </c>
      <c r="P6" s="18" t="s">
        <v>4</v>
      </c>
      <c r="Q6" s="49" t="s">
        <v>17</v>
      </c>
      <c r="R6" s="49"/>
      <c r="S6" s="40"/>
    </row>
    <row r="7" spans="1:21" ht="15.75" thickBot="1" x14ac:dyDescent="0.3">
      <c r="A7" s="41"/>
      <c r="B7" s="31" t="s">
        <v>9</v>
      </c>
      <c r="C7" s="27">
        <f>IF($C$4="","",$C$4+3)</f>
        <v>41872</v>
      </c>
      <c r="D7" s="28"/>
      <c r="E7" s="9"/>
      <c r="F7" s="9"/>
      <c r="G7" s="9"/>
      <c r="H7" s="9"/>
      <c r="I7" s="29"/>
      <c r="K7" s="42" t="s">
        <v>27</v>
      </c>
      <c r="L7" s="10">
        <f t="shared" si="0"/>
        <v>0</v>
      </c>
      <c r="M7" s="9">
        <f t="shared" si="2"/>
        <v>0</v>
      </c>
      <c r="N7" s="9">
        <f t="shared" si="1"/>
        <v>0</v>
      </c>
      <c r="P7" s="18" t="s">
        <v>5</v>
      </c>
      <c r="Q7" s="49" t="s">
        <v>18</v>
      </c>
      <c r="R7" s="49"/>
      <c r="S7" s="40"/>
    </row>
    <row r="8" spans="1:21" ht="15.75" thickBot="1" x14ac:dyDescent="0.3">
      <c r="A8" s="41"/>
      <c r="B8" s="32" t="s">
        <v>10</v>
      </c>
      <c r="C8" s="33">
        <f>IF($C$4="","",$C$4+4)</f>
        <v>41873</v>
      </c>
      <c r="D8" s="10" t="s">
        <v>37</v>
      </c>
      <c r="E8" s="9"/>
      <c r="F8" s="9"/>
      <c r="G8" s="9"/>
      <c r="H8" s="9"/>
      <c r="I8" s="29"/>
      <c r="K8" s="43" t="s">
        <v>14</v>
      </c>
      <c r="L8" s="10">
        <f t="shared" si="0"/>
        <v>0</v>
      </c>
      <c r="M8" s="9">
        <f t="shared" si="2"/>
        <v>0</v>
      </c>
      <c r="N8" s="9">
        <f t="shared" si="1"/>
        <v>0</v>
      </c>
    </row>
    <row r="9" spans="1:21" ht="15.75" thickBot="1" x14ac:dyDescent="0.3">
      <c r="A9" s="41"/>
      <c r="B9" s="19" t="s">
        <v>11</v>
      </c>
      <c r="C9" s="34">
        <f>IF($C$4="","",$C$4+5)</f>
        <v>41874</v>
      </c>
      <c r="D9" s="28"/>
      <c r="E9" s="9"/>
      <c r="F9" s="9"/>
      <c r="G9" s="9"/>
      <c r="H9" s="9"/>
      <c r="I9" s="29" t="s">
        <v>37</v>
      </c>
      <c r="K9" s="42" t="s">
        <v>28</v>
      </c>
      <c r="L9" s="10">
        <f t="shared" si="0"/>
        <v>0</v>
      </c>
      <c r="M9" s="9">
        <f t="shared" si="2"/>
        <v>0</v>
      </c>
      <c r="N9" s="9">
        <f t="shared" si="1"/>
        <v>0</v>
      </c>
    </row>
    <row r="10" spans="1:21" ht="15.75" thickBot="1" x14ac:dyDescent="0.3">
      <c r="B10" s="30" t="s">
        <v>12</v>
      </c>
      <c r="C10" s="35">
        <f>IF($C$4="","",$C$4+6)</f>
        <v>41875</v>
      </c>
      <c r="D10" s="36"/>
      <c r="E10" s="37"/>
      <c r="F10" s="37"/>
      <c r="G10" s="37"/>
      <c r="H10" s="37"/>
      <c r="I10" s="48" t="s">
        <v>37</v>
      </c>
      <c r="K10" s="42" t="s">
        <v>29</v>
      </c>
      <c r="L10" s="10">
        <f>COUNTIF($D$4:$D$10,K10)*D$1+COUNTIF($F$4:$F$10,K10)*F$1+COUNTIF($H$4:$H$10,K10)*H$1+COUNTIF($I$4:$I$10,K10)*I$1+COUNTIF($E$4:$E$10,K10)*E$1</f>
        <v>0</v>
      </c>
      <c r="M10" s="9">
        <f>COUNTIF($H$4:$H$10,K10)*H$2+COUNTIF($I$4:$I$10,K10)*I$2+COUNTIF($E$4:$E$10,K10)*E$2</f>
        <v>0</v>
      </c>
      <c r="N10" s="9">
        <f t="shared" si="1"/>
        <v>0</v>
      </c>
    </row>
    <row r="11" spans="1:21" ht="15.75" thickBot="1" x14ac:dyDescent="0.3">
      <c r="C11" s="38"/>
      <c r="D11" s="38"/>
      <c r="I11" s="38"/>
      <c r="K11" s="44" t="s">
        <v>30</v>
      </c>
      <c r="L11" s="10">
        <f>COUNTIF($D$4:$D$10,K11)*D$1+COUNTIF($F$4:$F$10,K11)*F$1+COUNTIF($H$4:$H$10,K11)*H$1+COUNTIF($I$4:$I$10,K11)*I$1+COUNTIF($E$4:$E$10,K11)*E$1+COUNTIF($G$4:$G$10,K11)*G$2</f>
        <v>0</v>
      </c>
      <c r="M11" s="9">
        <f>COUNTIF($H$4:$H$10,K11)*H$2+COUNTIF($I$4:$I$10,K11)*I$2+COUNTIF($E$4:$E$10,K11)*E$2+COUNTIF($G$4:$G$10,K11)*G$2</f>
        <v>0</v>
      </c>
      <c r="N11" s="9">
        <f>COUNTIF($D$9:$D$10,K11)*D$1+COUNTIF($F$9:$F$10,K11)*F$1+COUNTIF($H$9:$H$10,K11)*H$1+COUNTIF($I$9:$I$10,K11)*I$1+COUNTIF($G$9:$G$10,K11)*G$1</f>
        <v>0</v>
      </c>
    </row>
    <row r="12" spans="1:21" x14ac:dyDescent="0.25">
      <c r="K12" s="45"/>
      <c r="L12" s="45"/>
    </row>
    <row r="13" spans="1:21" x14ac:dyDescent="0.25">
      <c r="C13" s="40"/>
      <c r="D13" s="40"/>
      <c r="K13" s="45"/>
      <c r="L13" s="45"/>
    </row>
    <row r="14" spans="1:21" ht="21" x14ac:dyDescent="0.25">
      <c r="C14" s="40"/>
      <c r="D14" s="40"/>
      <c r="E14" s="40"/>
      <c r="K14" s="45"/>
      <c r="L14" s="45"/>
      <c r="R14" s="54" t="s">
        <v>38</v>
      </c>
      <c r="S14" s="55" t="s">
        <v>39</v>
      </c>
      <c r="T14" s="55" t="s">
        <v>39</v>
      </c>
    </row>
    <row r="15" spans="1:21" ht="21" x14ac:dyDescent="0.25">
      <c r="D15" s="45"/>
      <c r="K15" s="45"/>
      <c r="L15" s="45"/>
      <c r="R15" s="55" t="s">
        <v>40</v>
      </c>
      <c r="S15" s="55" t="s">
        <v>40</v>
      </c>
      <c r="T15" s="55"/>
    </row>
    <row r="16" spans="1:21" x14ac:dyDescent="0.25">
      <c r="D16" s="45"/>
      <c r="E16" s="40"/>
      <c r="R16" s="57">
        <v>7</v>
      </c>
      <c r="S16" s="60">
        <v>9.5</v>
      </c>
      <c r="T16" s="60">
        <v>7.5</v>
      </c>
      <c r="U16" s="47">
        <f>SUM(R16:T16)</f>
        <v>24</v>
      </c>
    </row>
    <row r="17" spans="4:21" x14ac:dyDescent="0.25">
      <c r="D17" s="45"/>
      <c r="E17" s="40"/>
      <c r="R17" s="58"/>
      <c r="S17" s="56"/>
      <c r="T17" s="56"/>
    </row>
    <row r="18" spans="4:21" x14ac:dyDescent="0.25">
      <c r="E18" s="40"/>
      <c r="R18" s="59">
        <v>2</v>
      </c>
      <c r="S18" s="61">
        <v>8</v>
      </c>
      <c r="T18" s="61">
        <v>6</v>
      </c>
      <c r="U18" s="18">
        <f>SUM(R18:T18)</f>
        <v>16</v>
      </c>
    </row>
    <row r="19" spans="4:21" x14ac:dyDescent="0.25">
      <c r="E19" s="40"/>
      <c r="R19" s="53"/>
      <c r="S19" s="46">
        <v>9.5</v>
      </c>
      <c r="T19" s="46">
        <v>7.5</v>
      </c>
      <c r="U19" s="63">
        <f>SUM(R19:T19)</f>
        <v>17</v>
      </c>
    </row>
  </sheetData>
  <mergeCells count="4">
    <mergeCell ref="Q4:R4"/>
    <mergeCell ref="Q6:R6"/>
    <mergeCell ref="Q7:R7"/>
    <mergeCell ref="B2:C2"/>
  </mergeCells>
  <conditionalFormatting sqref="L11">
    <cfRule type="cellIs" dxfId="3" priority="2" stopIfTrue="1" operator="greaterThan">
      <formula>54</formula>
    </cfRule>
  </conditionalFormatting>
  <conditionalFormatting sqref="L4:L11">
    <cfRule type="cellIs" dxfId="2" priority="1" operator="greaterThan">
      <formula>54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17" sqref="B17"/>
    </sheetView>
  </sheetViews>
  <sheetFormatPr defaultRowHeight="15" x14ac:dyDescent="0.25"/>
  <cols>
    <col min="2" max="2" width="13.7109375" customWidth="1"/>
    <col min="3" max="3" width="8.140625" customWidth="1"/>
    <col min="5" max="5" width="5.28515625" customWidth="1"/>
    <col min="7" max="7" width="5.28515625" customWidth="1"/>
    <col min="12" max="12" width="7.42578125" customWidth="1"/>
    <col min="13" max="13" width="9.28515625" customWidth="1"/>
    <col min="14" max="14" width="11.28515625" customWidth="1"/>
  </cols>
  <sheetData>
    <row r="1" spans="1:19" x14ac:dyDescent="0.25">
      <c r="A1" s="7"/>
      <c r="B1" s="7" t="s">
        <v>20</v>
      </c>
      <c r="C1" s="7"/>
      <c r="D1" s="7">
        <v>5</v>
      </c>
      <c r="E1" s="7">
        <v>2</v>
      </c>
      <c r="F1" s="7">
        <v>8.5</v>
      </c>
      <c r="G1" s="7">
        <v>1.5</v>
      </c>
      <c r="H1" s="7">
        <v>8</v>
      </c>
      <c r="I1" s="7">
        <v>9.5</v>
      </c>
      <c r="J1" s="7"/>
    </row>
    <row r="2" spans="1:19" x14ac:dyDescent="0.25">
      <c r="A2" s="7"/>
      <c r="B2" s="51" t="s">
        <v>21</v>
      </c>
      <c r="C2" s="51"/>
      <c r="D2" s="7"/>
      <c r="E2" s="7">
        <v>2</v>
      </c>
      <c r="F2" s="7"/>
      <c r="G2" s="7">
        <v>1.5</v>
      </c>
      <c r="H2" s="7">
        <v>7</v>
      </c>
      <c r="I2" s="7">
        <v>9</v>
      </c>
      <c r="J2" s="7"/>
    </row>
    <row r="3" spans="1:19" ht="60.75" thickBot="1" x14ac:dyDescent="0.3">
      <c r="B3" s="5" t="s">
        <v>0</v>
      </c>
      <c r="C3" s="4" t="s">
        <v>1</v>
      </c>
      <c r="D3" s="4" t="s">
        <v>34</v>
      </c>
      <c r="E3" s="16" t="s">
        <v>31</v>
      </c>
      <c r="F3" s="4" t="s">
        <v>35</v>
      </c>
      <c r="G3" s="16" t="s">
        <v>36</v>
      </c>
      <c r="H3" s="4" t="s">
        <v>32</v>
      </c>
      <c r="I3" s="4" t="s">
        <v>33</v>
      </c>
      <c r="L3" s="8" t="s">
        <v>24</v>
      </c>
      <c r="M3" s="8" t="s">
        <v>25</v>
      </c>
      <c r="N3" t="s">
        <v>23</v>
      </c>
    </row>
    <row r="4" spans="1:19" ht="15.75" thickBot="1" x14ac:dyDescent="0.3">
      <c r="B4" s="5" t="s">
        <v>6</v>
      </c>
      <c r="C4" s="6">
        <v>41848</v>
      </c>
      <c r="D4" s="1" t="s">
        <v>13</v>
      </c>
      <c r="E4" s="17"/>
      <c r="F4" s="1"/>
      <c r="G4" s="17"/>
      <c r="H4" s="1"/>
      <c r="I4" s="1"/>
      <c r="K4" s="11" t="s">
        <v>13</v>
      </c>
      <c r="L4" s="10">
        <f t="shared" ref="L4:L9" si="0">COUNTIF($D$4:$D$10,K4)*D$1+COUNTIF($F$4:$F$10,K4)*F$1+COUNTIF($H$4:$H$10,K4)*H$1+COUNTIF($I$4:$I$10,K4)*I$1</f>
        <v>5</v>
      </c>
      <c r="M4" s="9">
        <f>COUNTIF($H$4:$H$10,K4)*H$2+COUNTIF($I$4:$I$10,K4)*I$2</f>
        <v>0</v>
      </c>
      <c r="N4" s="1">
        <f t="shared" ref="N4:N10" si="1">COUNTIF($D$9:$D$10,K4)*D$1+COUNTIF($F$9:$F$10,K4)*F$1+COUNTIF($H$9:$H$10,K4)*H$1+COUNTIF($I$9:$I$10,K4)*I$1</f>
        <v>0</v>
      </c>
      <c r="P4" t="s">
        <v>2</v>
      </c>
      <c r="Q4" s="52" t="s">
        <v>15</v>
      </c>
      <c r="R4" s="52"/>
      <c r="S4" s="3"/>
    </row>
    <row r="5" spans="1:19" ht="15.75" thickBot="1" x14ac:dyDescent="0.3">
      <c r="B5" s="5" t="s">
        <v>7</v>
      </c>
      <c r="C5" s="6">
        <v>41849</v>
      </c>
      <c r="D5" s="1"/>
      <c r="E5" s="17"/>
      <c r="F5" s="1"/>
      <c r="G5" s="17"/>
      <c r="H5" s="1"/>
      <c r="I5" s="1"/>
      <c r="K5" s="12" t="s">
        <v>22</v>
      </c>
      <c r="L5" s="10">
        <f t="shared" si="0"/>
        <v>0</v>
      </c>
      <c r="M5" s="9">
        <f t="shared" ref="M5:M9" si="2">COUNTIF($H$4:$H$10,K5)*H$2+COUNTIF($I$4:$I$10,K5)*I$2</f>
        <v>0</v>
      </c>
      <c r="N5" s="1">
        <f t="shared" si="1"/>
        <v>0</v>
      </c>
      <c r="P5" t="s">
        <v>3</v>
      </c>
      <c r="Q5" t="s">
        <v>16</v>
      </c>
    </row>
    <row r="6" spans="1:19" ht="15.75" thickBot="1" x14ac:dyDescent="0.3">
      <c r="B6" s="5" t="s">
        <v>8</v>
      </c>
      <c r="C6" s="6">
        <v>41850</v>
      </c>
      <c r="D6" s="1"/>
      <c r="E6" s="17"/>
      <c r="F6" s="1"/>
      <c r="G6" s="17"/>
      <c r="H6" s="1"/>
      <c r="I6" s="1"/>
      <c r="K6" s="13" t="s">
        <v>26</v>
      </c>
      <c r="L6" s="10">
        <f t="shared" si="0"/>
        <v>0</v>
      </c>
      <c r="M6" s="9">
        <f t="shared" si="2"/>
        <v>0</v>
      </c>
      <c r="N6" s="1">
        <f t="shared" si="1"/>
        <v>0</v>
      </c>
      <c r="P6" t="s">
        <v>4</v>
      </c>
      <c r="Q6" s="52" t="s">
        <v>17</v>
      </c>
      <c r="R6" s="52"/>
      <c r="S6" s="3"/>
    </row>
    <row r="7" spans="1:19" ht="15.75" thickBot="1" x14ac:dyDescent="0.3">
      <c r="B7" s="5" t="s">
        <v>9</v>
      </c>
      <c r="C7" s="6">
        <v>41851</v>
      </c>
      <c r="D7" s="1"/>
      <c r="E7" s="17"/>
      <c r="F7" s="1"/>
      <c r="G7" s="17"/>
      <c r="H7" s="1"/>
      <c r="I7" s="1"/>
      <c r="K7" s="12" t="s">
        <v>27</v>
      </c>
      <c r="L7" s="10">
        <f t="shared" si="0"/>
        <v>0</v>
      </c>
      <c r="M7" s="9">
        <f t="shared" si="2"/>
        <v>0</v>
      </c>
      <c r="N7" s="1">
        <f t="shared" si="1"/>
        <v>0</v>
      </c>
      <c r="P7" t="s">
        <v>5</v>
      </c>
      <c r="Q7" s="52" t="s">
        <v>18</v>
      </c>
      <c r="R7" s="52"/>
      <c r="S7" s="3"/>
    </row>
    <row r="8" spans="1:19" ht="15.75" thickBot="1" x14ac:dyDescent="0.3">
      <c r="B8" s="5" t="s">
        <v>10</v>
      </c>
      <c r="C8" s="6">
        <v>41852</v>
      </c>
      <c r="D8" s="1"/>
      <c r="E8" s="17"/>
      <c r="F8" s="1"/>
      <c r="G8" s="17"/>
      <c r="H8" s="1"/>
      <c r="I8" s="1"/>
      <c r="K8" s="13" t="s">
        <v>14</v>
      </c>
      <c r="L8" s="10">
        <f t="shared" si="0"/>
        <v>0</v>
      </c>
      <c r="M8" s="9">
        <f t="shared" si="2"/>
        <v>0</v>
      </c>
      <c r="N8" s="1">
        <f t="shared" si="1"/>
        <v>0</v>
      </c>
    </row>
    <row r="9" spans="1:19" ht="15.75" thickBot="1" x14ac:dyDescent="0.3">
      <c r="B9" s="5" t="s">
        <v>11</v>
      </c>
      <c r="C9" s="6">
        <v>41853</v>
      </c>
      <c r="D9" s="1"/>
      <c r="E9" s="17"/>
      <c r="F9" s="1"/>
      <c r="G9" s="17"/>
      <c r="H9" s="1"/>
      <c r="I9" s="1"/>
      <c r="K9" s="12" t="s">
        <v>28</v>
      </c>
      <c r="L9" s="10">
        <f t="shared" si="0"/>
        <v>0</v>
      </c>
      <c r="M9" s="9">
        <f t="shared" si="2"/>
        <v>0</v>
      </c>
      <c r="N9" s="1">
        <f t="shared" si="1"/>
        <v>0</v>
      </c>
    </row>
    <row r="10" spans="1:19" ht="15.75" thickBot="1" x14ac:dyDescent="0.3">
      <c r="B10" s="5" t="s">
        <v>12</v>
      </c>
      <c r="C10" s="6">
        <v>41854</v>
      </c>
      <c r="D10" s="1"/>
      <c r="E10" s="17"/>
      <c r="F10" s="1"/>
      <c r="G10" s="17"/>
      <c r="H10" s="1"/>
      <c r="I10" s="1"/>
      <c r="K10" s="15" t="s">
        <v>29</v>
      </c>
      <c r="L10" s="10">
        <f>COUNTIF($D$4:$D$10,K10)*D$1+COUNTIF($F$4:$F$10,K10)*F$1+COUNTIF($H$4:$H$10,K10)*H$1+COUNTIF($I$4:$I$10,K10)*I$1+COUNTIF($E$4:$E$10,K10)*E$1</f>
        <v>0</v>
      </c>
      <c r="M10" s="9">
        <f>COUNTIF($H$4:$H$10,K10)*H$2+COUNTIF($I$4:$I$10,K10)*I$2+COUNTIF($E$4:$E$10,K10)*E$2</f>
        <v>0</v>
      </c>
      <c r="N10" s="1">
        <f t="shared" si="1"/>
        <v>0</v>
      </c>
    </row>
    <row r="11" spans="1:19" ht="15.75" thickBot="1" x14ac:dyDescent="0.3">
      <c r="K11" s="14" t="s">
        <v>30</v>
      </c>
      <c r="L11" s="10">
        <f>COUNTIF($D$4:$D$10,K11)*D$1+COUNTIF($F$4:$F$10,K11)*F$1+COUNTIF($H$4:$H$10,K11)*H$1+COUNTIF($I$4:$I$10,K11)*I$1+COUNTIF($E$4:$E$10,K11)*E$1+COUNTIF($G$4:$G$10,K11)*G$2</f>
        <v>0</v>
      </c>
      <c r="M11" s="9">
        <f>COUNTIF($H$4:$H$10,K11)*H$2+COUNTIF($I$4:$I$10,K11)*I$2+COUNTIF($E$4:$E$10,K11)*E$2+COUNTIF($G$4:$G$10,K11)*G$2</f>
        <v>0</v>
      </c>
      <c r="N11" s="1">
        <f>COUNTIF($D$9:$D$10,K11)*D$1+COUNTIF($F$9:$F$10,K11)*F$1+COUNTIF($H$9:$H$10,K11)*H$1+COUNTIF($I$9:$I$10,K11)*I$1+COUNTIF($G$9:$G$10,K11)*G$1</f>
        <v>0</v>
      </c>
    </row>
    <row r="12" spans="1:19" x14ac:dyDescent="0.25">
      <c r="K12" s="2"/>
      <c r="L12" s="2"/>
    </row>
    <row r="13" spans="1:19" x14ac:dyDescent="0.25">
      <c r="C13" s="3"/>
      <c r="D13" s="3"/>
      <c r="K13" s="2"/>
      <c r="L13" s="2"/>
    </row>
    <row r="14" spans="1:19" x14ac:dyDescent="0.25">
      <c r="C14" s="3"/>
      <c r="D14" s="3"/>
      <c r="E14" s="3"/>
      <c r="K14" s="2"/>
      <c r="L14" s="2"/>
    </row>
    <row r="15" spans="1:19" x14ac:dyDescent="0.25">
      <c r="K15" s="2"/>
      <c r="L15" s="2"/>
    </row>
    <row r="16" spans="1:19" x14ac:dyDescent="0.25">
      <c r="E16" s="3"/>
    </row>
    <row r="17" spans="5:6" x14ac:dyDescent="0.25">
      <c r="E17" s="3"/>
    </row>
    <row r="18" spans="5:6" x14ac:dyDescent="0.25">
      <c r="E18" s="3"/>
    </row>
    <row r="19" spans="5:6" x14ac:dyDescent="0.25">
      <c r="E19" s="3"/>
    </row>
    <row r="21" spans="5:6" x14ac:dyDescent="0.25">
      <c r="F21" t="s">
        <v>19</v>
      </c>
    </row>
  </sheetData>
  <mergeCells count="4">
    <mergeCell ref="B2:C2"/>
    <mergeCell ref="Q4:R4"/>
    <mergeCell ref="Q6:R6"/>
    <mergeCell ref="Q7:R7"/>
  </mergeCells>
  <conditionalFormatting sqref="L11">
    <cfRule type="cellIs" dxfId="1" priority="2" stopIfTrue="1" operator="greaterThan">
      <formula>54</formula>
    </cfRule>
  </conditionalFormatting>
  <conditionalFormatting sqref="L4:L11">
    <cfRule type="cellIs" dxfId="0" priority="1" operator="greaterThan">
      <formula>54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2014-08-01T11:01:21Z</dcterms:created>
  <dcterms:modified xsi:type="dcterms:W3CDTF">2014-08-21T18:10:12Z</dcterms:modified>
</cp:coreProperties>
</file>