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Лист1!$C$1:$L$1</definedName>
  </definedNames>
  <calcPr calcId="14562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4" i="2"/>
  <c r="C5" i="2"/>
  <c r="C6" i="2"/>
  <c r="C7" i="2"/>
  <c r="C8" i="2"/>
  <c r="C9" i="2"/>
  <c r="C10" i="2"/>
  <c r="C11" i="2"/>
  <c r="C12" i="2"/>
  <c r="C13" i="2"/>
  <c r="C14" i="2"/>
  <c r="C15" i="2"/>
  <c r="C4" i="2"/>
  <c r="D5" i="2"/>
  <c r="D6" i="2"/>
  <c r="D7" i="2"/>
  <c r="D8" i="2"/>
  <c r="D9" i="2"/>
  <c r="D10" i="2"/>
  <c r="D11" i="2"/>
  <c r="D12" i="2"/>
  <c r="D13" i="2"/>
  <c r="D14" i="2"/>
  <c r="D15" i="2"/>
  <c r="D4" i="2"/>
  <c r="F5" i="2"/>
  <c r="F6" i="2"/>
  <c r="F7" i="2"/>
  <c r="F8" i="2"/>
  <c r="F9" i="2"/>
  <c r="F10" i="2"/>
  <c r="F11" i="2"/>
  <c r="F12" i="2"/>
  <c r="F13" i="2"/>
  <c r="F14" i="2"/>
  <c r="F15" i="2"/>
  <c r="F4" i="2"/>
  <c r="L7" i="1" l="1"/>
  <c r="L4" i="1"/>
  <c r="L5" i="1"/>
  <c r="L6" i="1"/>
  <c r="L3" i="1"/>
  <c r="B7" i="2" l="1"/>
  <c r="B11" i="2"/>
  <c r="B15" i="2"/>
  <c r="B8" i="2"/>
  <c r="B12" i="2"/>
  <c r="B6" i="2"/>
  <c r="B9" i="2"/>
  <c r="B13" i="2"/>
  <c r="B5" i="2"/>
  <c r="B10" i="2"/>
  <c r="B14" i="2"/>
  <c r="B4" i="2"/>
</calcChain>
</file>

<file path=xl/comments1.xml><?xml version="1.0" encoding="utf-8"?>
<comments xmlns="http://schemas.openxmlformats.org/spreadsheetml/2006/main">
  <authors>
    <author>Автор</author>
  </authors>
  <commentList>
    <comment ref="K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дата постановки машины у партнера</t>
        </r>
      </text>
    </comment>
  </commentList>
</comments>
</file>

<file path=xl/sharedStrings.xml><?xml version="1.0" encoding="utf-8"?>
<sst xmlns="http://schemas.openxmlformats.org/spreadsheetml/2006/main" count="53" uniqueCount="36">
  <si>
    <t>Артикул</t>
  </si>
  <si>
    <t xml:space="preserve">Модель </t>
  </si>
  <si>
    <t>Клиент</t>
  </si>
  <si>
    <t>Партнер</t>
  </si>
  <si>
    <t>тариф</t>
  </si>
  <si>
    <t>дата</t>
  </si>
  <si>
    <t>Риджаст</t>
  </si>
  <si>
    <t>Н-Тех</t>
  </si>
  <si>
    <t>Y198000103</t>
  </si>
  <si>
    <t>Y820001355</t>
  </si>
  <si>
    <t>Y818000742</t>
  </si>
  <si>
    <t>Агропромкредит</t>
  </si>
  <si>
    <t>АТМ-Сервис</t>
  </si>
  <si>
    <t>ВТБ24</t>
  </si>
  <si>
    <t>БСС-Н.Новгород</t>
  </si>
  <si>
    <t>Г/ПГ</t>
  </si>
  <si>
    <t>срок в месяцах</t>
  </si>
  <si>
    <t>Г</t>
  </si>
  <si>
    <t>ПГ</t>
  </si>
  <si>
    <t>КБ</t>
  </si>
  <si>
    <t>Y878000045</t>
  </si>
  <si>
    <t>СБ</t>
  </si>
  <si>
    <t>Сбербанк</t>
  </si>
  <si>
    <t>окончания</t>
  </si>
  <si>
    <t>возникновения1</t>
  </si>
  <si>
    <t>возникновения2</t>
  </si>
  <si>
    <t>Период</t>
  </si>
  <si>
    <t>Y191000144</t>
  </si>
  <si>
    <t>Татсоцбанк</t>
  </si>
  <si>
    <t>У партнеров</t>
  </si>
  <si>
    <t>всего Г</t>
  </si>
  <si>
    <t>всего П/Г</t>
  </si>
  <si>
    <t>ДС</t>
  </si>
  <si>
    <t>всего машин</t>
  </si>
  <si>
    <t>Гарантия</t>
  </si>
  <si>
    <t>Постгарантия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</si>
</sst>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Border="1" applyAlignment="1">
      <alignment horizontal="left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7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14" fontId="0" fillId="2" borderId="0" xfId="0" applyNumberFormat="1" applyFill="1"/>
    <xf numFmtId="164" fontId="0" fillId="2" borderId="0" xfId="0" applyNumberFormat="1" applyFill="1"/>
    <xf numFmtId="0" fontId="0" fillId="0" borderId="6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3" borderId="2" xfId="0" applyFill="1" applyBorder="1"/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L7"/>
  <sheetViews>
    <sheetView workbookViewId="0">
      <selection activeCell="K3" sqref="K3"/>
    </sheetView>
  </sheetViews>
  <sheetFormatPr defaultRowHeight="15" x14ac:dyDescent="0.25"/>
  <cols>
    <col min="1" max="1" width="6.7109375" customWidth="1"/>
    <col min="2" max="2" width="6.28515625" customWidth="1"/>
    <col min="3" max="3" width="12" customWidth="1"/>
    <col min="4" max="4" width="11" customWidth="1"/>
    <col min="5" max="5" width="17.28515625" customWidth="1"/>
    <col min="6" max="6" width="11.140625" customWidth="1"/>
    <col min="7" max="7" width="15.85546875" customWidth="1"/>
    <col min="8" max="8" width="11.140625" customWidth="1"/>
    <col min="9" max="9" width="14.7109375" bestFit="1" customWidth="1"/>
    <col min="10" max="10" width="20.140625" customWidth="1"/>
    <col min="11" max="11" width="17" customWidth="1"/>
    <col min="12" max="12" width="15.85546875" customWidth="1"/>
  </cols>
  <sheetData>
    <row r="1" spans="1:12" s="2" customFormat="1" x14ac:dyDescent="0.25">
      <c r="F1" s="5"/>
      <c r="J1" s="29" t="s">
        <v>5</v>
      </c>
      <c r="K1" s="29"/>
      <c r="L1" s="30"/>
    </row>
    <row r="2" spans="1:12" x14ac:dyDescent="0.25">
      <c r="A2" s="2"/>
      <c r="B2" s="2"/>
      <c r="C2" s="2" t="s">
        <v>0</v>
      </c>
      <c r="D2" s="2" t="s">
        <v>1</v>
      </c>
      <c r="E2" s="2" t="s">
        <v>2</v>
      </c>
      <c r="F2" s="5" t="s">
        <v>15</v>
      </c>
      <c r="G2" s="2" t="s">
        <v>3</v>
      </c>
      <c r="H2" s="2" t="s">
        <v>4</v>
      </c>
      <c r="I2" s="2" t="s">
        <v>16</v>
      </c>
      <c r="J2" s="1" t="s">
        <v>24</v>
      </c>
      <c r="K2" s="1" t="s">
        <v>25</v>
      </c>
      <c r="L2" s="1" t="s">
        <v>23</v>
      </c>
    </row>
    <row r="3" spans="1:12" x14ac:dyDescent="0.25">
      <c r="A3" t="s">
        <v>19</v>
      </c>
      <c r="B3" s="3">
        <v>1</v>
      </c>
      <c r="C3" s="1" t="s">
        <v>9</v>
      </c>
      <c r="D3" s="3">
        <v>5600</v>
      </c>
      <c r="E3" t="s">
        <v>11</v>
      </c>
      <c r="F3" s="3" t="s">
        <v>17</v>
      </c>
      <c r="G3" t="s">
        <v>6</v>
      </c>
      <c r="H3" s="3">
        <v>655</v>
      </c>
      <c r="I3">
        <v>12</v>
      </c>
      <c r="J3" s="4">
        <v>41845</v>
      </c>
      <c r="K3" s="7">
        <v>0</v>
      </c>
      <c r="L3" s="6">
        <f>EDATE(J3,I3)</f>
        <v>42210</v>
      </c>
    </row>
    <row r="4" spans="1:12" x14ac:dyDescent="0.25">
      <c r="A4" s="15" t="s">
        <v>19</v>
      </c>
      <c r="B4" s="16">
        <v>1</v>
      </c>
      <c r="C4" s="17" t="s">
        <v>10</v>
      </c>
      <c r="D4" s="16">
        <v>7600</v>
      </c>
      <c r="E4" s="15" t="s">
        <v>12</v>
      </c>
      <c r="F4" s="16" t="s">
        <v>18</v>
      </c>
      <c r="G4" s="15" t="s">
        <v>7</v>
      </c>
      <c r="H4" s="16">
        <v>1030</v>
      </c>
      <c r="I4" s="15">
        <v>6</v>
      </c>
      <c r="J4" s="18">
        <v>41685</v>
      </c>
      <c r="K4" s="18">
        <v>41774</v>
      </c>
      <c r="L4" s="19">
        <f t="shared" ref="L4:L7" si="0">EDATE(J4,I4)</f>
        <v>41866</v>
      </c>
    </row>
    <row r="5" spans="1:12" x14ac:dyDescent="0.25">
      <c r="A5" t="s">
        <v>19</v>
      </c>
      <c r="B5" s="3">
        <v>1</v>
      </c>
      <c r="C5" s="1" t="s">
        <v>8</v>
      </c>
      <c r="D5" s="3">
        <v>8600</v>
      </c>
      <c r="E5" t="s">
        <v>13</v>
      </c>
      <c r="F5" s="3" t="s">
        <v>17</v>
      </c>
      <c r="G5" t="s">
        <v>14</v>
      </c>
      <c r="H5" s="3">
        <v>785</v>
      </c>
      <c r="I5">
        <v>12</v>
      </c>
      <c r="J5" s="4">
        <v>41640</v>
      </c>
      <c r="K5" s="7">
        <v>0</v>
      </c>
      <c r="L5" s="6">
        <f t="shared" si="0"/>
        <v>42005</v>
      </c>
    </row>
    <row r="6" spans="1:12" x14ac:dyDescent="0.25">
      <c r="A6" t="s">
        <v>21</v>
      </c>
      <c r="B6" s="3">
        <v>1</v>
      </c>
      <c r="C6" t="s">
        <v>20</v>
      </c>
      <c r="D6" s="3">
        <v>7600</v>
      </c>
      <c r="E6" t="s">
        <v>22</v>
      </c>
      <c r="F6" s="3" t="s">
        <v>17</v>
      </c>
      <c r="G6" t="s">
        <v>7</v>
      </c>
      <c r="H6" s="3">
        <v>785</v>
      </c>
      <c r="I6">
        <v>24</v>
      </c>
      <c r="J6" s="4">
        <v>41730</v>
      </c>
      <c r="K6" s="7">
        <v>0</v>
      </c>
      <c r="L6" s="6">
        <f t="shared" si="0"/>
        <v>42461</v>
      </c>
    </row>
    <row r="7" spans="1:12" x14ac:dyDescent="0.25">
      <c r="A7" t="s">
        <v>19</v>
      </c>
      <c r="B7" s="3">
        <v>1</v>
      </c>
      <c r="C7" s="1" t="s">
        <v>27</v>
      </c>
      <c r="D7" s="3">
        <v>5600</v>
      </c>
      <c r="E7" t="s">
        <v>28</v>
      </c>
      <c r="F7" s="3" t="s">
        <v>17</v>
      </c>
      <c r="G7" t="s">
        <v>7</v>
      </c>
      <c r="H7" s="3">
        <v>655</v>
      </c>
      <c r="I7">
        <v>12</v>
      </c>
      <c r="J7" s="4">
        <v>41708</v>
      </c>
      <c r="K7" s="7">
        <v>0</v>
      </c>
      <c r="L7" s="6">
        <f t="shared" si="0"/>
        <v>42073</v>
      </c>
    </row>
  </sheetData>
  <mergeCells count="1">
    <mergeCell ref="J1:L1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G30"/>
  <sheetViews>
    <sheetView tabSelected="1" workbookViewId="0">
      <selection activeCell="F15" sqref="F15"/>
    </sheetView>
  </sheetViews>
  <sheetFormatPr defaultRowHeight="15" x14ac:dyDescent="0.25"/>
  <cols>
    <col min="1" max="1" width="16.140625" customWidth="1"/>
    <col min="2" max="2" width="20" customWidth="1"/>
    <col min="3" max="3" width="15.42578125" customWidth="1"/>
    <col min="4" max="4" width="14" customWidth="1"/>
    <col min="5" max="5" width="12.7109375" customWidth="1"/>
    <col min="6" max="6" width="15.85546875" customWidth="1"/>
    <col min="7" max="7" width="13.28515625" customWidth="1"/>
  </cols>
  <sheetData>
    <row r="2" spans="1:7" x14ac:dyDescent="0.25">
      <c r="A2" s="32" t="s">
        <v>26</v>
      </c>
      <c r="B2" s="10" t="s">
        <v>33</v>
      </c>
      <c r="C2" s="31" t="s">
        <v>30</v>
      </c>
      <c r="D2" s="31"/>
      <c r="E2" s="31" t="s">
        <v>31</v>
      </c>
      <c r="F2" s="31"/>
      <c r="G2" s="8"/>
    </row>
    <row r="3" spans="1:7" x14ac:dyDescent="0.25">
      <c r="A3" s="33"/>
      <c r="B3" s="9"/>
      <c r="C3" s="10" t="s">
        <v>32</v>
      </c>
      <c r="D3" s="10" t="s">
        <v>29</v>
      </c>
      <c r="E3" s="10" t="s">
        <v>32</v>
      </c>
      <c r="F3" s="10" t="s">
        <v>29</v>
      </c>
      <c r="G3" s="8"/>
    </row>
    <row r="4" spans="1:7" x14ac:dyDescent="0.25">
      <c r="A4" s="11">
        <v>41640</v>
      </c>
      <c r="B4" s="13">
        <f>SUMPRODUCT((Лист1!$J$3:$J$7&lt;=EOMONTH(A4,0))*(Лист1!$L$3:$L$7&gt;A4))</f>
        <v>1</v>
      </c>
      <c r="C4" s="13">
        <f>SUMPRODUCT((Лист1!$J$3:$J$7&lt;=EOMONTH(A4,0))*(Лист1!$L$3:$L$7&gt;A4)*(Лист1!$F$3:$F$7="Г")*(Лист1!$K$3:$K$7=0))</f>
        <v>1</v>
      </c>
      <c r="D4" s="28">
        <f>SUMPRODUCT((Лист1!$J$3:$J$7&lt;=EOMONTH(A4,0))*(Лист1!$L$3:$L$7&gt;A4)*(Лист1!$F$3:$F$7="Г")*(Лист1!$K$3:$K$7&lt;&gt;0))</f>
        <v>0</v>
      </c>
      <c r="E4" s="13">
        <f>SUMPRODUCT((Лист1!$J$3:$J$7&lt;=EOMONTH(A4,0))*(Лист1!$L$3:$L$7&gt;A4)*(Лист1!$F$3:$F$7="ПГ")*(Лист1!$K$3:$K$7=0))</f>
        <v>0</v>
      </c>
      <c r="F4" s="26">
        <f>SUMPRODUCT((Лист1!$J$3:$J$7&lt;=EOMONTH(A4,0))*(Лист1!$L$3:$L$7&gt;A4)*(Лист1!$F$3:$F$7="ПГ")*(Лист1!$K$3:$K$7&lt;&gt;0))</f>
        <v>0</v>
      </c>
    </row>
    <row r="5" spans="1:7" x14ac:dyDescent="0.25">
      <c r="A5" s="11">
        <v>41671</v>
      </c>
      <c r="B5" s="13">
        <f>SUMPRODUCT((Лист1!$J$3:$J$7&lt;=EOMONTH(A5,0))*(Лист1!$L$3:$L$7&gt;A5))</f>
        <v>2</v>
      </c>
      <c r="C5" s="13">
        <f>SUMPRODUCT((Лист1!$J$3:$J$7&lt;=EOMONTH(A5,0))*(Лист1!$L$3:$L$7&gt;A5)*(Лист1!$F$3:$F$7="Г")*(Лист1!$K$3:$K$7=0))</f>
        <v>1</v>
      </c>
      <c r="D5" s="28">
        <f>SUMPRODUCT((Лист1!$J$3:$J$7&lt;=EOMONTH(A5,0))*(Лист1!$L$3:$L$7&gt;A5)*(Лист1!$F$3:$F$7="Г")*(Лист1!$K$3:$K$7&lt;&gt;0))</f>
        <v>0</v>
      </c>
      <c r="E5" s="13">
        <f>SUMPRODUCT((Лист1!$J$3:$J$7&lt;=EOMONTH(A5,0))*(Лист1!$L$3:$L$7&gt;A5)*(Лист1!$F$3:$F$7="ПГ")*(Лист1!$K$3:$K$7=0))</f>
        <v>0</v>
      </c>
      <c r="F5" s="26">
        <f>SUMPRODUCT((Лист1!$J$3:$J$7&lt;=EOMONTH(A5,0))*(Лист1!$L$3:$L$7&gt;A5)*(Лист1!$F$3:$F$7="ПГ")*(Лист1!$K$3:$K$7&lt;&gt;0))</f>
        <v>1</v>
      </c>
    </row>
    <row r="6" spans="1:7" x14ac:dyDescent="0.25">
      <c r="A6" s="11">
        <v>41699</v>
      </c>
      <c r="B6" s="13">
        <f>SUMPRODUCT((Лист1!$J$3:$J$7&lt;=EOMONTH(A6,0))*(Лист1!$L$3:$L$7&gt;A6))</f>
        <v>3</v>
      </c>
      <c r="C6" s="13">
        <f>SUMPRODUCT((Лист1!$J$3:$J$7&lt;=EOMONTH(A6,0))*(Лист1!$L$3:$L$7&gt;A6)*(Лист1!$F$3:$F$7="Г")*(Лист1!$K$3:$K$7=0))</f>
        <v>2</v>
      </c>
      <c r="D6" s="28">
        <f>SUMPRODUCT((Лист1!$J$3:$J$7&lt;=EOMONTH(A6,0))*(Лист1!$L$3:$L$7&gt;A6)*(Лист1!$F$3:$F$7="Г")*(Лист1!$K$3:$K$7&lt;&gt;0))</f>
        <v>0</v>
      </c>
      <c r="E6" s="13">
        <f>SUMPRODUCT((Лист1!$J$3:$J$7&lt;=EOMONTH(A6,0))*(Лист1!$L$3:$L$7&gt;A6)*(Лист1!$F$3:$F$7="ПГ")*(Лист1!$K$3:$K$7=0))</f>
        <v>0</v>
      </c>
      <c r="F6" s="26">
        <f>SUMPRODUCT((Лист1!$J$3:$J$7&lt;=EOMONTH(A6,0))*(Лист1!$L$3:$L$7&gt;A6)*(Лист1!$F$3:$F$7="ПГ")*(Лист1!$K$3:$K$7&lt;&gt;0))</f>
        <v>1</v>
      </c>
    </row>
    <row r="7" spans="1:7" x14ac:dyDescent="0.25">
      <c r="A7" s="11">
        <v>41730</v>
      </c>
      <c r="B7" s="13">
        <f>SUMPRODUCT((Лист1!$J$3:$J$7&lt;=EOMONTH(A7,0))*(Лист1!$L$3:$L$7&gt;A7))</f>
        <v>4</v>
      </c>
      <c r="C7" s="13">
        <f>SUMPRODUCT((Лист1!$J$3:$J$7&lt;=EOMONTH(A7,0))*(Лист1!$L$3:$L$7&gt;A7)*(Лист1!$F$3:$F$7="Г")*(Лист1!$K$3:$K$7=0))</f>
        <v>3</v>
      </c>
      <c r="D7" s="28">
        <f>SUMPRODUCT((Лист1!$J$3:$J$7&lt;=EOMONTH(A7,0))*(Лист1!$L$3:$L$7&gt;A7)*(Лист1!$F$3:$F$7="Г")*(Лист1!$K$3:$K$7&lt;&gt;0))</f>
        <v>0</v>
      </c>
      <c r="E7" s="13">
        <f>SUMPRODUCT((Лист1!$J$3:$J$7&lt;=EOMONTH(A7,0))*(Лист1!$L$3:$L$7&gt;A7)*(Лист1!$F$3:$F$7="ПГ")*(Лист1!$K$3:$K$7=0))</f>
        <v>0</v>
      </c>
      <c r="F7" s="26">
        <f>SUMPRODUCT((Лист1!$J$3:$J$7&lt;=EOMONTH(A7,0))*(Лист1!$L$3:$L$7&gt;A7)*(Лист1!$F$3:$F$7="ПГ")*(Лист1!$K$3:$K$7&lt;&gt;0))</f>
        <v>1</v>
      </c>
    </row>
    <row r="8" spans="1:7" x14ac:dyDescent="0.25">
      <c r="A8" s="11">
        <v>41760</v>
      </c>
      <c r="B8" s="13">
        <f>SUMPRODUCT((Лист1!$J$3:$J$7&lt;=EOMONTH(A8,0))*(Лист1!$L$3:$L$7&gt;A8))</f>
        <v>4</v>
      </c>
      <c r="C8" s="13">
        <f>SUMPRODUCT((Лист1!$J$3:$J$7&lt;=EOMONTH(A8,0))*(Лист1!$L$3:$L$7&gt;A8)*(Лист1!$F$3:$F$7="Г")*(Лист1!$K$3:$K$7=0))</f>
        <v>3</v>
      </c>
      <c r="D8" s="28">
        <f>SUMPRODUCT((Лист1!$J$3:$J$7&lt;=EOMONTH(A8,0))*(Лист1!$L$3:$L$7&gt;A8)*(Лист1!$F$3:$F$7="Г")*(Лист1!$K$3:$K$7&lt;&gt;0))</f>
        <v>0</v>
      </c>
      <c r="E8" s="13">
        <f>SUMPRODUCT((Лист1!$J$3:$J$7&lt;=EOMONTH(A8,0))*(Лист1!$L$3:$L$7&gt;A8)*(Лист1!$F$3:$F$7="ПГ")*(Лист1!$K$3:$K$7=0))</f>
        <v>0</v>
      </c>
      <c r="F8" s="26">
        <f>SUMPRODUCT((Лист1!$J$3:$J$7&lt;=EOMONTH(A8,0))*(Лист1!$L$3:$L$7&gt;A8)*(Лист1!$F$3:$F$7="ПГ")*(Лист1!$K$3:$K$7&lt;&gt;0))</f>
        <v>1</v>
      </c>
    </row>
    <row r="9" spans="1:7" x14ac:dyDescent="0.25">
      <c r="A9" s="11">
        <v>41791</v>
      </c>
      <c r="B9" s="13">
        <f>SUMPRODUCT((Лист1!$J$3:$J$7&lt;=EOMONTH(A9,0))*(Лист1!$L$3:$L$7&gt;A9))</f>
        <v>4</v>
      </c>
      <c r="C9" s="13">
        <f>SUMPRODUCT((Лист1!$J$3:$J$7&lt;=EOMONTH(A9,0))*(Лист1!$L$3:$L$7&gt;A9)*(Лист1!$F$3:$F$7="Г")*(Лист1!$K$3:$K$7=0))</f>
        <v>3</v>
      </c>
      <c r="D9" s="28">
        <f>SUMPRODUCT((Лист1!$J$3:$J$7&lt;=EOMONTH(A9,0))*(Лист1!$L$3:$L$7&gt;A9)*(Лист1!$F$3:$F$7="Г")*(Лист1!$K$3:$K$7&lt;&gt;0))</f>
        <v>0</v>
      </c>
      <c r="E9" s="13">
        <f>SUMPRODUCT((Лист1!$J$3:$J$7&lt;=EOMONTH(A9,0))*(Лист1!$L$3:$L$7&gt;A9)*(Лист1!$F$3:$F$7="ПГ")*(Лист1!$K$3:$K$7=0))</f>
        <v>0</v>
      </c>
      <c r="F9" s="26">
        <f>SUMPRODUCT((Лист1!$J$3:$J$7&lt;=EOMONTH(A9,0))*(Лист1!$L$3:$L$7&gt;A9)*(Лист1!$F$3:$F$7="ПГ")*(Лист1!$K$3:$K$7&lt;&gt;0))</f>
        <v>1</v>
      </c>
    </row>
    <row r="10" spans="1:7" x14ac:dyDescent="0.25">
      <c r="A10" s="11">
        <v>41821</v>
      </c>
      <c r="B10" s="13">
        <f>SUMPRODUCT((Лист1!$J$3:$J$7&lt;=EOMONTH(A10,0))*(Лист1!$L$3:$L$7&gt;A10))</f>
        <v>5</v>
      </c>
      <c r="C10" s="13">
        <f>SUMPRODUCT((Лист1!$J$3:$J$7&lt;=EOMONTH(A10,0))*(Лист1!$L$3:$L$7&gt;A10)*(Лист1!$F$3:$F$7="Г")*(Лист1!$K$3:$K$7=0))</f>
        <v>4</v>
      </c>
      <c r="D10" s="28">
        <f>SUMPRODUCT((Лист1!$J$3:$J$7&lt;=EOMONTH(A10,0))*(Лист1!$L$3:$L$7&gt;A10)*(Лист1!$F$3:$F$7="Г")*(Лист1!$K$3:$K$7&lt;&gt;0))</f>
        <v>0</v>
      </c>
      <c r="E10" s="13">
        <f>SUMPRODUCT((Лист1!$J$3:$J$7&lt;=EOMONTH(A10,0))*(Лист1!$L$3:$L$7&gt;A10)*(Лист1!$F$3:$F$7="ПГ")*(Лист1!$K$3:$K$7=0))</f>
        <v>0</v>
      </c>
      <c r="F10" s="26">
        <f>SUMPRODUCT((Лист1!$J$3:$J$7&lt;=EOMONTH(A10,0))*(Лист1!$L$3:$L$7&gt;A10)*(Лист1!$F$3:$F$7="ПГ")*(Лист1!$K$3:$K$7&lt;&gt;0))</f>
        <v>1</v>
      </c>
    </row>
    <row r="11" spans="1:7" x14ac:dyDescent="0.25">
      <c r="A11" s="11">
        <v>41852</v>
      </c>
      <c r="B11" s="13">
        <f>SUMPRODUCT((Лист1!$J$3:$J$7&lt;=EOMONTH(A11,0))*(Лист1!$L$3:$L$7&gt;A11))</f>
        <v>5</v>
      </c>
      <c r="C11" s="13">
        <f>SUMPRODUCT((Лист1!$J$3:$J$7&lt;=EOMONTH(A11,0))*(Лист1!$L$3:$L$7&gt;A11)*(Лист1!$F$3:$F$7="Г")*(Лист1!$K$3:$K$7=0))</f>
        <v>4</v>
      </c>
      <c r="D11" s="28">
        <f>SUMPRODUCT((Лист1!$J$3:$J$7&lt;=EOMONTH(A11,0))*(Лист1!$L$3:$L$7&gt;A11)*(Лист1!$F$3:$F$7="Г")*(Лист1!$K$3:$K$7&lt;&gt;0))</f>
        <v>0</v>
      </c>
      <c r="E11" s="13">
        <f>SUMPRODUCT((Лист1!$J$3:$J$7&lt;=EOMONTH(A11,0))*(Лист1!$L$3:$L$7&gt;A11)*(Лист1!$F$3:$F$7="ПГ")*(Лист1!$K$3:$K$7=0))</f>
        <v>0</v>
      </c>
      <c r="F11" s="26">
        <f>SUMPRODUCT((Лист1!$J$3:$J$7&lt;=EOMONTH(A11,0))*(Лист1!$L$3:$L$7&gt;A11)*(Лист1!$F$3:$F$7="ПГ")*(Лист1!$K$3:$K$7&lt;&gt;0))</f>
        <v>1</v>
      </c>
    </row>
    <row r="12" spans="1:7" x14ac:dyDescent="0.25">
      <c r="A12" s="11">
        <v>41883</v>
      </c>
      <c r="B12" s="13">
        <f>SUMPRODUCT((Лист1!$J$3:$J$7&lt;=EOMONTH(A12,0))*(Лист1!$L$3:$L$7&gt;A12))</f>
        <v>4</v>
      </c>
      <c r="C12" s="13">
        <f>SUMPRODUCT((Лист1!$J$3:$J$7&lt;=EOMONTH(A12,0))*(Лист1!$L$3:$L$7&gt;A12)*(Лист1!$F$3:$F$7="Г")*(Лист1!$K$3:$K$7=0))</f>
        <v>4</v>
      </c>
      <c r="D12" s="28">
        <f>SUMPRODUCT((Лист1!$J$3:$J$7&lt;=EOMONTH(A12,0))*(Лист1!$L$3:$L$7&gt;A12)*(Лист1!$F$3:$F$7="Г")*(Лист1!$K$3:$K$7&lt;&gt;0))</f>
        <v>0</v>
      </c>
      <c r="E12" s="13">
        <f>SUMPRODUCT((Лист1!$J$3:$J$7&lt;=EOMONTH(A12,0))*(Лист1!$L$3:$L$7&gt;A12)*(Лист1!$F$3:$F$7="ПГ")*(Лист1!$K$3:$K$7=0))</f>
        <v>0</v>
      </c>
      <c r="F12" s="26">
        <f>SUMPRODUCT((Лист1!$J$3:$J$7&lt;=EOMONTH(A12,0))*(Лист1!$L$3:$L$7&gt;A12)*(Лист1!$F$3:$F$7="ПГ")*(Лист1!$K$3:$K$7&lt;&gt;0))</f>
        <v>0</v>
      </c>
    </row>
    <row r="13" spans="1:7" x14ac:dyDescent="0.25">
      <c r="A13" s="11">
        <v>41913</v>
      </c>
      <c r="B13" s="13">
        <f>SUMPRODUCT((Лист1!$J$3:$J$7&lt;=EOMONTH(A13,0))*(Лист1!$L$3:$L$7&gt;A13))</f>
        <v>4</v>
      </c>
      <c r="C13" s="13">
        <f>SUMPRODUCT((Лист1!$J$3:$J$7&lt;=EOMONTH(A13,0))*(Лист1!$L$3:$L$7&gt;A13)*(Лист1!$F$3:$F$7="Г")*(Лист1!$K$3:$K$7=0))</f>
        <v>4</v>
      </c>
      <c r="D13" s="28">
        <f>SUMPRODUCT((Лист1!$J$3:$J$7&lt;=EOMONTH(A13,0))*(Лист1!$L$3:$L$7&gt;A13)*(Лист1!$F$3:$F$7="Г")*(Лист1!$K$3:$K$7&lt;&gt;0))</f>
        <v>0</v>
      </c>
      <c r="E13" s="13">
        <f>SUMPRODUCT((Лист1!$J$3:$J$7&lt;=EOMONTH(A13,0))*(Лист1!$L$3:$L$7&gt;A13)*(Лист1!$F$3:$F$7="ПГ")*(Лист1!$K$3:$K$7=0))</f>
        <v>0</v>
      </c>
      <c r="F13" s="26">
        <f>SUMPRODUCT((Лист1!$J$3:$J$7&lt;=EOMONTH(A13,0))*(Лист1!$L$3:$L$7&gt;A13)*(Лист1!$F$3:$F$7="ПГ")*(Лист1!$K$3:$K$7&lt;&gt;0))</f>
        <v>0</v>
      </c>
    </row>
    <row r="14" spans="1:7" x14ac:dyDescent="0.25">
      <c r="A14" s="11">
        <v>41944</v>
      </c>
      <c r="B14" s="13">
        <f>SUMPRODUCT((Лист1!$J$3:$J$7&lt;=EOMONTH(A14,0))*(Лист1!$L$3:$L$7&gt;A14))</f>
        <v>4</v>
      </c>
      <c r="C14" s="13">
        <f>SUMPRODUCT((Лист1!$J$3:$J$7&lt;=EOMONTH(A14,0))*(Лист1!$L$3:$L$7&gt;A14)*(Лист1!$F$3:$F$7="Г")*(Лист1!$K$3:$K$7=0))</f>
        <v>4</v>
      </c>
      <c r="D14" s="28">
        <f>SUMPRODUCT((Лист1!$J$3:$J$7&lt;=EOMONTH(A14,0))*(Лист1!$L$3:$L$7&gt;A14)*(Лист1!$F$3:$F$7="Г")*(Лист1!$K$3:$K$7&lt;&gt;0))</f>
        <v>0</v>
      </c>
      <c r="E14" s="13">
        <f>SUMPRODUCT((Лист1!$J$3:$J$7&lt;=EOMONTH(A14,0))*(Лист1!$L$3:$L$7&gt;A14)*(Лист1!$F$3:$F$7="ПГ")*(Лист1!$K$3:$K$7=0))</f>
        <v>0</v>
      </c>
      <c r="F14" s="26">
        <f>SUMPRODUCT((Лист1!$J$3:$J$7&lt;=EOMONTH(A14,0))*(Лист1!$L$3:$L$7&gt;A14)*(Лист1!$F$3:$F$7="ПГ")*(Лист1!$K$3:$K$7&lt;&gt;0))</f>
        <v>0</v>
      </c>
    </row>
    <row r="15" spans="1:7" x14ac:dyDescent="0.25">
      <c r="A15" s="11">
        <v>41974</v>
      </c>
      <c r="B15" s="20">
        <f>SUMPRODUCT((Лист1!$J$3:$J$7&lt;=EOMONTH(A15,0))*(Лист1!$L$3:$L$7&gt;A15))</f>
        <v>4</v>
      </c>
      <c r="C15" s="14">
        <f>SUMPRODUCT((Лист1!$J$3:$J$7&lt;=EOMONTH(A15,0))*(Лист1!$L$3:$L$7&gt;A15)*(Лист1!$F$3:$F$7="Г")*(Лист1!$K$3:$K$7=0))</f>
        <v>4</v>
      </c>
      <c r="D15" s="36">
        <f>SUMPRODUCT((Лист1!$J$3:$J$7&lt;=EOMONTH(A15,0))*(Лист1!$L$3:$L$7&gt;A15)*(Лист1!$F$3:$F$7="Г")*(Лист1!$K$3:$K$7&lt;&gt;0))</f>
        <v>0</v>
      </c>
      <c r="E15" s="14">
        <f>SUMPRODUCT((Лист1!$J$3:$J$7&lt;=EOMONTH(A15,0))*(Лист1!$L$3:$L$7&gt;A15)*(Лист1!$F$3:$F$7="ПГ")*(Лист1!$K$3:$K$7=0))</f>
        <v>0</v>
      </c>
      <c r="F15" s="37">
        <f>SUMPRODUCT((Лист1!$J$3:$J$7&lt;=EOMONTH(A15,0))*(Лист1!$L$3:$L$7&gt;A15)*(Лист1!$F$3:$F$7="ПГ")*(Лист1!$K$3:$K$7&lt;&gt;0))</f>
        <v>0</v>
      </c>
    </row>
    <row r="17" spans="1:7" x14ac:dyDescent="0.25">
      <c r="B17" s="34" t="s">
        <v>34</v>
      </c>
      <c r="C17" s="35"/>
      <c r="D17" s="35"/>
      <c r="E17" s="34" t="s">
        <v>35</v>
      </c>
      <c r="F17" s="35"/>
      <c r="G17" s="35"/>
    </row>
    <row r="18" spans="1:7" x14ac:dyDescent="0.25">
      <c r="A18" s="27" t="s">
        <v>26</v>
      </c>
      <c r="B18" s="12" t="s">
        <v>7</v>
      </c>
      <c r="C18" s="12" t="s">
        <v>14</v>
      </c>
      <c r="D18" s="12" t="s">
        <v>6</v>
      </c>
      <c r="E18" s="12" t="s">
        <v>7</v>
      </c>
      <c r="F18" s="12" t="s">
        <v>14</v>
      </c>
      <c r="G18" s="12" t="s">
        <v>6</v>
      </c>
    </row>
    <row r="19" spans="1:7" x14ac:dyDescent="0.25">
      <c r="A19" s="11">
        <v>41640</v>
      </c>
      <c r="B19" s="13"/>
      <c r="C19" s="13"/>
      <c r="D19" s="13"/>
      <c r="E19" s="24"/>
      <c r="F19" s="13"/>
      <c r="G19" s="21"/>
    </row>
    <row r="20" spans="1:7" x14ac:dyDescent="0.25">
      <c r="A20" s="11">
        <v>41671</v>
      </c>
      <c r="B20" s="13"/>
      <c r="C20" s="13"/>
      <c r="D20" s="13"/>
      <c r="E20" s="25"/>
      <c r="F20" s="13"/>
      <c r="G20" s="22"/>
    </row>
    <row r="21" spans="1:7" x14ac:dyDescent="0.25">
      <c r="A21" s="11">
        <v>41699</v>
      </c>
      <c r="B21" s="13"/>
      <c r="C21" s="13"/>
      <c r="D21" s="13"/>
      <c r="E21" s="25"/>
      <c r="F21" s="13"/>
      <c r="G21" s="22"/>
    </row>
    <row r="22" spans="1:7" x14ac:dyDescent="0.25">
      <c r="A22" s="11">
        <v>41730</v>
      </c>
      <c r="B22" s="13"/>
      <c r="C22" s="13"/>
      <c r="D22" s="13"/>
      <c r="E22" s="25"/>
      <c r="F22" s="13"/>
      <c r="G22" s="22"/>
    </row>
    <row r="23" spans="1:7" x14ac:dyDescent="0.25">
      <c r="A23" s="11">
        <v>41760</v>
      </c>
      <c r="B23" s="13"/>
      <c r="C23" s="13"/>
      <c r="D23" s="13"/>
      <c r="E23" s="25"/>
      <c r="F23" s="13"/>
      <c r="G23" s="22"/>
    </row>
    <row r="24" spans="1:7" x14ac:dyDescent="0.25">
      <c r="A24" s="11">
        <v>41791</v>
      </c>
      <c r="B24" s="13"/>
      <c r="C24" s="13"/>
      <c r="D24" s="13"/>
      <c r="E24" s="25"/>
      <c r="F24" s="13"/>
      <c r="G24" s="22"/>
    </row>
    <row r="25" spans="1:7" x14ac:dyDescent="0.25">
      <c r="A25" s="11">
        <v>41821</v>
      </c>
      <c r="B25" s="13"/>
      <c r="C25" s="13"/>
      <c r="D25" s="13"/>
      <c r="E25" s="25"/>
      <c r="F25" s="13"/>
      <c r="G25" s="22"/>
    </row>
    <row r="26" spans="1:7" x14ac:dyDescent="0.25">
      <c r="A26" s="11">
        <v>41852</v>
      </c>
      <c r="B26" s="13"/>
      <c r="C26" s="13"/>
      <c r="D26" s="13"/>
      <c r="E26" s="25"/>
      <c r="F26" s="13"/>
      <c r="G26" s="22"/>
    </row>
    <row r="27" spans="1:7" x14ac:dyDescent="0.25">
      <c r="A27" s="11">
        <v>41883</v>
      </c>
      <c r="B27" s="13"/>
      <c r="C27" s="13"/>
      <c r="D27" s="13"/>
      <c r="E27" s="25"/>
      <c r="F27" s="13"/>
      <c r="G27" s="22"/>
    </row>
    <row r="28" spans="1:7" x14ac:dyDescent="0.25">
      <c r="A28" s="11">
        <v>41913</v>
      </c>
      <c r="B28" s="13"/>
      <c r="C28" s="13"/>
      <c r="D28" s="13"/>
      <c r="E28" s="25"/>
      <c r="F28" s="13"/>
      <c r="G28" s="22"/>
    </row>
    <row r="29" spans="1:7" x14ac:dyDescent="0.25">
      <c r="A29" s="11">
        <v>41944</v>
      </c>
      <c r="B29" s="13"/>
      <c r="C29" s="13"/>
      <c r="D29" s="13"/>
      <c r="E29" s="25"/>
      <c r="F29" s="13"/>
      <c r="G29" s="22"/>
    </row>
    <row r="30" spans="1:7" x14ac:dyDescent="0.25">
      <c r="A30" s="11">
        <v>41974</v>
      </c>
      <c r="B30" s="20"/>
      <c r="C30" s="14"/>
      <c r="D30" s="14"/>
      <c r="E30" s="20"/>
      <c r="F30" s="14"/>
      <c r="G30" s="23"/>
    </row>
  </sheetData>
  <mergeCells count="5">
    <mergeCell ref="C2:D2"/>
    <mergeCell ref="E2:F2"/>
    <mergeCell ref="A2:A3"/>
    <mergeCell ref="B17:D17"/>
    <mergeCell ref="E17:G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2014-08-05T13:04:50Z</dcterms:modified>
</cp:coreProperties>
</file>