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firstSheet="1" activeTab="1"/>
  </bookViews>
  <sheets>
    <sheet name="Договора Вл.1 (2)" sheetId="27" r:id="rId1"/>
    <sheet name="Договора " sheetId="5" r:id="rId2"/>
    <sheet name="Январь" sheetId="1" r:id="rId3"/>
    <sheet name="Февраль" sheetId="4" r:id="rId4"/>
    <sheet name="Март" sheetId="17" r:id="rId5"/>
    <sheet name="Апрель" sheetId="18" r:id="rId6"/>
    <sheet name="Май" sheetId="19" r:id="rId7"/>
    <sheet name="Июнь" sheetId="20" r:id="rId8"/>
  </sheets>
  <definedNames>
    <definedName name="_xlnm.Print_Area" localSheetId="1">'Договора '!$A$1:$G$77</definedName>
    <definedName name="_xlnm.Print_Area" localSheetId="7">Июнь!$B$1:$O$65</definedName>
  </definedNames>
  <calcPr calcId="145621"/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8" i="5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0" i="20"/>
  <c r="O39" i="20"/>
  <c r="O38" i="20"/>
  <c r="O37" i="20"/>
  <c r="O36" i="20"/>
  <c r="O35" i="20"/>
  <c r="O34" i="20"/>
  <c r="O33" i="20"/>
  <c r="O32" i="20"/>
  <c r="O31" i="20"/>
  <c r="O29" i="20"/>
  <c r="O28" i="20"/>
  <c r="O27" i="20"/>
  <c r="O26" i="20"/>
  <c r="O22" i="20"/>
  <c r="O21" i="20"/>
  <c r="O20" i="20"/>
  <c r="O19" i="20"/>
  <c r="O18" i="20"/>
  <c r="O17" i="20"/>
  <c r="O16" i="20"/>
  <c r="O15" i="20"/>
  <c r="O14" i="20"/>
  <c r="I14" i="20"/>
  <c r="O13" i="20"/>
  <c r="I13" i="20"/>
  <c r="O12" i="20"/>
  <c r="I12" i="20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0" i="19"/>
  <c r="O39" i="19"/>
  <c r="O38" i="19"/>
  <c r="O37" i="19"/>
  <c r="O36" i="19"/>
  <c r="O35" i="19"/>
  <c r="O34" i="19"/>
  <c r="O33" i="19"/>
  <c r="O32" i="19"/>
  <c r="O31" i="19"/>
  <c r="O29" i="19"/>
  <c r="O28" i="19"/>
  <c r="O27" i="19"/>
  <c r="O26" i="19"/>
  <c r="O22" i="19"/>
  <c r="O21" i="19"/>
  <c r="O20" i="19"/>
  <c r="O19" i="19"/>
  <c r="O18" i="19"/>
  <c r="O17" i="19"/>
  <c r="O16" i="19"/>
  <c r="O15" i="19"/>
  <c r="O14" i="19"/>
  <c r="I14" i="19"/>
  <c r="O13" i="19"/>
  <c r="I13" i="19"/>
  <c r="O12" i="19"/>
  <c r="I12" i="19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0" i="18"/>
  <c r="O39" i="18"/>
  <c r="O38" i="18"/>
  <c r="O37" i="18"/>
  <c r="O36" i="18"/>
  <c r="O35" i="18"/>
  <c r="O34" i="18"/>
  <c r="O33" i="18"/>
  <c r="O32" i="18"/>
  <c r="O31" i="18"/>
  <c r="O29" i="18"/>
  <c r="O28" i="18"/>
  <c r="O27" i="18"/>
  <c r="O26" i="18"/>
  <c r="O22" i="18"/>
  <c r="O21" i="18"/>
  <c r="O20" i="18"/>
  <c r="O19" i="18"/>
  <c r="O18" i="18"/>
  <c r="O17" i="18"/>
  <c r="O16" i="18"/>
  <c r="O15" i="18"/>
  <c r="O14" i="18"/>
  <c r="I14" i="18"/>
  <c r="O13" i="18"/>
  <c r="I13" i="18"/>
  <c r="O12" i="18"/>
  <c r="I12" i="18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0" i="17"/>
  <c r="O39" i="17"/>
  <c r="O38" i="17"/>
  <c r="O37" i="17"/>
  <c r="O36" i="17"/>
  <c r="O35" i="17"/>
  <c r="O34" i="17"/>
  <c r="O33" i="17"/>
  <c r="O32" i="17"/>
  <c r="O31" i="17"/>
  <c r="O29" i="17"/>
  <c r="O28" i="17"/>
  <c r="O27" i="17"/>
  <c r="O26" i="17"/>
  <c r="O22" i="17"/>
  <c r="O21" i="17"/>
  <c r="O20" i="17"/>
  <c r="O19" i="17"/>
  <c r="O18" i="17"/>
  <c r="O17" i="17"/>
  <c r="O16" i="17"/>
  <c r="O15" i="17"/>
  <c r="O14" i="17"/>
  <c r="I14" i="17"/>
  <c r="O13" i="17"/>
  <c r="I13" i="17"/>
  <c r="O12" i="17"/>
  <c r="I12" i="17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0" i="4"/>
  <c r="O39" i="4"/>
  <c r="O38" i="4"/>
  <c r="O37" i="4"/>
  <c r="O36" i="4"/>
  <c r="O35" i="4"/>
  <c r="O34" i="4"/>
  <c r="O33" i="4"/>
  <c r="O32" i="4"/>
  <c r="O31" i="4"/>
  <c r="O29" i="4"/>
  <c r="O28" i="4"/>
  <c r="O27" i="4"/>
  <c r="O26" i="4"/>
  <c r="O22" i="4"/>
  <c r="O21" i="4"/>
  <c r="O20" i="4"/>
  <c r="O19" i="4"/>
  <c r="O18" i="4"/>
  <c r="O17" i="4"/>
  <c r="O16" i="4"/>
  <c r="O15" i="4"/>
  <c r="O14" i="4"/>
  <c r="I14" i="4"/>
  <c r="O13" i="4"/>
  <c r="I13" i="4"/>
  <c r="O12" i="4"/>
  <c r="I12" i="4"/>
  <c r="E56" i="5" l="1"/>
  <c r="F56" i="5" s="1"/>
  <c r="E57" i="5"/>
  <c r="E58" i="5"/>
  <c r="F58" i="5" s="1"/>
  <c r="E59" i="5"/>
  <c r="G59" i="5" s="1"/>
  <c r="E60" i="5"/>
  <c r="F60" i="5" s="1"/>
  <c r="E61" i="5"/>
  <c r="E62" i="5"/>
  <c r="F62" i="5" s="1"/>
  <c r="E63" i="5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F63" i="5" l="1"/>
  <c r="G63" i="5"/>
  <c r="F61" i="5"/>
  <c r="G61" i="5"/>
  <c r="G69" i="5"/>
  <c r="G65" i="5"/>
  <c r="G68" i="5"/>
  <c r="G64" i="5"/>
  <c r="G60" i="5"/>
  <c r="G67" i="5"/>
  <c r="G66" i="5"/>
  <c r="G62" i="5"/>
  <c r="G58" i="5"/>
  <c r="F57" i="5"/>
  <c r="G57" i="5"/>
  <c r="F59" i="5"/>
  <c r="G56" i="5"/>
  <c r="N65" i="20"/>
  <c r="G65" i="19"/>
  <c r="H65" i="19"/>
  <c r="J65" i="19"/>
  <c r="K65" i="19"/>
  <c r="L65" i="19"/>
  <c r="M65" i="19"/>
  <c r="N65" i="19"/>
  <c r="F65" i="19"/>
  <c r="E16" i="5"/>
  <c r="G16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E54" i="5"/>
  <c r="E55" i="5"/>
  <c r="E70" i="5"/>
  <c r="E71" i="5"/>
  <c r="E72" i="5"/>
  <c r="E73" i="5"/>
  <c r="E74" i="5"/>
  <c r="E75" i="5"/>
  <c r="E76" i="5"/>
  <c r="E77" i="5"/>
  <c r="E8" i="5"/>
  <c r="F8" i="5" s="1"/>
  <c r="K65" i="20"/>
  <c r="J65" i="20"/>
  <c r="H65" i="20"/>
  <c r="G65" i="20"/>
  <c r="F65" i="20"/>
  <c r="N65" i="18"/>
  <c r="M65" i="18"/>
  <c r="L65" i="18"/>
  <c r="K65" i="18"/>
  <c r="J65" i="18"/>
  <c r="I65" i="18"/>
  <c r="H65" i="18"/>
  <c r="G65" i="18"/>
  <c r="F65" i="18"/>
  <c r="N65" i="17"/>
  <c r="M65" i="17"/>
  <c r="L65" i="17"/>
  <c r="K65" i="17"/>
  <c r="J65" i="17"/>
  <c r="H65" i="17"/>
  <c r="G65" i="17"/>
  <c r="F65" i="17"/>
  <c r="N65" i="4"/>
  <c r="M65" i="4"/>
  <c r="L65" i="4"/>
  <c r="K65" i="4"/>
  <c r="J65" i="4"/>
  <c r="I65" i="4"/>
  <c r="H65" i="4"/>
  <c r="G65" i="4"/>
  <c r="F65" i="4"/>
  <c r="G65" i="1"/>
  <c r="H65" i="1"/>
  <c r="J65" i="1"/>
  <c r="K65" i="1"/>
  <c r="L65" i="1"/>
  <c r="M65" i="1"/>
  <c r="N65" i="1"/>
  <c r="F65" i="1"/>
  <c r="O5" i="20"/>
  <c r="O5" i="19"/>
  <c r="O5" i="18"/>
  <c r="O5" i="17"/>
  <c r="O5" i="4"/>
  <c r="O5" i="1"/>
  <c r="G81" i="27"/>
  <c r="G80" i="27" s="1"/>
  <c r="L80" i="27" s="1"/>
  <c r="P80" i="27" s="1"/>
  <c r="K80" i="27"/>
  <c r="J80" i="27"/>
  <c r="I80" i="27"/>
  <c r="H80" i="27"/>
  <c r="G79" i="27"/>
  <c r="G78" i="27" s="1"/>
  <c r="L78" i="27" s="1"/>
  <c r="P78" i="27" s="1"/>
  <c r="K78" i="27"/>
  <c r="J78" i="27"/>
  <c r="I78" i="27"/>
  <c r="H78" i="27"/>
  <c r="G77" i="27"/>
  <c r="P76" i="27"/>
  <c r="K76" i="27"/>
  <c r="J76" i="27"/>
  <c r="I76" i="27"/>
  <c r="H76" i="27"/>
  <c r="G76" i="27"/>
  <c r="G75" i="27"/>
  <c r="L74" i="27"/>
  <c r="P74" i="27" s="1"/>
  <c r="K74" i="27"/>
  <c r="J74" i="27"/>
  <c r="I74" i="27"/>
  <c r="H74" i="27"/>
  <c r="G74" i="27"/>
  <c r="G73" i="27"/>
  <c r="L72" i="27"/>
  <c r="P72" i="27" s="1"/>
  <c r="K72" i="27"/>
  <c r="J72" i="27"/>
  <c r="I72" i="27"/>
  <c r="H72" i="27"/>
  <c r="G72" i="27"/>
  <c r="G71" i="27"/>
  <c r="L70" i="27"/>
  <c r="P70" i="27" s="1"/>
  <c r="K70" i="27"/>
  <c r="J70" i="27"/>
  <c r="I70" i="27"/>
  <c r="H70" i="27"/>
  <c r="G70" i="27"/>
  <c r="G69" i="27"/>
  <c r="L68" i="27"/>
  <c r="P68" i="27" s="1"/>
  <c r="K68" i="27"/>
  <c r="J68" i="27"/>
  <c r="I68" i="27"/>
  <c r="H68" i="27"/>
  <c r="G68" i="27"/>
  <c r="G67" i="27"/>
  <c r="L66" i="27"/>
  <c r="P66" i="27" s="1"/>
  <c r="K66" i="27"/>
  <c r="J66" i="27"/>
  <c r="I66" i="27"/>
  <c r="H66" i="27"/>
  <c r="G66" i="27"/>
  <c r="G65" i="27"/>
  <c r="L64" i="27"/>
  <c r="P64" i="27" s="1"/>
  <c r="K64" i="27"/>
  <c r="J64" i="27"/>
  <c r="I64" i="27"/>
  <c r="H64" i="27"/>
  <c r="G64" i="27"/>
  <c r="G63" i="27"/>
  <c r="L62" i="27"/>
  <c r="P62" i="27" s="1"/>
  <c r="K62" i="27"/>
  <c r="J62" i="27"/>
  <c r="I62" i="27"/>
  <c r="H62" i="27"/>
  <c r="G62" i="27"/>
  <c r="G61" i="27"/>
  <c r="L60" i="27"/>
  <c r="P60" i="27" s="1"/>
  <c r="K60" i="27"/>
  <c r="J60" i="27"/>
  <c r="I60" i="27"/>
  <c r="H60" i="27"/>
  <c r="G60" i="27"/>
  <c r="G59" i="27"/>
  <c r="L58" i="27"/>
  <c r="P58" i="27" s="1"/>
  <c r="K58" i="27"/>
  <c r="J58" i="27"/>
  <c r="I58" i="27"/>
  <c r="H58" i="27"/>
  <c r="G58" i="27"/>
  <c r="G57" i="27"/>
  <c r="P56" i="27"/>
  <c r="K56" i="27"/>
  <c r="J56" i="27"/>
  <c r="I56" i="27"/>
  <c r="H56" i="27"/>
  <c r="G56" i="27"/>
  <c r="G55" i="27"/>
  <c r="K54" i="27"/>
  <c r="J54" i="27"/>
  <c r="I54" i="27"/>
  <c r="H54" i="27"/>
  <c r="G54" i="27"/>
  <c r="L54" i="27" s="1"/>
  <c r="P54" i="27" s="1"/>
  <c r="G53" i="27"/>
  <c r="K52" i="27"/>
  <c r="J52" i="27"/>
  <c r="I52" i="27"/>
  <c r="H52" i="27"/>
  <c r="G52" i="27"/>
  <c r="L52" i="27" s="1"/>
  <c r="P52" i="27" s="1"/>
  <c r="G51" i="27"/>
  <c r="G50" i="27"/>
  <c r="L49" i="27"/>
  <c r="P49" i="27" s="1"/>
  <c r="K49" i="27"/>
  <c r="J49" i="27"/>
  <c r="I49" i="27"/>
  <c r="H49" i="27"/>
  <c r="G49" i="27"/>
  <c r="G48" i="27"/>
  <c r="L47" i="27"/>
  <c r="P47" i="27" s="1"/>
  <c r="K47" i="27"/>
  <c r="J47" i="27"/>
  <c r="I47" i="27"/>
  <c r="H47" i="27"/>
  <c r="G47" i="27"/>
  <c r="G46" i="27"/>
  <c r="L45" i="27"/>
  <c r="P45" i="27" s="1"/>
  <c r="K45" i="27"/>
  <c r="J45" i="27"/>
  <c r="I45" i="27"/>
  <c r="H45" i="27"/>
  <c r="G45" i="27"/>
  <c r="G44" i="27"/>
  <c r="G43" i="27"/>
  <c r="G42" i="27"/>
  <c r="G41" i="27" s="1"/>
  <c r="L41" i="27" s="1"/>
  <c r="P41" i="27" s="1"/>
  <c r="K41" i="27"/>
  <c r="J41" i="27"/>
  <c r="I41" i="27"/>
  <c r="H41" i="27"/>
  <c r="G40" i="27"/>
  <c r="G39" i="27" s="1"/>
  <c r="L39" i="27" s="1"/>
  <c r="P39" i="27" s="1"/>
  <c r="K39" i="27"/>
  <c r="J39" i="27"/>
  <c r="I39" i="27"/>
  <c r="H39" i="27"/>
  <c r="G38" i="27"/>
  <c r="G37" i="27" s="1"/>
  <c r="L37" i="27" s="1"/>
  <c r="P37" i="27" s="1"/>
  <c r="K37" i="27"/>
  <c r="J37" i="27"/>
  <c r="I37" i="27"/>
  <c r="H37" i="27"/>
  <c r="G36" i="27"/>
  <c r="G35" i="27"/>
  <c r="G34" i="27"/>
  <c r="P33" i="27"/>
  <c r="K33" i="27"/>
  <c r="J33" i="27"/>
  <c r="I33" i="27"/>
  <c r="H33" i="27"/>
  <c r="G33" i="27"/>
  <c r="G32" i="27"/>
  <c r="K31" i="27"/>
  <c r="J31" i="27"/>
  <c r="I31" i="27"/>
  <c r="H31" i="27"/>
  <c r="G31" i="27"/>
  <c r="L31" i="27" s="1"/>
  <c r="P31" i="27" s="1"/>
  <c r="G30" i="27"/>
  <c r="G29" i="27"/>
  <c r="S28" i="27"/>
  <c r="G28" i="27"/>
  <c r="S27" i="27"/>
  <c r="K27" i="27"/>
  <c r="J27" i="27"/>
  <c r="I27" i="27"/>
  <c r="H27" i="27"/>
  <c r="G27" i="27" s="1"/>
  <c r="L27" i="27" s="1"/>
  <c r="P27" i="27" s="1"/>
  <c r="S26" i="27"/>
  <c r="G26" i="27"/>
  <c r="S25" i="27"/>
  <c r="K25" i="27"/>
  <c r="J25" i="27"/>
  <c r="I25" i="27"/>
  <c r="H25" i="27"/>
  <c r="G25" i="27" s="1"/>
  <c r="L25" i="27" s="1"/>
  <c r="P25" i="27" s="1"/>
  <c r="S24" i="27"/>
  <c r="G24" i="27"/>
  <c r="S23" i="27"/>
  <c r="L23" i="27"/>
  <c r="P23" i="27" s="1"/>
  <c r="K23" i="27"/>
  <c r="J23" i="27"/>
  <c r="I23" i="27"/>
  <c r="H23" i="27"/>
  <c r="G23" i="27"/>
  <c r="S22" i="27"/>
  <c r="G22" i="27"/>
  <c r="S21" i="27"/>
  <c r="G21" i="27"/>
  <c r="S20" i="27"/>
  <c r="L20" i="27"/>
  <c r="P20" i="27" s="1"/>
  <c r="K20" i="27"/>
  <c r="J20" i="27"/>
  <c r="I20" i="27"/>
  <c r="H20" i="27"/>
  <c r="G20" i="27"/>
  <c r="S19" i="27"/>
  <c r="G19" i="27"/>
  <c r="S18" i="27"/>
  <c r="G18" i="27"/>
  <c r="S17" i="27"/>
  <c r="G17" i="27"/>
  <c r="S16" i="27"/>
  <c r="P16" i="27"/>
  <c r="K16" i="27"/>
  <c r="J16" i="27"/>
  <c r="I16" i="27"/>
  <c r="H16" i="27"/>
  <c r="G16" i="27"/>
  <c r="S15" i="27"/>
  <c r="G15" i="27"/>
  <c r="S14" i="27"/>
  <c r="G14" i="27"/>
  <c r="S13" i="27"/>
  <c r="G13" i="27"/>
  <c r="S12" i="27"/>
  <c r="T12" i="27" s="1"/>
  <c r="P12" i="27"/>
  <c r="K12" i="27"/>
  <c r="J12" i="27"/>
  <c r="I12" i="27"/>
  <c r="H12" i="27"/>
  <c r="G12" i="27" s="1"/>
  <c r="S11" i="27"/>
  <c r="T11" i="27" s="1"/>
  <c r="U11" i="27" s="1"/>
  <c r="G11" i="27"/>
  <c r="S10" i="27"/>
  <c r="T10" i="27" s="1"/>
  <c r="U10" i="27" s="1"/>
  <c r="G10" i="27"/>
  <c r="S9" i="27"/>
  <c r="T9" i="27" s="1"/>
  <c r="U9" i="27" s="1"/>
  <c r="G9" i="27"/>
  <c r="S8" i="27"/>
  <c r="T8" i="27" s="1"/>
  <c r="U8" i="27" s="1"/>
  <c r="L8" i="27"/>
  <c r="P8" i="27" s="1"/>
  <c r="K8" i="27"/>
  <c r="J8" i="27"/>
  <c r="I8" i="27"/>
  <c r="H8" i="27"/>
  <c r="G8" i="27"/>
  <c r="O65" i="20"/>
  <c r="O65" i="19"/>
  <c r="O12" i="1"/>
  <c r="O13" i="1"/>
  <c r="O14" i="1"/>
  <c r="O15" i="1"/>
  <c r="I14" i="1"/>
  <c r="I13" i="1"/>
  <c r="I12" i="1"/>
  <c r="I65" i="1" s="1"/>
  <c r="F70" i="5" l="1"/>
  <c r="G70" i="5"/>
  <c r="F75" i="5"/>
  <c r="G75" i="5"/>
  <c r="F74" i="5"/>
  <c r="G74" i="5"/>
  <c r="F77" i="5"/>
  <c r="G77" i="5"/>
  <c r="F73" i="5"/>
  <c r="G73" i="5"/>
  <c r="F76" i="5"/>
  <c r="G76" i="5"/>
  <c r="F72" i="5"/>
  <c r="G72" i="5"/>
  <c r="F71" i="5"/>
  <c r="G71" i="5"/>
  <c r="F55" i="5"/>
  <c r="G55" i="5"/>
  <c r="F54" i="5"/>
  <c r="G54" i="5"/>
  <c r="F53" i="5"/>
  <c r="G53" i="5"/>
  <c r="I65" i="19"/>
  <c r="O65" i="18"/>
  <c r="O65" i="17"/>
  <c r="O65" i="4"/>
  <c r="G49" i="5"/>
  <c r="G45" i="5"/>
  <c r="G41" i="5"/>
  <c r="G37" i="5"/>
  <c r="G33" i="5"/>
  <c r="G29" i="5"/>
  <c r="G24" i="5"/>
  <c r="G20" i="5"/>
  <c r="G12" i="5"/>
  <c r="G52" i="5"/>
  <c r="G48" i="5"/>
  <c r="G44" i="5"/>
  <c r="G40" i="5"/>
  <c r="G36" i="5"/>
  <c r="G32" i="5"/>
  <c r="G27" i="5"/>
  <c r="G23" i="5"/>
  <c r="G19" i="5"/>
  <c r="G15" i="5"/>
  <c r="G11" i="5"/>
  <c r="G51" i="5"/>
  <c r="G47" i="5"/>
  <c r="G43" i="5"/>
  <c r="G39" i="5"/>
  <c r="G35" i="5"/>
  <c r="G31" i="5"/>
  <c r="G26" i="5"/>
  <c r="G22" i="5"/>
  <c r="G18" i="5"/>
  <c r="G14" i="5"/>
  <c r="G10" i="5"/>
  <c r="G50" i="5"/>
  <c r="G46" i="5"/>
  <c r="G42" i="5"/>
  <c r="G38" i="5"/>
  <c r="G34" i="5"/>
  <c r="G30" i="5"/>
  <c r="G25" i="5"/>
  <c r="G21" i="5"/>
  <c r="G17" i="5"/>
  <c r="G13" i="5"/>
  <c r="G9" i="5"/>
  <c r="G8" i="5"/>
  <c r="F16" i="5"/>
  <c r="I65" i="20"/>
  <c r="I65" i="17"/>
  <c r="U12" i="27"/>
  <c r="O18" i="1"/>
  <c r="O19" i="1"/>
  <c r="O20" i="1"/>
  <c r="O21" i="1"/>
  <c r="O22" i="1"/>
  <c r="O26" i="1"/>
  <c r="O27" i="1"/>
  <c r="O28" i="1"/>
  <c r="O29" i="1"/>
  <c r="O31" i="1"/>
  <c r="O32" i="1"/>
  <c r="O33" i="1"/>
  <c r="O34" i="1"/>
  <c r="O35" i="1"/>
  <c r="O36" i="1"/>
  <c r="O37" i="1"/>
  <c r="O38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16" i="1"/>
  <c r="O17" i="1"/>
  <c r="O65" i="1" l="1"/>
</calcChain>
</file>

<file path=xl/sharedStrings.xml><?xml version="1.0" encoding="utf-8"?>
<sst xmlns="http://schemas.openxmlformats.org/spreadsheetml/2006/main" count="272" uniqueCount="112">
  <si>
    <t>Договор</t>
  </si>
  <si>
    <t>№ Акта</t>
  </si>
  <si>
    <t>Дата подачи акта</t>
  </si>
  <si>
    <t xml:space="preserve">Всего </t>
  </si>
  <si>
    <t>Уд. Аванса</t>
  </si>
  <si>
    <t>Уд. Гарантии</t>
  </si>
  <si>
    <t>в том числе</t>
  </si>
  <si>
    <t>Итого к оплате</t>
  </si>
  <si>
    <t>№ счета</t>
  </si>
  <si>
    <t>Сумма по счету</t>
  </si>
  <si>
    <t>№ п/п</t>
  </si>
  <si>
    <t>Дата оплаты</t>
  </si>
  <si>
    <t>Сумма</t>
  </si>
  <si>
    <t>Остаток по оплате</t>
  </si>
  <si>
    <t>ВЫПОЛНЕНИЕ РАБОТ</t>
  </si>
  <si>
    <t>ОПЛАТА</t>
  </si>
  <si>
    <t>Капитал Строй - Фодд</t>
  </si>
  <si>
    <t>Договор:</t>
  </si>
  <si>
    <t>Начало работ</t>
  </si>
  <si>
    <t>Окончание работ</t>
  </si>
  <si>
    <t>Объект:</t>
  </si>
  <si>
    <t>«Административное здание, по адресу: г. Москва, ул. Довженко, вл. 1.</t>
  </si>
  <si>
    <t>Срок договора</t>
  </si>
  <si>
    <t>Работы</t>
  </si>
  <si>
    <t>Н.Р. и П.Н. прочие</t>
  </si>
  <si>
    <t>ПНР</t>
  </si>
  <si>
    <t>Общая стоимость договора</t>
  </si>
  <si>
    <t>Мат. и оборуд.</t>
  </si>
  <si>
    <t>Оплата аванса</t>
  </si>
  <si>
    <t>Прил.1.1.</t>
  </si>
  <si>
    <t>Прил.1.2.</t>
  </si>
  <si>
    <t>Прил.1.3.</t>
  </si>
  <si>
    <t>ИТП.АТМ</t>
  </si>
  <si>
    <t>ИТП.ЭОМ</t>
  </si>
  <si>
    <t>АПФ</t>
  </si>
  <si>
    <t>Доп.1 от 03.02.2014г.</t>
  </si>
  <si>
    <t>Прил.1.1.доп.</t>
  </si>
  <si>
    <t>Прил.1.2.доп.</t>
  </si>
  <si>
    <t>Прил.1.3.доп.</t>
  </si>
  <si>
    <t>Доп.2 от 22.04.2014г.</t>
  </si>
  <si>
    <t>Примечание</t>
  </si>
  <si>
    <t>Обогрев пандуса</t>
  </si>
  <si>
    <t>Освещение лифт. Шахт</t>
  </si>
  <si>
    <t>Отменен</t>
  </si>
  <si>
    <t>Доп.1 от 07.05.2014г.</t>
  </si>
  <si>
    <t>2-ДЖ/2013 от 03.02.2014г.</t>
  </si>
  <si>
    <t>б/н</t>
  </si>
  <si>
    <t>Обогрев центр. крыльца</t>
  </si>
  <si>
    <t>2/1-ДЖ/2013 от 03.03.2014г.</t>
  </si>
  <si>
    <t>Освещение лестниц</t>
  </si>
  <si>
    <t>Система</t>
  </si>
  <si>
    <t>3-ДЖ/2013 от 22.04.2014г.</t>
  </si>
  <si>
    <t>СВС</t>
  </si>
  <si>
    <t>СКУД</t>
  </si>
  <si>
    <t>СОТС</t>
  </si>
  <si>
    <t>СКУД-Магн.петля</t>
  </si>
  <si>
    <t>Прил.1.1.изм.</t>
  </si>
  <si>
    <t>СВС изм.</t>
  </si>
  <si>
    <t>Доп.2 от 06.06.2014г.</t>
  </si>
  <si>
    <t>3-1-ДЖ/2013 от 22.04.2014г.</t>
  </si>
  <si>
    <t>ВРУ №1, №2</t>
  </si>
  <si>
    <t>Доп.1 от 23.04.2014г.</t>
  </si>
  <si>
    <t>Доп.2 от 07.05.2014г.</t>
  </si>
  <si>
    <t>Кабель ЭОМ 1 и 2</t>
  </si>
  <si>
    <t>Лотки ОСТЕК-кровля</t>
  </si>
  <si>
    <t>Лотки ОСТЕК - слаботоч.</t>
  </si>
  <si>
    <t>Доп.3 от 13.05.2014г.</t>
  </si>
  <si>
    <t>Гильзы металл.</t>
  </si>
  <si>
    <t>Доп.4 от 30.05.2014г.</t>
  </si>
  <si>
    <t>Компенсаторы (разд.Кабель)</t>
  </si>
  <si>
    <t>Главная зазем. Шина</t>
  </si>
  <si>
    <t>Лотки на пандусе 1-й эт.</t>
  </si>
  <si>
    <t>Доп.5 от 01.07.2014г.</t>
  </si>
  <si>
    <t>4-ДЖ/2013 от 08.05.2014г.</t>
  </si>
  <si>
    <t>Распред. Щиты РЩ</t>
  </si>
  <si>
    <t>5-ДЖ/2013 от 08.05.2014г.</t>
  </si>
  <si>
    <t>АПС</t>
  </si>
  <si>
    <t>Доп.1 от 06.06.2014г.</t>
  </si>
  <si>
    <t>АПС - изм.</t>
  </si>
  <si>
    <t>7-ДЖ/2013 от 23.05.2014г.</t>
  </si>
  <si>
    <t>СОУЭ</t>
  </si>
  <si>
    <t>8-ДЖ/2013 от 27.05.2014г.</t>
  </si>
  <si>
    <t>АОВиК</t>
  </si>
  <si>
    <t>9-ДЖ/2013 от 27.05.2014г.</t>
  </si>
  <si>
    <t>ППА ДУ</t>
  </si>
  <si>
    <t>10-ДЖ/2013 от 30.05.2014г.</t>
  </si>
  <si>
    <t>Щит упр. Вунт.уст</t>
  </si>
  <si>
    <t>Доп.1 от 11.06.2014г.</t>
  </si>
  <si>
    <t>Щит упр. Вунт.уст - остаток</t>
  </si>
  <si>
    <t>11-ДЖ/2013 от 09.06.2014г.</t>
  </si>
  <si>
    <t>Часофикация</t>
  </si>
  <si>
    <t>12-ДЖ/2013 от 09.06.2014г.</t>
  </si>
  <si>
    <t>Освещение ЭОМ1,2</t>
  </si>
  <si>
    <t>Доп.1 от 23.06.2014г.</t>
  </si>
  <si>
    <t>Управление освещением</t>
  </si>
  <si>
    <t>13-ДЖ/2013 от 09.06.2014г.</t>
  </si>
  <si>
    <t>АСУД</t>
  </si>
  <si>
    <t>14-ДЖ/2013 от 09.06.2014г.</t>
  </si>
  <si>
    <t>КЭС</t>
  </si>
  <si>
    <t>Аванс по договору</t>
  </si>
  <si>
    <t>15-ДЖ/2013 от 16.06.2014г.</t>
  </si>
  <si>
    <t>Обогрев кровли</t>
  </si>
  <si>
    <t>16-ДЖ/2013 от 18.06.2014г.</t>
  </si>
  <si>
    <t>Наруж.освещ. - ФО</t>
  </si>
  <si>
    <t>1-ДЖ/2013</t>
  </si>
  <si>
    <t>Выполнено на начало года (для переходящих объектов)</t>
  </si>
  <si>
    <t>Выполнено с начала года  (с НДС)</t>
  </si>
  <si>
    <t>Выполнено с начала работ (с НДС)</t>
  </si>
  <si>
    <t>Остаток                       (с НДС)</t>
  </si>
  <si>
    <t>Дата</t>
  </si>
  <si>
    <t>ИТОГО</t>
  </si>
  <si>
    <t>Выполнено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</si>
</sst>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16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trike/>
      <sz val="8"/>
      <color rgb="FFFF0000"/>
      <name val="Arial"/>
      <family val="2"/>
      <charset val="204"/>
    </font>
    <font>
      <strike/>
      <sz val="8"/>
      <color rgb="FFFF0000"/>
      <name val="Arial"/>
      <family val="2"/>
      <charset val="204"/>
    </font>
    <font>
      <i/>
      <strike/>
      <sz val="8"/>
      <color rgb="FFFF0000"/>
      <name val="Arial"/>
      <family val="2"/>
      <charset val="204"/>
    </font>
    <font>
      <sz val="7.5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b/>
      <sz val="7.5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" fillId="0" borderId="1" xfId="0" applyNumberFormat="1" applyFont="1" applyBorder="1"/>
    <xf numFmtId="43" fontId="1" fillId="0" borderId="1" xfId="0" applyNumberFormat="1" applyFont="1" applyBorder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right" vertical="center"/>
    </xf>
    <xf numFmtId="43" fontId="3" fillId="0" borderId="1" xfId="0" applyNumberFormat="1" applyFont="1" applyBorder="1"/>
    <xf numFmtId="0" fontId="3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right" vertical="center" wrapText="1"/>
    </xf>
    <xf numFmtId="43" fontId="2" fillId="5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3" fontId="7" fillId="5" borderId="1" xfId="0" applyNumberFormat="1" applyFont="1" applyFill="1" applyBorder="1" applyAlignment="1">
      <alignment horizontal="right" vertical="center" wrapText="1"/>
    </xf>
    <xf numFmtId="43" fontId="7" fillId="5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top"/>
    </xf>
    <xf numFmtId="43" fontId="9" fillId="0" borderId="1" xfId="0" applyNumberFormat="1" applyFont="1" applyBorder="1" applyAlignment="1">
      <alignment horizontal="right" vertical="center" wrapText="1"/>
    </xf>
    <xf numFmtId="43" fontId="9" fillId="0" borderId="1" xfId="0" applyNumberFormat="1" applyFont="1" applyBorder="1"/>
    <xf numFmtId="0" fontId="9" fillId="0" borderId="1" xfId="0" applyFont="1" applyBorder="1"/>
    <xf numFmtId="0" fontId="3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49" fontId="1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14" fontId="9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right" vertical="center" wrapText="1"/>
    </xf>
    <xf numFmtId="43" fontId="7" fillId="4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/>
    <xf numFmtId="1" fontId="3" fillId="0" borderId="1" xfId="0" applyNumberFormat="1" applyFont="1" applyFill="1" applyBorder="1"/>
    <xf numFmtId="14" fontId="3" fillId="0" borderId="1" xfId="0" applyNumberFormat="1" applyFont="1" applyFill="1" applyBorder="1"/>
    <xf numFmtId="43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/>
    <xf numFmtId="14" fontId="8" fillId="0" borderId="1" xfId="0" applyNumberFormat="1" applyFont="1" applyFill="1" applyBorder="1"/>
    <xf numFmtId="43" fontId="8" fillId="0" borderId="1" xfId="0" applyNumberFormat="1" applyFont="1" applyFill="1" applyBorder="1"/>
    <xf numFmtId="43" fontId="4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/>
    <xf numFmtId="1" fontId="9" fillId="0" borderId="1" xfId="0" applyNumberFormat="1" applyFont="1" applyFill="1" applyBorder="1"/>
    <xf numFmtId="14" fontId="9" fillId="0" borderId="1" xfId="0" applyNumberFormat="1" applyFont="1" applyFill="1" applyBorder="1"/>
    <xf numFmtId="1" fontId="1" fillId="0" borderId="1" xfId="0" applyNumberFormat="1" applyFont="1" applyFill="1" applyBorder="1"/>
    <xf numFmtId="14" fontId="1" fillId="0" borderId="1" xfId="0" applyNumberFormat="1" applyFont="1" applyFill="1" applyBorder="1"/>
    <xf numFmtId="43" fontId="1" fillId="0" borderId="1" xfId="0" applyNumberFormat="1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0" xfId="0" applyFont="1"/>
    <xf numFmtId="0" fontId="10" fillId="0" borderId="1" xfId="0" applyFont="1" applyBorder="1"/>
    <xf numFmtId="49" fontId="11" fillId="0" borderId="1" xfId="0" applyNumberFormat="1" applyFont="1" applyFill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right" vertical="center"/>
    </xf>
    <xf numFmtId="43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43" fontId="10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top"/>
      <protection locked="0"/>
    </xf>
    <xf numFmtId="43" fontId="12" fillId="0" borderId="1" xfId="0" applyNumberFormat="1" applyFont="1" applyBorder="1" applyAlignment="1" applyProtection="1">
      <alignment horizontal="center" vertical="top"/>
      <protection hidden="1"/>
    </xf>
    <xf numFmtId="43" fontId="12" fillId="0" borderId="11" xfId="0" applyNumberFormat="1" applyFont="1" applyBorder="1" applyAlignment="1" applyProtection="1">
      <alignment horizontal="center" vertical="top"/>
      <protection hidden="1"/>
    </xf>
    <xf numFmtId="0" fontId="12" fillId="0" borderId="3" xfId="0" applyFont="1" applyBorder="1" applyAlignment="1" applyProtection="1">
      <alignment horizontal="center" vertical="top"/>
      <protection locked="0"/>
    </xf>
    <xf numFmtId="43" fontId="12" fillId="0" borderId="3" xfId="0" applyNumberFormat="1" applyFont="1" applyBorder="1" applyAlignment="1" applyProtection="1">
      <alignment horizontal="center" vertical="top"/>
      <protection hidden="1"/>
    </xf>
    <xf numFmtId="43" fontId="12" fillId="0" borderId="12" xfId="0" applyNumberFormat="1" applyFont="1" applyBorder="1" applyAlignment="1" applyProtection="1">
      <alignment horizontal="center" vertical="top"/>
      <protection hidden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2" fontId="1" fillId="0" borderId="0" xfId="0" applyNumberFormat="1" applyFont="1" applyFill="1"/>
    <xf numFmtId="0" fontId="10" fillId="0" borderId="0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Fill="1"/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locked="0"/>
    </xf>
    <xf numFmtId="43" fontId="15" fillId="0" borderId="3" xfId="0" applyNumberFormat="1" applyFont="1" applyFill="1" applyBorder="1" applyAlignment="1" applyProtection="1">
      <alignment horizontal="center" vertical="top"/>
      <protection hidden="1"/>
    </xf>
    <xf numFmtId="43" fontId="15" fillId="0" borderId="13" xfId="0" applyNumberFormat="1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/>
      <protection locked="0"/>
    </xf>
    <xf numFmtId="43" fontId="15" fillId="0" borderId="1" xfId="0" applyNumberFormat="1" applyFont="1" applyFill="1" applyBorder="1" applyAlignment="1" applyProtection="1">
      <alignment horizontal="center" vertical="top"/>
      <protection hidden="1"/>
    </xf>
    <xf numFmtId="43" fontId="15" fillId="0" borderId="4" xfId="0" applyNumberFormat="1" applyFont="1" applyFill="1" applyBorder="1" applyAlignment="1" applyProtection="1">
      <alignment horizontal="center" vertical="top"/>
      <protection hidden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/>
      <protection locked="0"/>
    </xf>
    <xf numFmtId="43" fontId="10" fillId="0" borderId="1" xfId="0" applyNumberFormat="1" applyFont="1" applyFill="1" applyBorder="1" applyAlignment="1" applyProtection="1">
      <alignment horizontal="center" vertical="top"/>
      <protection hidden="1"/>
    </xf>
    <xf numFmtId="43" fontId="10" fillId="0" borderId="4" xfId="0" applyNumberFormat="1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view="pageBreakPreview" topLeftCell="B1" zoomScaleNormal="100" zoomScaleSheetLayoutView="100" workbookViewId="0">
      <selection activeCell="D19" sqref="D19"/>
    </sheetView>
  </sheetViews>
  <sheetFormatPr defaultRowHeight="11.25" outlineLevelRow="1" x14ac:dyDescent="0.2"/>
  <cols>
    <col min="1" max="1" width="4.28515625" style="4" hidden="1" customWidth="1"/>
    <col min="2" max="3" width="11" style="4" customWidth="1"/>
    <col min="4" max="4" width="13.140625" style="46" customWidth="1"/>
    <col min="5" max="5" width="14.28515625" style="4" customWidth="1"/>
    <col min="6" max="6" width="9" style="4" bestFit="1" customWidth="1"/>
    <col min="7" max="7" width="12.42578125" style="4" customWidth="1"/>
    <col min="8" max="8" width="15.42578125" style="4" customWidth="1"/>
    <col min="9" max="9" width="12.5703125" style="4" bestFit="1" customWidth="1"/>
    <col min="10" max="10" width="12.28515625" style="4" bestFit="1" customWidth="1"/>
    <col min="11" max="11" width="11.7109375" style="4" bestFit="1" customWidth="1"/>
    <col min="12" max="12" width="12.85546875" style="55" bestFit="1" customWidth="1"/>
    <col min="13" max="13" width="5.42578125" style="55" bestFit="1" customWidth="1"/>
    <col min="14" max="14" width="9.140625" style="55"/>
    <col min="15" max="15" width="11.7109375" style="55" customWidth="1"/>
    <col min="16" max="16" width="11.85546875" style="55" bestFit="1" customWidth="1"/>
    <col min="17" max="17" width="9.140625" style="4"/>
    <col min="18" max="18" width="12.42578125" style="4" bestFit="1" customWidth="1"/>
    <col min="19" max="19" width="9.7109375" style="4" bestFit="1" customWidth="1"/>
    <col min="20" max="20" width="16.28515625" style="4" customWidth="1"/>
    <col min="21" max="21" width="10.85546875" style="4" bestFit="1" customWidth="1"/>
    <col min="22" max="16384" width="9.140625" style="4"/>
  </cols>
  <sheetData>
    <row r="1" spans="1:21" ht="12" outlineLevel="1" thickBot="1" x14ac:dyDescent="0.25">
      <c r="B1" s="134" t="s">
        <v>16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</row>
    <row r="2" spans="1:21" outlineLevel="1" x14ac:dyDescent="0.2"/>
    <row r="3" spans="1:21" outlineLevel="1" x14ac:dyDescent="0.2">
      <c r="B3" s="5" t="s">
        <v>20</v>
      </c>
      <c r="C3" s="5"/>
      <c r="D3" s="40"/>
      <c r="E3" s="137" t="s">
        <v>21</v>
      </c>
      <c r="F3" s="137"/>
      <c r="G3" s="137"/>
      <c r="H3" s="137"/>
      <c r="I3" s="137"/>
    </row>
    <row r="4" spans="1:21" outlineLevel="1" x14ac:dyDescent="0.2"/>
    <row r="5" spans="1:21" s="2" customFormat="1" ht="20.25" customHeight="1" outlineLevel="1" x14ac:dyDescent="0.25">
      <c r="A5" s="138" t="s">
        <v>40</v>
      </c>
      <c r="B5" s="138" t="s">
        <v>17</v>
      </c>
      <c r="C5" s="138" t="s">
        <v>109</v>
      </c>
      <c r="D5" s="140" t="s">
        <v>50</v>
      </c>
      <c r="E5" s="141" t="s">
        <v>22</v>
      </c>
      <c r="F5" s="142"/>
      <c r="G5" s="138" t="s">
        <v>26</v>
      </c>
      <c r="H5" s="141" t="s">
        <v>6</v>
      </c>
      <c r="I5" s="143"/>
      <c r="J5" s="143"/>
      <c r="K5" s="142"/>
      <c r="L5" s="131" t="s">
        <v>99</v>
      </c>
      <c r="M5" s="128" t="s">
        <v>28</v>
      </c>
      <c r="N5" s="129"/>
      <c r="O5" s="130"/>
      <c r="P5" s="131" t="s">
        <v>13</v>
      </c>
      <c r="R5" s="133" t="s">
        <v>105</v>
      </c>
      <c r="S5" s="133" t="s">
        <v>106</v>
      </c>
      <c r="T5" s="133" t="s">
        <v>107</v>
      </c>
      <c r="U5" s="133" t="s">
        <v>108</v>
      </c>
    </row>
    <row r="6" spans="1:21" s="2" customFormat="1" ht="22.5" outlineLevel="1" x14ac:dyDescent="0.25">
      <c r="A6" s="139"/>
      <c r="B6" s="139"/>
      <c r="C6" s="139"/>
      <c r="D6" s="140"/>
      <c r="E6" s="1" t="s">
        <v>18</v>
      </c>
      <c r="F6" s="1" t="s">
        <v>19</v>
      </c>
      <c r="G6" s="139"/>
      <c r="H6" s="1" t="s">
        <v>27</v>
      </c>
      <c r="I6" s="1" t="s">
        <v>23</v>
      </c>
      <c r="J6" s="1" t="s">
        <v>24</v>
      </c>
      <c r="K6" s="1" t="s">
        <v>25</v>
      </c>
      <c r="L6" s="132"/>
      <c r="M6" s="56" t="s">
        <v>10</v>
      </c>
      <c r="N6" s="56" t="s">
        <v>11</v>
      </c>
      <c r="O6" s="56" t="s">
        <v>12</v>
      </c>
      <c r="P6" s="132"/>
      <c r="R6" s="133"/>
      <c r="S6" s="133"/>
      <c r="T6" s="133"/>
      <c r="U6" s="133"/>
    </row>
    <row r="7" spans="1:21" s="8" customFormat="1" ht="13.5" outlineLevel="1" x14ac:dyDescent="0.25">
      <c r="A7" s="6"/>
      <c r="B7" s="7">
        <v>1</v>
      </c>
      <c r="C7" s="7"/>
      <c r="D7" s="41">
        <v>2</v>
      </c>
      <c r="E7" s="6">
        <v>3</v>
      </c>
      <c r="F7" s="6">
        <v>4</v>
      </c>
      <c r="G7" s="7">
        <v>5</v>
      </c>
      <c r="H7" s="6">
        <v>6</v>
      </c>
      <c r="I7" s="6">
        <v>7</v>
      </c>
      <c r="J7" s="6">
        <v>8</v>
      </c>
      <c r="K7" s="6">
        <v>9</v>
      </c>
      <c r="L7" s="57">
        <v>10</v>
      </c>
      <c r="M7" s="18">
        <v>11</v>
      </c>
      <c r="N7" s="18">
        <v>12</v>
      </c>
      <c r="O7" s="18">
        <v>13</v>
      </c>
      <c r="P7" s="57">
        <v>14</v>
      </c>
      <c r="R7" s="103"/>
      <c r="S7" s="104"/>
      <c r="T7" s="104"/>
      <c r="U7" s="105"/>
    </row>
    <row r="8" spans="1:21" s="78" customFormat="1" ht="13.5" outlineLevel="1" x14ac:dyDescent="0.25">
      <c r="A8" s="74"/>
      <c r="B8" s="73" t="s">
        <v>104</v>
      </c>
      <c r="C8" s="49">
        <v>41592</v>
      </c>
      <c r="D8" s="73"/>
      <c r="E8" s="49">
        <v>41603</v>
      </c>
      <c r="F8" s="49">
        <v>41759</v>
      </c>
      <c r="G8" s="51">
        <f>SUM(G9:G11)</f>
        <v>2075593.56</v>
      </c>
      <c r="H8" s="51">
        <f t="shared" ref="H8:K8" si="0">SUM(H9:H11)</f>
        <v>931261.8</v>
      </c>
      <c r="I8" s="51">
        <f t="shared" si="0"/>
        <v>752405</v>
      </c>
      <c r="J8" s="51">
        <f t="shared" si="0"/>
        <v>204926.76</v>
      </c>
      <c r="K8" s="51">
        <f t="shared" si="0"/>
        <v>187000</v>
      </c>
      <c r="L8" s="75">
        <f>ROUND(G8*0.6,2)</f>
        <v>1245356.1399999999</v>
      </c>
      <c r="M8" s="76"/>
      <c r="N8" s="77"/>
      <c r="O8" s="62"/>
      <c r="P8" s="62">
        <f>ROUND(L8-O8,2)</f>
        <v>1245356.1399999999</v>
      </c>
      <c r="R8" s="100"/>
      <c r="S8" s="101">
        <f>SUMIF(Январь!B10:B54,B8,Январь!F10:F54)+SUMIF(Февраль!B10:B54,B8,Февраль!F10:F54)</f>
        <v>0</v>
      </c>
      <c r="T8" s="101">
        <f>R8+S8</f>
        <v>0</v>
      </c>
      <c r="U8" s="102">
        <f>G8-T8</f>
        <v>2075593.56</v>
      </c>
    </row>
    <row r="9" spans="1:21" s="79" customFormat="1" ht="13.5" outlineLevel="1" x14ac:dyDescent="0.2">
      <c r="A9" s="37"/>
      <c r="B9" s="34" t="s">
        <v>29</v>
      </c>
      <c r="C9" s="39"/>
      <c r="D9" s="44" t="s">
        <v>33</v>
      </c>
      <c r="E9" s="47"/>
      <c r="F9" s="47"/>
      <c r="G9" s="52">
        <f>SUM(H9:K9)</f>
        <v>772151.03</v>
      </c>
      <c r="H9" s="52">
        <v>437652.81</v>
      </c>
      <c r="I9" s="52">
        <v>222905</v>
      </c>
      <c r="J9" s="52">
        <v>79593.22</v>
      </c>
      <c r="K9" s="52">
        <v>32000</v>
      </c>
      <c r="L9" s="67"/>
      <c r="M9" s="68"/>
      <c r="N9" s="69"/>
      <c r="O9" s="67"/>
      <c r="P9" s="67"/>
      <c r="R9" s="100">
        <v>0</v>
      </c>
      <c r="S9" s="101">
        <f>SUMIF(Январь!B11:B65,B9,Январь!F11:F65)+SUMIF(Февраль!B11:B55,B9,Февраль!F11:F55)</f>
        <v>0</v>
      </c>
      <c r="T9" s="101">
        <f t="shared" ref="T9:T12" si="1">R9+S9</f>
        <v>0</v>
      </c>
      <c r="U9" s="102">
        <f t="shared" ref="U9:U12" si="2">G9-T9</f>
        <v>772151.03</v>
      </c>
    </row>
    <row r="10" spans="1:21" s="79" customFormat="1" ht="13.5" outlineLevel="1" x14ac:dyDescent="0.2">
      <c r="A10" s="37"/>
      <c r="B10" s="34" t="s">
        <v>30</v>
      </c>
      <c r="C10" s="39"/>
      <c r="D10" s="44" t="s">
        <v>32</v>
      </c>
      <c r="E10" s="47"/>
      <c r="F10" s="47"/>
      <c r="G10" s="52">
        <f t="shared" ref="G10:G11" si="3">SUM(H10:K10)</f>
        <v>817417.99</v>
      </c>
      <c r="H10" s="52">
        <v>452349.99</v>
      </c>
      <c r="I10" s="52">
        <v>144900</v>
      </c>
      <c r="J10" s="52">
        <v>65168</v>
      </c>
      <c r="K10" s="52">
        <v>155000</v>
      </c>
      <c r="L10" s="67"/>
      <c r="M10" s="68"/>
      <c r="N10" s="69"/>
      <c r="O10" s="67"/>
      <c r="P10" s="67"/>
      <c r="R10" s="100">
        <v>0</v>
      </c>
      <c r="S10" s="101">
        <f>SUMIF(Январь!B12:B66,B10,Январь!F12:F66)+SUMIF(Февраль!B12:B56,B10,Февраль!F12:F56)</f>
        <v>0</v>
      </c>
      <c r="T10" s="101">
        <f t="shared" si="1"/>
        <v>0</v>
      </c>
      <c r="U10" s="102">
        <f t="shared" si="2"/>
        <v>817417.99</v>
      </c>
    </row>
    <row r="11" spans="1:21" s="79" customFormat="1" ht="13.5" outlineLevel="1" x14ac:dyDescent="0.2">
      <c r="A11" s="37"/>
      <c r="B11" s="34" t="s">
        <v>31</v>
      </c>
      <c r="C11" s="39"/>
      <c r="D11" s="44" t="s">
        <v>34</v>
      </c>
      <c r="E11" s="47"/>
      <c r="F11" s="47"/>
      <c r="G11" s="52">
        <f t="shared" si="3"/>
        <v>486024.54</v>
      </c>
      <c r="H11" s="52">
        <v>41259</v>
      </c>
      <c r="I11" s="52">
        <v>384600</v>
      </c>
      <c r="J11" s="52">
        <v>60165.54</v>
      </c>
      <c r="K11" s="52">
        <v>0</v>
      </c>
      <c r="L11" s="67"/>
      <c r="M11" s="68"/>
      <c r="N11" s="69"/>
      <c r="O11" s="67"/>
      <c r="P11" s="67"/>
      <c r="R11" s="100">
        <v>0</v>
      </c>
      <c r="S11" s="101">
        <f>SUMIF(Январь!B13:B67,B11,Январь!F13:F67)+SUMIF(Февраль!B13:B57,B11,Февраль!F13:F57)</f>
        <v>0</v>
      </c>
      <c r="T11" s="101">
        <f t="shared" si="1"/>
        <v>0</v>
      </c>
      <c r="U11" s="102">
        <f t="shared" si="2"/>
        <v>486024.54</v>
      </c>
    </row>
    <row r="12" spans="1:21" s="27" customFormat="1" ht="22.5" outlineLevel="1" x14ac:dyDescent="0.2">
      <c r="A12" s="26" t="s">
        <v>43</v>
      </c>
      <c r="B12" s="30" t="s">
        <v>35</v>
      </c>
      <c r="C12" s="30"/>
      <c r="D12" s="43"/>
      <c r="E12" s="31">
        <v>41603</v>
      </c>
      <c r="F12" s="31">
        <v>41759</v>
      </c>
      <c r="G12" s="32">
        <f>SUM(H12:K12)</f>
        <v>2051299.6</v>
      </c>
      <c r="H12" s="33">
        <f>SUM(H13:H15)</f>
        <v>940689.6100000001</v>
      </c>
      <c r="I12" s="33">
        <f t="shared" ref="I12:K12" si="4">SUM(I13:I15)</f>
        <v>755725</v>
      </c>
      <c r="J12" s="33">
        <f t="shared" si="4"/>
        <v>167884.99000000002</v>
      </c>
      <c r="K12" s="33">
        <f t="shared" si="4"/>
        <v>187000</v>
      </c>
      <c r="L12" s="62">
        <v>0</v>
      </c>
      <c r="M12" s="63"/>
      <c r="N12" s="64"/>
      <c r="O12" s="65"/>
      <c r="P12" s="66">
        <f>ROUND(L12-O12,2)</f>
        <v>0</v>
      </c>
      <c r="R12" s="100">
        <v>0</v>
      </c>
      <c r="S12" s="101">
        <f>SUMIF(Январь!B14:B68,B12,Январь!F14:F68)+SUMIF(Февраль!B14:B58,B12,Февраль!F14:F58)</f>
        <v>0</v>
      </c>
      <c r="T12" s="101">
        <f t="shared" si="1"/>
        <v>0</v>
      </c>
      <c r="U12" s="101">
        <f t="shared" si="2"/>
        <v>2051299.6</v>
      </c>
    </row>
    <row r="13" spans="1:21" s="29" customFormat="1" ht="13.5" outlineLevel="1" x14ac:dyDescent="0.2">
      <c r="A13" s="26" t="s">
        <v>43</v>
      </c>
      <c r="B13" s="34" t="s">
        <v>36</v>
      </c>
      <c r="C13" s="39"/>
      <c r="D13" s="44" t="s">
        <v>33</v>
      </c>
      <c r="E13" s="47"/>
      <c r="F13" s="47"/>
      <c r="G13" s="35">
        <f>SUM(H13:K13)</f>
        <v>738509.68</v>
      </c>
      <c r="H13" s="36">
        <v>416620.08</v>
      </c>
      <c r="I13" s="36">
        <v>213800</v>
      </c>
      <c r="J13" s="36">
        <v>76089.600000000006</v>
      </c>
      <c r="K13" s="36">
        <v>32000</v>
      </c>
      <c r="L13" s="67"/>
      <c r="M13" s="68"/>
      <c r="N13" s="69"/>
      <c r="O13" s="67"/>
      <c r="P13" s="67"/>
      <c r="R13" s="28"/>
      <c r="S13" s="101">
        <f>SUMIF(Январь!B15:B69,B13,Январь!F15:F69)+SUMIF(Февраль!B15:B59,B13,Февраль!F15:F59)</f>
        <v>0</v>
      </c>
      <c r="T13" s="28"/>
      <c r="U13" s="28"/>
    </row>
    <row r="14" spans="1:21" s="29" customFormat="1" ht="13.5" outlineLevel="1" x14ac:dyDescent="0.2">
      <c r="A14" s="26" t="s">
        <v>43</v>
      </c>
      <c r="B14" s="34" t="s">
        <v>37</v>
      </c>
      <c r="C14" s="39"/>
      <c r="D14" s="44" t="s">
        <v>32</v>
      </c>
      <c r="E14" s="47"/>
      <c r="F14" s="47"/>
      <c r="G14" s="35">
        <f t="shared" ref="G14" si="5">SUM(H14:K14)</f>
        <v>865225.38</v>
      </c>
      <c r="H14" s="36">
        <v>482810.53</v>
      </c>
      <c r="I14" s="36">
        <v>157325</v>
      </c>
      <c r="J14" s="36">
        <v>70089.850000000006</v>
      </c>
      <c r="K14" s="36">
        <v>155000</v>
      </c>
      <c r="L14" s="67"/>
      <c r="M14" s="68"/>
      <c r="N14" s="69"/>
      <c r="O14" s="67"/>
      <c r="P14" s="67"/>
      <c r="R14" s="28"/>
      <c r="S14" s="101">
        <f>SUMIF(Январь!B16:B70,B14,Январь!F16:F70)+SUMIF(Февраль!B16:B60,B14,Февраль!F16:F60)</f>
        <v>0</v>
      </c>
      <c r="T14" s="28"/>
      <c r="U14" s="28"/>
    </row>
    <row r="15" spans="1:21" s="29" customFormat="1" ht="13.5" outlineLevel="1" x14ac:dyDescent="0.2">
      <c r="A15" s="26" t="s">
        <v>43</v>
      </c>
      <c r="B15" s="34" t="s">
        <v>38</v>
      </c>
      <c r="C15" s="39"/>
      <c r="D15" s="44" t="s">
        <v>34</v>
      </c>
      <c r="E15" s="47"/>
      <c r="F15" s="47"/>
      <c r="G15" s="35">
        <f>SUM(H15:K15)</f>
        <v>447564.54</v>
      </c>
      <c r="H15" s="36">
        <v>41259</v>
      </c>
      <c r="I15" s="36">
        <v>384600</v>
      </c>
      <c r="J15" s="36">
        <v>21705.54</v>
      </c>
      <c r="K15" s="36">
        <v>0</v>
      </c>
      <c r="L15" s="67"/>
      <c r="M15" s="68"/>
      <c r="N15" s="69"/>
      <c r="O15" s="67"/>
      <c r="P15" s="67"/>
      <c r="R15" s="28"/>
      <c r="S15" s="101">
        <f>SUMIF(Январь!B17:B71,B15,Январь!F17:F71)+SUMIF(Февраль!B17:B61,B15,Февраль!F17:F61)</f>
        <v>0</v>
      </c>
      <c r="T15" s="28"/>
      <c r="U15" s="28"/>
    </row>
    <row r="16" spans="1:21" ht="13.5" outlineLevel="1" x14ac:dyDescent="0.2">
      <c r="A16" s="3"/>
      <c r="B16" s="122" t="s">
        <v>39</v>
      </c>
      <c r="C16" s="123"/>
      <c r="D16" s="124"/>
      <c r="E16" s="22">
        <v>41603</v>
      </c>
      <c r="F16" s="22">
        <v>41820</v>
      </c>
      <c r="G16" s="24">
        <f>SUM(G17:G19)</f>
        <v>2130469.6</v>
      </c>
      <c r="H16" s="24">
        <f t="shared" ref="H16:K16" si="6">SUM(H17:H19)</f>
        <v>940689.6100000001</v>
      </c>
      <c r="I16" s="24">
        <f t="shared" si="6"/>
        <v>791125</v>
      </c>
      <c r="J16" s="24">
        <f t="shared" si="6"/>
        <v>211654.99000000002</v>
      </c>
      <c r="K16" s="24">
        <f t="shared" si="6"/>
        <v>187000</v>
      </c>
      <c r="L16" s="21">
        <v>0</v>
      </c>
      <c r="M16" s="70"/>
      <c r="N16" s="71"/>
      <c r="O16" s="72"/>
      <c r="P16" s="21">
        <f>ROUND(L16-O16,2)</f>
        <v>0</v>
      </c>
      <c r="R16" s="3"/>
      <c r="S16" s="101">
        <f>SUMIF(Январь!B18:B72,B16,Январь!F18:F72)+SUMIF(Февраль!B18:B62,B16,Февраль!F18:F62)</f>
        <v>0</v>
      </c>
      <c r="T16" s="3"/>
      <c r="U16" s="3"/>
    </row>
    <row r="17" spans="1:21" s="15" customFormat="1" ht="13.5" outlineLevel="1" x14ac:dyDescent="0.2">
      <c r="A17" s="25"/>
      <c r="B17" s="11" t="s">
        <v>36</v>
      </c>
      <c r="C17" s="38"/>
      <c r="D17" s="42" t="s">
        <v>33</v>
      </c>
      <c r="E17" s="12"/>
      <c r="F17" s="12"/>
      <c r="G17" s="13">
        <f>SUM(H17:K17)</f>
        <v>738509.68</v>
      </c>
      <c r="H17" s="48">
        <v>416620.08</v>
      </c>
      <c r="I17" s="48">
        <v>213800</v>
      </c>
      <c r="J17" s="48">
        <v>76089.600000000006</v>
      </c>
      <c r="K17" s="48">
        <v>32000</v>
      </c>
      <c r="L17" s="59"/>
      <c r="M17" s="60"/>
      <c r="N17" s="61"/>
      <c r="O17" s="59"/>
      <c r="P17" s="59"/>
      <c r="R17" s="25"/>
      <c r="S17" s="101">
        <f>SUMIF(Январь!B19:B73,B17,Январь!F19:F73)+SUMIF(Февраль!B19:B63,B17,Февраль!F19:F63)</f>
        <v>0</v>
      </c>
      <c r="T17" s="25"/>
      <c r="U17" s="25"/>
    </row>
    <row r="18" spans="1:21" s="15" customFormat="1" ht="13.5" outlineLevel="1" x14ac:dyDescent="0.2">
      <c r="A18" s="25"/>
      <c r="B18" s="11" t="s">
        <v>37</v>
      </c>
      <c r="C18" s="38"/>
      <c r="D18" s="42" t="s">
        <v>32</v>
      </c>
      <c r="E18" s="12"/>
      <c r="F18" s="12"/>
      <c r="G18" s="13">
        <f t="shared" ref="G18" si="7">SUM(H18:K18)</f>
        <v>865225.38</v>
      </c>
      <c r="H18" s="48">
        <v>482810.53</v>
      </c>
      <c r="I18" s="48">
        <v>157325</v>
      </c>
      <c r="J18" s="48">
        <v>70089.850000000006</v>
      </c>
      <c r="K18" s="48">
        <v>155000</v>
      </c>
      <c r="L18" s="59"/>
      <c r="M18" s="60"/>
      <c r="N18" s="61"/>
      <c r="O18" s="59"/>
      <c r="P18" s="59"/>
      <c r="R18" s="25"/>
      <c r="S18" s="101">
        <f>SUMIF(Январь!B20:B74,B18,Январь!F20:F74)+SUMIF(Февраль!B20:B64,B18,Февраль!F20:F64)</f>
        <v>0</v>
      </c>
      <c r="T18" s="25"/>
      <c r="U18" s="25"/>
    </row>
    <row r="19" spans="1:21" s="15" customFormat="1" ht="13.5" outlineLevel="1" x14ac:dyDescent="0.2">
      <c r="A19" s="25"/>
      <c r="B19" s="11" t="s">
        <v>38</v>
      </c>
      <c r="C19" s="38"/>
      <c r="D19" s="42" t="s">
        <v>34</v>
      </c>
      <c r="E19" s="12"/>
      <c r="F19" s="12"/>
      <c r="G19" s="13">
        <f>SUM(H19:K19)</f>
        <v>526734.54</v>
      </c>
      <c r="H19" s="48">
        <v>41259</v>
      </c>
      <c r="I19" s="48">
        <v>420000</v>
      </c>
      <c r="J19" s="48">
        <v>65475.54</v>
      </c>
      <c r="K19" s="48">
        <v>0</v>
      </c>
      <c r="L19" s="59"/>
      <c r="M19" s="60"/>
      <c r="N19" s="61"/>
      <c r="O19" s="59"/>
      <c r="P19" s="59"/>
      <c r="R19" s="25"/>
      <c r="S19" s="101">
        <f>SUMIF(Январь!B21:B75,B19,Январь!F21:F75)+SUMIF(Февраль!B21:B65,B19,Февраль!F21:F65)</f>
        <v>0</v>
      </c>
      <c r="T19" s="25"/>
      <c r="U19" s="25"/>
    </row>
    <row r="20" spans="1:21" s="8" customFormat="1" ht="13.5" outlineLevel="1" x14ac:dyDescent="0.25">
      <c r="A20" s="6"/>
      <c r="B20" s="119" t="s">
        <v>45</v>
      </c>
      <c r="C20" s="120"/>
      <c r="D20" s="121"/>
      <c r="E20" s="16">
        <v>41694</v>
      </c>
      <c r="F20" s="16">
        <v>41729</v>
      </c>
      <c r="G20" s="17">
        <f>SUM(G21:G22)</f>
        <v>214393.82999999996</v>
      </c>
      <c r="H20" s="17">
        <f>SUM(H21:H22)</f>
        <v>122556.13</v>
      </c>
      <c r="I20" s="17">
        <f>SUM(I21:I22)</f>
        <v>82547.73000000001</v>
      </c>
      <c r="J20" s="17">
        <f>SUM(J21:J22)</f>
        <v>9289.9700000000012</v>
      </c>
      <c r="K20" s="17">
        <f t="shared" ref="K20" si="8">SUM(K21:K22)</f>
        <v>0</v>
      </c>
      <c r="L20" s="20">
        <f>ROUND(G20*0.6,2)</f>
        <v>128636.3</v>
      </c>
      <c r="M20" s="58"/>
      <c r="N20" s="19"/>
      <c r="O20" s="21"/>
      <c r="P20" s="21">
        <f>ROUND(L20-O20,2)</f>
        <v>128636.3</v>
      </c>
      <c r="R20" s="6"/>
      <c r="S20" s="101">
        <f>SUMIF(Январь!B22:B76,B20,Январь!F22:F76)+SUMIF(Февраль!B22:B66,B20,Февраль!F22:F66)</f>
        <v>0</v>
      </c>
      <c r="T20" s="6"/>
      <c r="U20" s="6"/>
    </row>
    <row r="21" spans="1:21" s="15" customFormat="1" ht="22.5" outlineLevel="1" x14ac:dyDescent="0.2">
      <c r="A21" s="25"/>
      <c r="B21" s="11" t="s">
        <v>29</v>
      </c>
      <c r="C21" s="38"/>
      <c r="D21" s="42" t="s">
        <v>41</v>
      </c>
      <c r="E21" s="12"/>
      <c r="F21" s="12"/>
      <c r="G21" s="13">
        <f>SUM(H21:K21)</f>
        <v>138726.13999999998</v>
      </c>
      <c r="H21" s="13">
        <v>87358.23</v>
      </c>
      <c r="I21" s="13">
        <v>45597.73</v>
      </c>
      <c r="J21" s="13">
        <v>5770.18</v>
      </c>
      <c r="K21" s="13">
        <v>0</v>
      </c>
      <c r="L21" s="59"/>
      <c r="M21" s="60"/>
      <c r="N21" s="61"/>
      <c r="O21" s="59"/>
      <c r="P21" s="59"/>
      <c r="R21" s="25"/>
      <c r="S21" s="101">
        <f>SUMIF(Январь!B23:B77,B21,Январь!F23:F77)+SUMIF(Февраль!B23:B67,B21,Февраль!F23:F67)</f>
        <v>0</v>
      </c>
      <c r="T21" s="25"/>
      <c r="U21" s="25"/>
    </row>
    <row r="22" spans="1:21" s="15" customFormat="1" ht="22.5" outlineLevel="1" x14ac:dyDescent="0.2">
      <c r="A22" s="25"/>
      <c r="B22" s="11" t="s">
        <v>30</v>
      </c>
      <c r="C22" s="38"/>
      <c r="D22" s="42" t="s">
        <v>42</v>
      </c>
      <c r="E22" s="12"/>
      <c r="F22" s="12"/>
      <c r="G22" s="13">
        <f>SUM(H22:K22)</f>
        <v>75667.689999999988</v>
      </c>
      <c r="H22" s="13">
        <v>35197.9</v>
      </c>
      <c r="I22" s="13">
        <v>36950</v>
      </c>
      <c r="J22" s="13">
        <v>3519.79</v>
      </c>
      <c r="K22" s="13">
        <v>0</v>
      </c>
      <c r="L22" s="59"/>
      <c r="M22" s="60"/>
      <c r="N22" s="61"/>
      <c r="O22" s="59"/>
      <c r="P22" s="59"/>
      <c r="R22" s="25"/>
      <c r="S22" s="101">
        <f>SUMIF(Январь!B24:B78,B22,Январь!F24:F78)+SUMIF(Февраль!B24:B68,B22,Февраль!F24:F68)</f>
        <v>0</v>
      </c>
      <c r="T22" s="25"/>
      <c r="U22" s="25"/>
    </row>
    <row r="23" spans="1:21" ht="13.5" outlineLevel="1" x14ac:dyDescent="0.2">
      <c r="A23" s="3"/>
      <c r="B23" s="122" t="s">
        <v>44</v>
      </c>
      <c r="C23" s="123"/>
      <c r="D23" s="124"/>
      <c r="E23" s="22">
        <v>41766</v>
      </c>
      <c r="F23" s="22">
        <v>41774</v>
      </c>
      <c r="G23" s="24">
        <f>SUM(G24)</f>
        <v>75621.98</v>
      </c>
      <c r="H23" s="24">
        <f t="shared" ref="H23:K23" si="9">SUM(H24)</f>
        <v>54370.93</v>
      </c>
      <c r="I23" s="24">
        <f t="shared" si="9"/>
        <v>17650</v>
      </c>
      <c r="J23" s="24">
        <f t="shared" si="9"/>
        <v>3601.05</v>
      </c>
      <c r="K23" s="23">
        <f t="shared" si="9"/>
        <v>0</v>
      </c>
      <c r="L23" s="20">
        <f>ROUND(G23*0.75,2)</f>
        <v>56716.49</v>
      </c>
      <c r="M23" s="70"/>
      <c r="N23" s="71"/>
      <c r="O23" s="72"/>
      <c r="P23" s="21">
        <f>ROUND(L23-O23,2)</f>
        <v>56716.49</v>
      </c>
      <c r="R23" s="3"/>
      <c r="S23" s="101">
        <f>SUMIF(Январь!B25:B79,B23,Январь!F25:F79)+SUMIF(Февраль!B25:B69,B23,Февраль!F25:F69)</f>
        <v>0</v>
      </c>
      <c r="T23" s="3"/>
      <c r="U23" s="3"/>
    </row>
    <row r="24" spans="1:21" ht="22.5" outlineLevel="1" x14ac:dyDescent="0.2">
      <c r="A24" s="3"/>
      <c r="B24" s="11" t="s">
        <v>46</v>
      </c>
      <c r="C24" s="38"/>
      <c r="D24" s="42" t="s">
        <v>47</v>
      </c>
      <c r="E24" s="12"/>
      <c r="F24" s="12"/>
      <c r="G24" s="13">
        <f>SUM(H24:K24)</f>
        <v>75621.98</v>
      </c>
      <c r="H24" s="48">
        <v>54370.93</v>
      </c>
      <c r="I24" s="48">
        <v>17650</v>
      </c>
      <c r="J24" s="48">
        <v>3601.05</v>
      </c>
      <c r="K24" s="14"/>
      <c r="L24" s="59"/>
      <c r="M24" s="60"/>
      <c r="N24" s="61"/>
      <c r="O24" s="59"/>
      <c r="P24" s="59"/>
      <c r="R24" s="3"/>
      <c r="S24" s="101">
        <f>SUMIF(Январь!B26:B80,B24,Январь!F26:F80)+SUMIF(Февраль!B26:B70,B24,Февраль!F26:F70)</f>
        <v>0</v>
      </c>
      <c r="T24" s="3"/>
      <c r="U24" s="3"/>
    </row>
    <row r="25" spans="1:21" ht="13.5" outlineLevel="1" x14ac:dyDescent="0.2">
      <c r="A25" s="3"/>
      <c r="B25" s="119" t="s">
        <v>48</v>
      </c>
      <c r="C25" s="120"/>
      <c r="D25" s="121"/>
      <c r="E25" s="16">
        <v>41701</v>
      </c>
      <c r="F25" s="16">
        <v>41729</v>
      </c>
      <c r="G25" s="17">
        <f>SUM(H25:K25)</f>
        <v>151416.47</v>
      </c>
      <c r="H25" s="17">
        <f>SUM(H26)</f>
        <v>41696.79</v>
      </c>
      <c r="I25" s="17">
        <f t="shared" ref="I25" si="10">SUM(I26)</f>
        <v>105550</v>
      </c>
      <c r="J25" s="17">
        <f>SUM(J26)</f>
        <v>4169.68</v>
      </c>
      <c r="K25" s="17">
        <f>SUM(K26:K26)</f>
        <v>0</v>
      </c>
      <c r="L25" s="20">
        <f>ROUND(G25*0.6,2)</f>
        <v>90849.88</v>
      </c>
      <c r="M25" s="58"/>
      <c r="N25" s="19"/>
      <c r="O25" s="21"/>
      <c r="P25" s="21">
        <f>ROUND(L25-O25,2)</f>
        <v>90849.88</v>
      </c>
      <c r="R25" s="3"/>
      <c r="S25" s="101">
        <f>SUMIF(Январь!B27:B81,B25,Январь!F27:F81)+SUMIF(Февраль!B27:B71,B25,Февраль!F27:F71)</f>
        <v>0</v>
      </c>
      <c r="T25" s="3"/>
      <c r="U25" s="3"/>
    </row>
    <row r="26" spans="1:21" ht="22.5" outlineLevel="1" x14ac:dyDescent="0.2">
      <c r="A26" s="3"/>
      <c r="B26" s="11" t="s">
        <v>29</v>
      </c>
      <c r="C26" s="38"/>
      <c r="D26" s="42" t="s">
        <v>49</v>
      </c>
      <c r="E26" s="12"/>
      <c r="F26" s="12"/>
      <c r="G26" s="13">
        <f>SUM(H26:K26)</f>
        <v>151416.47</v>
      </c>
      <c r="H26" s="13">
        <v>41696.79</v>
      </c>
      <c r="I26" s="13">
        <v>105550</v>
      </c>
      <c r="J26" s="13">
        <v>4169.68</v>
      </c>
      <c r="K26" s="13">
        <v>0</v>
      </c>
      <c r="L26" s="59"/>
      <c r="M26" s="60"/>
      <c r="N26" s="61"/>
      <c r="O26" s="59"/>
      <c r="P26" s="59"/>
      <c r="R26" s="3"/>
      <c r="S26" s="101">
        <f>SUMIF(Январь!B28:B82,B26,Январь!F28:F82)+SUMIF(Февраль!B28:B72,B26,Февраль!F28:F72)</f>
        <v>0</v>
      </c>
      <c r="T26" s="3"/>
      <c r="U26" s="3"/>
    </row>
    <row r="27" spans="1:21" s="8" customFormat="1" ht="13.5" outlineLevel="1" x14ac:dyDescent="0.25">
      <c r="A27" s="6"/>
      <c r="B27" s="125" t="s">
        <v>51</v>
      </c>
      <c r="C27" s="126"/>
      <c r="D27" s="127"/>
      <c r="E27" s="49">
        <v>41757</v>
      </c>
      <c r="F27" s="49">
        <v>41820</v>
      </c>
      <c r="G27" s="50">
        <f>SUM(H27:K27)</f>
        <v>3506449.26</v>
      </c>
      <c r="H27" s="51">
        <f>SUM(H28:H30)</f>
        <v>1796231.68</v>
      </c>
      <c r="I27" s="51">
        <f t="shared" ref="I27:K27" si="11">SUM(I28:I30)</f>
        <v>1333720</v>
      </c>
      <c r="J27" s="51">
        <f t="shared" si="11"/>
        <v>156497.58000000002</v>
      </c>
      <c r="K27" s="51">
        <f t="shared" si="11"/>
        <v>220000</v>
      </c>
      <c r="L27" s="20">
        <f>ROUND(G27*0.6,2)</f>
        <v>2103869.56</v>
      </c>
      <c r="M27" s="58"/>
      <c r="N27" s="19"/>
      <c r="O27" s="21"/>
      <c r="P27" s="21">
        <f>ROUND(L27-O27,2)</f>
        <v>2103869.56</v>
      </c>
      <c r="R27" s="6"/>
      <c r="S27" s="101">
        <f>SUMIF(Январь!B29:B83,B27,Январь!F29:F83)+SUMIF(Февраль!B29:B73,B27,Февраль!F29:F73)</f>
        <v>0</v>
      </c>
      <c r="T27" s="6"/>
      <c r="U27" s="6"/>
    </row>
    <row r="28" spans="1:21" s="15" customFormat="1" ht="13.5" outlineLevel="1" x14ac:dyDescent="0.2">
      <c r="A28" s="25"/>
      <c r="B28" s="34" t="s">
        <v>29</v>
      </c>
      <c r="C28" s="39"/>
      <c r="D28" s="44" t="s">
        <v>52</v>
      </c>
      <c r="E28" s="47"/>
      <c r="F28" s="47"/>
      <c r="G28" s="35">
        <f>SUM(H28:K28)</f>
        <v>869310.48</v>
      </c>
      <c r="H28" s="52">
        <v>545816.17000000004</v>
      </c>
      <c r="I28" s="52">
        <v>210670</v>
      </c>
      <c r="J28" s="52">
        <v>37824.31</v>
      </c>
      <c r="K28" s="52">
        <v>75000</v>
      </c>
      <c r="L28" s="67"/>
      <c r="M28" s="68"/>
      <c r="N28" s="69"/>
      <c r="O28" s="67"/>
      <c r="P28" s="67"/>
      <c r="R28" s="25"/>
      <c r="S28" s="101">
        <f>SUMIF(Январь!B31:B84,B28,Январь!F31:F84)+SUMIF(Февраль!B31:B74,B28,Февраль!F31:F74)</f>
        <v>0</v>
      </c>
      <c r="T28" s="25"/>
      <c r="U28" s="25"/>
    </row>
    <row r="29" spans="1:21" s="15" customFormat="1" outlineLevel="1" x14ac:dyDescent="0.2">
      <c r="A29" s="25"/>
      <c r="B29" s="34" t="s">
        <v>30</v>
      </c>
      <c r="C29" s="39"/>
      <c r="D29" s="44" t="s">
        <v>53</v>
      </c>
      <c r="E29" s="47"/>
      <c r="F29" s="47"/>
      <c r="G29" s="35">
        <f t="shared" ref="G29:G30" si="12">SUM(H29:K29)</f>
        <v>1865631.41</v>
      </c>
      <c r="H29" s="52">
        <v>871739.44</v>
      </c>
      <c r="I29" s="52">
        <v>824100</v>
      </c>
      <c r="J29" s="52">
        <v>84791.97</v>
      </c>
      <c r="K29" s="52">
        <v>85000</v>
      </c>
      <c r="L29" s="67"/>
      <c r="M29" s="68"/>
      <c r="N29" s="69"/>
      <c r="O29" s="67"/>
      <c r="P29" s="67"/>
      <c r="R29" s="25"/>
      <c r="S29" s="25"/>
      <c r="T29" s="25"/>
      <c r="U29" s="25"/>
    </row>
    <row r="30" spans="1:21" s="15" customFormat="1" outlineLevel="1" x14ac:dyDescent="0.2">
      <c r="A30" s="25"/>
      <c r="B30" s="34" t="s">
        <v>31</v>
      </c>
      <c r="C30" s="39"/>
      <c r="D30" s="44" t="s">
        <v>54</v>
      </c>
      <c r="E30" s="47"/>
      <c r="F30" s="47"/>
      <c r="G30" s="35">
        <f t="shared" si="12"/>
        <v>771507.37000000011</v>
      </c>
      <c r="H30" s="52">
        <v>378676.07</v>
      </c>
      <c r="I30" s="52">
        <v>298950</v>
      </c>
      <c r="J30" s="52">
        <v>33881.300000000003</v>
      </c>
      <c r="K30" s="52">
        <v>60000</v>
      </c>
      <c r="L30" s="67"/>
      <c r="M30" s="68"/>
      <c r="N30" s="69"/>
      <c r="O30" s="67"/>
      <c r="P30" s="67"/>
      <c r="R30" s="25"/>
      <c r="S30" s="25"/>
      <c r="T30" s="25"/>
      <c r="U30" s="25"/>
    </row>
    <row r="31" spans="1:21" outlineLevel="1" x14ac:dyDescent="0.2">
      <c r="A31" s="3"/>
      <c r="B31" s="122" t="s">
        <v>44</v>
      </c>
      <c r="C31" s="123"/>
      <c r="D31" s="124"/>
      <c r="E31" s="22">
        <v>41766</v>
      </c>
      <c r="F31" s="22">
        <v>41805</v>
      </c>
      <c r="G31" s="24">
        <f>SUM(G32)</f>
        <v>83053.990000000005</v>
      </c>
      <c r="H31" s="24">
        <f>SUM(H32)</f>
        <v>61299.040000000001</v>
      </c>
      <c r="I31" s="24">
        <f>SUM(I32)</f>
        <v>17800</v>
      </c>
      <c r="J31" s="24">
        <f>SUM(J32)</f>
        <v>3954.95</v>
      </c>
      <c r="K31" s="24">
        <f>SUM(K32)</f>
        <v>0</v>
      </c>
      <c r="L31" s="20">
        <f>ROUND(G31*0.6,2)</f>
        <v>49832.39</v>
      </c>
      <c r="M31" s="70"/>
      <c r="N31" s="71"/>
      <c r="O31" s="72"/>
      <c r="P31" s="21">
        <f>ROUND(L31-O31,2)</f>
        <v>49832.39</v>
      </c>
      <c r="R31" s="3"/>
      <c r="S31" s="3"/>
      <c r="T31" s="3"/>
      <c r="U31" s="3"/>
    </row>
    <row r="32" spans="1:21" ht="22.5" outlineLevel="1" x14ac:dyDescent="0.2">
      <c r="A32" s="3"/>
      <c r="B32" s="11" t="s">
        <v>46</v>
      </c>
      <c r="C32" s="38"/>
      <c r="D32" s="42" t="s">
        <v>55</v>
      </c>
      <c r="E32" s="12"/>
      <c r="F32" s="12"/>
      <c r="G32" s="13">
        <f>SUM(H32:K32)</f>
        <v>83053.990000000005</v>
      </c>
      <c r="H32" s="13">
        <v>61299.040000000001</v>
      </c>
      <c r="I32" s="13">
        <v>17800</v>
      </c>
      <c r="J32" s="13">
        <v>3954.95</v>
      </c>
      <c r="K32" s="14"/>
      <c r="L32" s="59"/>
      <c r="M32" s="60"/>
      <c r="N32" s="61"/>
      <c r="O32" s="59"/>
      <c r="P32" s="59"/>
      <c r="R32" s="3"/>
      <c r="S32" s="3"/>
      <c r="T32" s="3"/>
      <c r="U32" s="3"/>
    </row>
    <row r="33" spans="1:21" outlineLevel="1" x14ac:dyDescent="0.2">
      <c r="A33" s="3"/>
      <c r="B33" s="122" t="s">
        <v>58</v>
      </c>
      <c r="C33" s="123"/>
      <c r="D33" s="124"/>
      <c r="E33" s="22">
        <v>41603</v>
      </c>
      <c r="F33" s="22">
        <v>41820</v>
      </c>
      <c r="G33" s="24">
        <f>SUM(G34:G36)</f>
        <v>3281317.99</v>
      </c>
      <c r="H33" s="24">
        <f>SUM(H34:H36)</f>
        <v>1583815.95</v>
      </c>
      <c r="I33" s="24">
        <f t="shared" ref="I33" si="13">SUM(I34:I36)</f>
        <v>1331725</v>
      </c>
      <c r="J33" s="24">
        <f>SUM(J34:J36)</f>
        <v>145777.04</v>
      </c>
      <c r="K33" s="24">
        <f>SUM(K34:K36)</f>
        <v>220000</v>
      </c>
      <c r="L33" s="21">
        <v>0</v>
      </c>
      <c r="M33" s="70"/>
      <c r="N33" s="71"/>
      <c r="O33" s="72"/>
      <c r="P33" s="21">
        <f>ROUND(L33-O33,2)</f>
        <v>0</v>
      </c>
      <c r="R33" s="3"/>
      <c r="S33" s="3"/>
      <c r="T33" s="3"/>
      <c r="U33" s="3"/>
    </row>
    <row r="34" spans="1:21" s="15" customFormat="1" outlineLevel="1" x14ac:dyDescent="0.2">
      <c r="A34" s="25"/>
      <c r="B34" s="11" t="s">
        <v>56</v>
      </c>
      <c r="C34" s="38"/>
      <c r="D34" s="42" t="s">
        <v>57</v>
      </c>
      <c r="E34" s="12"/>
      <c r="F34" s="12"/>
      <c r="G34" s="13">
        <f>SUM(H34:K34)</f>
        <v>644179.21</v>
      </c>
      <c r="H34" s="14">
        <v>333400.44</v>
      </c>
      <c r="I34" s="14">
        <v>208675</v>
      </c>
      <c r="J34" s="14">
        <v>27103.77</v>
      </c>
      <c r="K34" s="14">
        <v>75000</v>
      </c>
      <c r="L34" s="59"/>
      <c r="M34" s="60"/>
      <c r="N34" s="61"/>
      <c r="O34" s="59"/>
      <c r="P34" s="59"/>
      <c r="R34" s="25"/>
      <c r="S34" s="25"/>
      <c r="T34" s="25"/>
      <c r="U34" s="25"/>
    </row>
    <row r="35" spans="1:21" s="15" customFormat="1" outlineLevel="1" x14ac:dyDescent="0.2">
      <c r="A35" s="25"/>
      <c r="B35" s="11" t="s">
        <v>30</v>
      </c>
      <c r="C35" s="38"/>
      <c r="D35" s="42" t="s">
        <v>53</v>
      </c>
      <c r="E35" s="12"/>
      <c r="F35" s="12"/>
      <c r="G35" s="13">
        <f t="shared" ref="G35" si="14">SUM(H35:K35)</f>
        <v>1865631.41</v>
      </c>
      <c r="H35" s="14">
        <v>871739.44</v>
      </c>
      <c r="I35" s="14">
        <v>824100</v>
      </c>
      <c r="J35" s="14">
        <v>84791.97</v>
      </c>
      <c r="K35" s="14">
        <v>85000</v>
      </c>
      <c r="L35" s="59"/>
      <c r="M35" s="60"/>
      <c r="N35" s="61"/>
      <c r="O35" s="59"/>
      <c r="P35" s="59"/>
      <c r="R35" s="25"/>
      <c r="S35" s="25"/>
      <c r="T35" s="25"/>
      <c r="U35" s="25"/>
    </row>
    <row r="36" spans="1:21" s="15" customFormat="1" outlineLevel="1" x14ac:dyDescent="0.2">
      <c r="A36" s="25"/>
      <c r="B36" s="11" t="s">
        <v>31</v>
      </c>
      <c r="C36" s="38"/>
      <c r="D36" s="42" t="s">
        <v>54</v>
      </c>
      <c r="E36" s="12"/>
      <c r="F36" s="12"/>
      <c r="G36" s="13">
        <f>SUM(H36:K36)</f>
        <v>771507.37000000011</v>
      </c>
      <c r="H36" s="14">
        <v>378676.07</v>
      </c>
      <c r="I36" s="14">
        <v>298950</v>
      </c>
      <c r="J36" s="14">
        <v>33881.300000000003</v>
      </c>
      <c r="K36" s="14">
        <v>60000</v>
      </c>
      <c r="L36" s="59"/>
      <c r="M36" s="60"/>
      <c r="N36" s="61"/>
      <c r="O36" s="59"/>
      <c r="P36" s="59"/>
      <c r="R36" s="25"/>
      <c r="S36" s="25"/>
      <c r="T36" s="25"/>
      <c r="U36" s="25"/>
    </row>
    <row r="37" spans="1:21" outlineLevel="1" x14ac:dyDescent="0.2">
      <c r="A37" s="3"/>
      <c r="B37" s="119" t="s">
        <v>59</v>
      </c>
      <c r="C37" s="120"/>
      <c r="D37" s="121"/>
      <c r="E37" s="16">
        <v>41757</v>
      </c>
      <c r="F37" s="16">
        <v>41805</v>
      </c>
      <c r="G37" s="17">
        <f>SUM(G38)</f>
        <v>704555.25</v>
      </c>
      <c r="H37" s="17">
        <f>SUM(H38)</f>
        <v>51455</v>
      </c>
      <c r="I37" s="17">
        <f t="shared" ref="I37" si="15">SUM(I38)</f>
        <v>619550</v>
      </c>
      <c r="J37" s="17">
        <f>SUM(J38)</f>
        <v>33550.25</v>
      </c>
      <c r="K37" s="17">
        <f>SUM(K38:K38)</f>
        <v>0</v>
      </c>
      <c r="L37" s="20">
        <f>ROUND(G37*0.4,2)</f>
        <v>281822.09999999998</v>
      </c>
      <c r="M37" s="58"/>
      <c r="N37" s="19"/>
      <c r="O37" s="21"/>
      <c r="P37" s="21">
        <f>ROUND(L37-O37,2)</f>
        <v>281822.09999999998</v>
      </c>
      <c r="R37" s="3"/>
      <c r="S37" s="3"/>
      <c r="T37" s="3"/>
      <c r="U37" s="3"/>
    </row>
    <row r="38" spans="1:21" outlineLevel="1" x14ac:dyDescent="0.2">
      <c r="A38" s="3"/>
      <c r="B38" s="11" t="s">
        <v>29</v>
      </c>
      <c r="C38" s="38"/>
      <c r="D38" s="42" t="s">
        <v>60</v>
      </c>
      <c r="E38" s="12"/>
      <c r="F38" s="12"/>
      <c r="G38" s="13">
        <f>SUM(H38:K38)</f>
        <v>704555.25</v>
      </c>
      <c r="H38" s="13">
        <v>51455</v>
      </c>
      <c r="I38" s="13">
        <v>619550</v>
      </c>
      <c r="J38" s="13">
        <v>33550.25</v>
      </c>
      <c r="K38" s="13">
        <v>0</v>
      </c>
      <c r="L38" s="59"/>
      <c r="M38" s="60"/>
      <c r="N38" s="61"/>
      <c r="O38" s="59"/>
      <c r="P38" s="59"/>
      <c r="R38" s="3"/>
      <c r="S38" s="3"/>
      <c r="T38" s="3"/>
      <c r="U38" s="3"/>
    </row>
    <row r="39" spans="1:21" outlineLevel="1" x14ac:dyDescent="0.2">
      <c r="A39" s="3"/>
      <c r="B39" s="122" t="s">
        <v>61</v>
      </c>
      <c r="C39" s="123"/>
      <c r="D39" s="124"/>
      <c r="E39" s="22">
        <v>41757</v>
      </c>
      <c r="F39" s="22">
        <v>41805</v>
      </c>
      <c r="G39" s="24">
        <f>SUM(G40)</f>
        <v>700551.39</v>
      </c>
      <c r="H39" s="24">
        <f>SUM(H40)</f>
        <v>419166.33</v>
      </c>
      <c r="I39" s="24">
        <f>SUM(I40)</f>
        <v>247834.99</v>
      </c>
      <c r="J39" s="24">
        <f>SUM(J40)</f>
        <v>33550.07</v>
      </c>
      <c r="K39" s="24">
        <f>SUM(K40)</f>
        <v>0</v>
      </c>
      <c r="L39" s="20">
        <f>ROUND(G39*0.6,2)</f>
        <v>420330.83</v>
      </c>
      <c r="M39" s="70"/>
      <c r="N39" s="71"/>
      <c r="O39" s="72"/>
      <c r="P39" s="21">
        <f>ROUND(L39-O39,2)</f>
        <v>420330.83</v>
      </c>
      <c r="R39" s="3"/>
      <c r="S39" s="3"/>
      <c r="T39" s="3"/>
      <c r="U39" s="3"/>
    </row>
    <row r="40" spans="1:21" ht="22.5" outlineLevel="1" x14ac:dyDescent="0.2">
      <c r="A40" s="3"/>
      <c r="B40" s="11" t="s">
        <v>29</v>
      </c>
      <c r="C40" s="38"/>
      <c r="D40" s="42" t="s">
        <v>55</v>
      </c>
      <c r="E40" s="12"/>
      <c r="F40" s="12"/>
      <c r="G40" s="13">
        <f>SUM(H40:K40)</f>
        <v>700551.39</v>
      </c>
      <c r="H40" s="13">
        <v>419166.33</v>
      </c>
      <c r="I40" s="13">
        <v>247834.99</v>
      </c>
      <c r="J40" s="13">
        <v>33550.07</v>
      </c>
      <c r="K40" s="14"/>
      <c r="L40" s="59"/>
      <c r="M40" s="60"/>
      <c r="N40" s="61"/>
      <c r="O40" s="59"/>
      <c r="P40" s="59"/>
      <c r="R40" s="3"/>
      <c r="S40" s="3"/>
      <c r="T40" s="3"/>
      <c r="U40" s="3"/>
    </row>
    <row r="41" spans="1:21" outlineLevel="1" x14ac:dyDescent="0.2">
      <c r="A41" s="3"/>
      <c r="B41" s="122" t="s">
        <v>62</v>
      </c>
      <c r="C41" s="123"/>
      <c r="D41" s="124"/>
      <c r="E41" s="22">
        <v>41766</v>
      </c>
      <c r="F41" s="22">
        <v>41805</v>
      </c>
      <c r="G41" s="24">
        <f>SUM(G42:G44)</f>
        <v>3608534.51</v>
      </c>
      <c r="H41" s="24">
        <f>SUM(H42:H44)</f>
        <v>1923663.48</v>
      </c>
      <c r="I41" s="24">
        <f>SUM(I42:I44)</f>
        <v>1065417</v>
      </c>
      <c r="J41" s="24">
        <f>SUM(J42:J44)</f>
        <v>149454.03</v>
      </c>
      <c r="K41" s="24">
        <f>SUM(K42:K44)</f>
        <v>470000</v>
      </c>
      <c r="L41" s="20">
        <f>ROUND(G41*0.6,2)</f>
        <v>2165120.71</v>
      </c>
      <c r="M41" s="70"/>
      <c r="N41" s="71"/>
      <c r="O41" s="72"/>
      <c r="P41" s="21">
        <f>ROUND(L41-O41,2)</f>
        <v>2165120.71</v>
      </c>
      <c r="R41" s="3"/>
      <c r="S41" s="3"/>
      <c r="T41" s="3"/>
      <c r="U41" s="3"/>
    </row>
    <row r="42" spans="1:21" s="15" customFormat="1" ht="22.5" outlineLevel="1" x14ac:dyDescent="0.2">
      <c r="A42" s="25"/>
      <c r="B42" s="11" t="s">
        <v>29</v>
      </c>
      <c r="C42" s="38"/>
      <c r="D42" s="54" t="s">
        <v>63</v>
      </c>
      <c r="E42" s="12"/>
      <c r="F42" s="12"/>
      <c r="G42" s="13">
        <f>SUM(H42:K42)</f>
        <v>3086622.38</v>
      </c>
      <c r="H42" s="48">
        <v>1641280.31</v>
      </c>
      <c r="I42" s="48">
        <v>850741</v>
      </c>
      <c r="J42" s="48">
        <v>124601.07</v>
      </c>
      <c r="K42" s="48">
        <v>470000</v>
      </c>
      <c r="L42" s="59"/>
      <c r="M42" s="60"/>
      <c r="N42" s="61"/>
      <c r="O42" s="59"/>
      <c r="P42" s="59"/>
      <c r="R42" s="25"/>
      <c r="S42" s="25"/>
      <c r="T42" s="25"/>
      <c r="U42" s="25"/>
    </row>
    <row r="43" spans="1:21" s="15" customFormat="1" ht="22.5" outlineLevel="1" x14ac:dyDescent="0.2">
      <c r="A43" s="25"/>
      <c r="B43" s="11" t="s">
        <v>30</v>
      </c>
      <c r="C43" s="38"/>
      <c r="D43" s="54" t="s">
        <v>64</v>
      </c>
      <c r="E43" s="12"/>
      <c r="F43" s="12"/>
      <c r="G43" s="13">
        <f t="shared" ref="G43" si="16">SUM(H43:K43)</f>
        <v>314433.69000000006</v>
      </c>
      <c r="H43" s="48">
        <v>169096.66</v>
      </c>
      <c r="I43" s="48">
        <v>130364</v>
      </c>
      <c r="J43" s="48">
        <v>14973.03</v>
      </c>
      <c r="K43" s="48">
        <v>0</v>
      </c>
      <c r="L43" s="59"/>
      <c r="M43" s="60"/>
      <c r="N43" s="61"/>
      <c r="O43" s="59"/>
      <c r="P43" s="59"/>
      <c r="R43" s="25"/>
      <c r="S43" s="25"/>
      <c r="T43" s="25"/>
      <c r="U43" s="25"/>
    </row>
    <row r="44" spans="1:21" s="15" customFormat="1" ht="22.5" outlineLevel="1" x14ac:dyDescent="0.2">
      <c r="A44" s="25"/>
      <c r="B44" s="11" t="s">
        <v>31</v>
      </c>
      <c r="C44" s="38"/>
      <c r="D44" s="54" t="s">
        <v>65</v>
      </c>
      <c r="E44" s="12"/>
      <c r="F44" s="12"/>
      <c r="G44" s="13">
        <f>SUM(H44:K44)</f>
        <v>207478.44</v>
      </c>
      <c r="H44" s="48">
        <v>113286.51</v>
      </c>
      <c r="I44" s="48">
        <v>84312</v>
      </c>
      <c r="J44" s="48">
        <v>9879.93</v>
      </c>
      <c r="K44" s="48">
        <v>0</v>
      </c>
      <c r="L44" s="59"/>
      <c r="M44" s="60"/>
      <c r="N44" s="61"/>
      <c r="O44" s="59"/>
      <c r="P44" s="59"/>
      <c r="R44" s="25"/>
      <c r="S44" s="25"/>
      <c r="T44" s="25"/>
      <c r="U44" s="25"/>
    </row>
    <row r="45" spans="1:21" outlineLevel="1" x14ac:dyDescent="0.2">
      <c r="A45" s="3"/>
      <c r="B45" s="122" t="s">
        <v>66</v>
      </c>
      <c r="C45" s="123"/>
      <c r="D45" s="124"/>
      <c r="E45" s="22">
        <v>41774</v>
      </c>
      <c r="F45" s="22">
        <v>41805</v>
      </c>
      <c r="G45" s="24">
        <f>SUM(G46)</f>
        <v>215387.62</v>
      </c>
      <c r="H45" s="24">
        <f>SUM(H46)</f>
        <v>127871.07</v>
      </c>
      <c r="I45" s="24">
        <f>SUM(I46)</f>
        <v>77260</v>
      </c>
      <c r="J45" s="24">
        <f>SUM(J46)</f>
        <v>10256.549999999999</v>
      </c>
      <c r="K45" s="24">
        <f>SUM(K46)</f>
        <v>0</v>
      </c>
      <c r="L45" s="20">
        <f>ROUND(G45*0.6,2)</f>
        <v>129232.57</v>
      </c>
      <c r="M45" s="70"/>
      <c r="N45" s="71"/>
      <c r="O45" s="72"/>
      <c r="P45" s="21">
        <f>ROUND(L45-O45,2)</f>
        <v>129232.57</v>
      </c>
      <c r="R45" s="3"/>
      <c r="S45" s="3"/>
      <c r="T45" s="3"/>
      <c r="U45" s="3"/>
    </row>
    <row r="46" spans="1:21" ht="22.5" outlineLevel="1" x14ac:dyDescent="0.2">
      <c r="A46" s="3"/>
      <c r="B46" s="11" t="s">
        <v>29</v>
      </c>
      <c r="C46" s="38"/>
      <c r="D46" s="53" t="s">
        <v>67</v>
      </c>
      <c r="E46" s="12"/>
      <c r="F46" s="12"/>
      <c r="G46" s="13">
        <f>SUM(H46:K46)</f>
        <v>215387.62</v>
      </c>
      <c r="H46" s="13">
        <v>127871.07</v>
      </c>
      <c r="I46" s="13">
        <v>77260</v>
      </c>
      <c r="J46" s="13">
        <v>10256.549999999999</v>
      </c>
      <c r="K46" s="14"/>
      <c r="L46" s="59"/>
      <c r="M46" s="60"/>
      <c r="N46" s="61"/>
      <c r="O46" s="59"/>
      <c r="P46" s="59"/>
      <c r="R46" s="3"/>
      <c r="S46" s="3"/>
      <c r="T46" s="3"/>
      <c r="U46" s="3"/>
    </row>
    <row r="47" spans="1:21" outlineLevel="1" x14ac:dyDescent="0.2">
      <c r="A47" s="3"/>
      <c r="B47" s="122" t="s">
        <v>68</v>
      </c>
      <c r="C47" s="123"/>
      <c r="D47" s="124"/>
      <c r="E47" s="22">
        <v>41792</v>
      </c>
      <c r="F47" s="22">
        <v>41805</v>
      </c>
      <c r="G47" s="24">
        <f>SUM(G48)</f>
        <v>76502.060000000012</v>
      </c>
      <c r="H47" s="24">
        <f>SUM(H48)</f>
        <v>57059.1</v>
      </c>
      <c r="I47" s="24">
        <f>SUM(I48)</f>
        <v>15800</v>
      </c>
      <c r="J47" s="24">
        <f>SUM(J48)</f>
        <v>3642.96</v>
      </c>
      <c r="K47" s="24">
        <f>SUM(K48)</f>
        <v>0</v>
      </c>
      <c r="L47" s="20">
        <f>ROUND(G47*0.6,2)</f>
        <v>45901.24</v>
      </c>
      <c r="M47" s="70"/>
      <c r="N47" s="71"/>
      <c r="O47" s="72"/>
      <c r="P47" s="21">
        <f>ROUND(L47-O47,2)</f>
        <v>45901.24</v>
      </c>
      <c r="R47" s="3"/>
      <c r="S47" s="3"/>
      <c r="T47" s="3"/>
      <c r="U47" s="3"/>
    </row>
    <row r="48" spans="1:21" ht="22.5" outlineLevel="1" x14ac:dyDescent="0.2">
      <c r="A48" s="3"/>
      <c r="B48" s="11" t="s">
        <v>29</v>
      </c>
      <c r="C48" s="38"/>
      <c r="D48" s="53" t="s">
        <v>69</v>
      </c>
      <c r="E48" s="12"/>
      <c r="F48" s="12"/>
      <c r="G48" s="13">
        <f>SUM(H48:K48)</f>
        <v>76502.060000000012</v>
      </c>
      <c r="H48" s="13">
        <v>57059.1</v>
      </c>
      <c r="I48" s="13">
        <v>15800</v>
      </c>
      <c r="J48" s="13">
        <v>3642.96</v>
      </c>
      <c r="K48" s="14"/>
      <c r="L48" s="59"/>
      <c r="M48" s="60"/>
      <c r="N48" s="61"/>
      <c r="O48" s="59"/>
      <c r="P48" s="59"/>
      <c r="R48" s="3"/>
      <c r="S48" s="3"/>
      <c r="T48" s="3"/>
      <c r="U48" s="3"/>
    </row>
    <row r="49" spans="1:21" outlineLevel="1" x14ac:dyDescent="0.2">
      <c r="A49" s="3"/>
      <c r="B49" s="122" t="s">
        <v>72</v>
      </c>
      <c r="C49" s="123"/>
      <c r="D49" s="124"/>
      <c r="E49" s="22">
        <v>41822</v>
      </c>
      <c r="F49" s="22">
        <v>41851</v>
      </c>
      <c r="G49" s="24">
        <f>SUM(G50:G51)</f>
        <v>570399.26</v>
      </c>
      <c r="H49" s="24">
        <f t="shared" ref="H49:K49" si="17">SUM(H50:H51)</f>
        <v>282507.39</v>
      </c>
      <c r="I49" s="24">
        <f t="shared" si="17"/>
        <v>260730</v>
      </c>
      <c r="J49" s="24">
        <f t="shared" si="17"/>
        <v>27161.870000000003</v>
      </c>
      <c r="K49" s="24">
        <f t="shared" si="17"/>
        <v>0</v>
      </c>
      <c r="L49" s="20">
        <f>ROUND(G49*0.6,2)</f>
        <v>342239.56</v>
      </c>
      <c r="M49" s="70"/>
      <c r="N49" s="71"/>
      <c r="O49" s="72"/>
      <c r="P49" s="21">
        <f>ROUND(L49-O49,2)</f>
        <v>342239.56</v>
      </c>
      <c r="R49" s="3"/>
      <c r="S49" s="3"/>
      <c r="T49" s="3"/>
      <c r="U49" s="3"/>
    </row>
    <row r="50" spans="1:21" s="15" customFormat="1" ht="22.5" outlineLevel="1" x14ac:dyDescent="0.2">
      <c r="A50" s="25"/>
      <c r="B50" s="11" t="s">
        <v>29</v>
      </c>
      <c r="C50" s="38"/>
      <c r="D50" s="54" t="s">
        <v>70</v>
      </c>
      <c r="E50" s="12"/>
      <c r="F50" s="12"/>
      <c r="G50" s="13">
        <f>SUM(H50:K50)</f>
        <v>136292.1</v>
      </c>
      <c r="H50" s="48">
        <v>111102</v>
      </c>
      <c r="I50" s="48">
        <v>18700</v>
      </c>
      <c r="J50" s="48">
        <v>6490.1</v>
      </c>
      <c r="K50" s="48">
        <v>0</v>
      </c>
      <c r="L50" s="59"/>
      <c r="M50" s="60"/>
      <c r="N50" s="61"/>
      <c r="O50" s="59"/>
      <c r="P50" s="59"/>
      <c r="R50" s="25"/>
      <c r="S50" s="25"/>
      <c r="T50" s="25"/>
      <c r="U50" s="25"/>
    </row>
    <row r="51" spans="1:21" s="15" customFormat="1" ht="22.5" outlineLevel="1" x14ac:dyDescent="0.2">
      <c r="A51" s="25"/>
      <c r="B51" s="11" t="s">
        <v>30</v>
      </c>
      <c r="C51" s="38"/>
      <c r="D51" s="54" t="s">
        <v>71</v>
      </c>
      <c r="E51" s="12"/>
      <c r="F51" s="12"/>
      <c r="G51" s="13">
        <f t="shared" ref="G51" si="18">SUM(H51:K51)</f>
        <v>434107.16000000003</v>
      </c>
      <c r="H51" s="48">
        <v>171405.39</v>
      </c>
      <c r="I51" s="48">
        <v>242030</v>
      </c>
      <c r="J51" s="48">
        <v>20671.77</v>
      </c>
      <c r="K51" s="48">
        <v>0</v>
      </c>
      <c r="L51" s="59"/>
      <c r="M51" s="60"/>
      <c r="N51" s="61"/>
      <c r="O51" s="59"/>
      <c r="P51" s="59"/>
      <c r="R51" s="25"/>
      <c r="S51" s="25"/>
      <c r="T51" s="25"/>
      <c r="U51" s="25"/>
    </row>
    <row r="52" spans="1:21" outlineLevel="1" x14ac:dyDescent="0.2">
      <c r="A52" s="3"/>
      <c r="B52" s="119" t="s">
        <v>73</v>
      </c>
      <c r="C52" s="120"/>
      <c r="D52" s="121"/>
      <c r="E52" s="16">
        <v>41771</v>
      </c>
      <c r="F52" s="16">
        <v>41805</v>
      </c>
      <c r="G52" s="17">
        <f>SUM(G53)</f>
        <v>1274495.25</v>
      </c>
      <c r="H52" s="17">
        <f>SUM(H53)</f>
        <v>951305</v>
      </c>
      <c r="I52" s="17">
        <f t="shared" ref="I52" si="19">SUM(I53)</f>
        <v>262500</v>
      </c>
      <c r="J52" s="17">
        <f>SUM(J53)</f>
        <v>60690.25</v>
      </c>
      <c r="K52" s="17">
        <f>SUM(K53:K53)</f>
        <v>0</v>
      </c>
      <c r="L52" s="20">
        <f>ROUND(G52*0.6,2)</f>
        <v>764697.15</v>
      </c>
      <c r="M52" s="58"/>
      <c r="N52" s="19"/>
      <c r="O52" s="21"/>
      <c r="P52" s="21">
        <f>ROUND(L52-O52,2)</f>
        <v>764697.15</v>
      </c>
      <c r="R52" s="3"/>
      <c r="S52" s="3"/>
      <c r="T52" s="3"/>
      <c r="U52" s="3"/>
    </row>
    <row r="53" spans="1:21" ht="22.5" outlineLevel="1" x14ac:dyDescent="0.2">
      <c r="A53" s="3"/>
      <c r="B53" s="11" t="s">
        <v>29</v>
      </c>
      <c r="C53" s="38"/>
      <c r="D53" s="42" t="s">
        <v>74</v>
      </c>
      <c r="E53" s="12"/>
      <c r="F53" s="12"/>
      <c r="G53" s="13">
        <f>SUM(H53:K53)</f>
        <v>1274495.25</v>
      </c>
      <c r="H53" s="13">
        <v>951305</v>
      </c>
      <c r="I53" s="13">
        <v>262500</v>
      </c>
      <c r="J53" s="13">
        <v>60690.25</v>
      </c>
      <c r="K53" s="13">
        <v>0</v>
      </c>
      <c r="L53" s="59"/>
      <c r="M53" s="60"/>
      <c r="N53" s="61"/>
      <c r="O53" s="59"/>
      <c r="P53" s="59"/>
      <c r="R53" s="3"/>
      <c r="S53" s="3"/>
      <c r="T53" s="3"/>
      <c r="U53" s="3"/>
    </row>
    <row r="54" spans="1:21" outlineLevel="1" x14ac:dyDescent="0.2">
      <c r="A54" s="3"/>
      <c r="B54" s="125" t="s">
        <v>75</v>
      </c>
      <c r="C54" s="126"/>
      <c r="D54" s="127"/>
      <c r="E54" s="49">
        <v>41771</v>
      </c>
      <c r="F54" s="49">
        <v>41820</v>
      </c>
      <c r="G54" s="51">
        <f>SUM(G55)</f>
        <v>2500439.0100000002</v>
      </c>
      <c r="H54" s="51">
        <f>SUM(H55)</f>
        <v>1522308.58</v>
      </c>
      <c r="I54" s="51">
        <f t="shared" ref="I54" si="20">SUM(I55)</f>
        <v>606300</v>
      </c>
      <c r="J54" s="51">
        <f>SUM(J55)</f>
        <v>106430.43</v>
      </c>
      <c r="K54" s="51">
        <f>SUM(K55:K55)</f>
        <v>265400</v>
      </c>
      <c r="L54" s="20">
        <f>ROUND(G54*0.6,2)</f>
        <v>1500263.41</v>
      </c>
      <c r="M54" s="58"/>
      <c r="N54" s="19"/>
      <c r="O54" s="21"/>
      <c r="P54" s="21">
        <f>ROUND(L54-O54,2)</f>
        <v>1500263.41</v>
      </c>
      <c r="R54" s="3"/>
      <c r="S54" s="3"/>
      <c r="T54" s="3"/>
      <c r="U54" s="3"/>
    </row>
    <row r="55" spans="1:21" outlineLevel="1" x14ac:dyDescent="0.2">
      <c r="A55" s="3"/>
      <c r="B55" s="34" t="s">
        <v>29</v>
      </c>
      <c r="C55" s="39"/>
      <c r="D55" s="44" t="s">
        <v>76</v>
      </c>
      <c r="E55" s="47"/>
      <c r="F55" s="47"/>
      <c r="G55" s="52">
        <f>SUM(H55:K55)</f>
        <v>2500439.0100000002</v>
      </c>
      <c r="H55" s="52">
        <v>1522308.58</v>
      </c>
      <c r="I55" s="52">
        <v>606300</v>
      </c>
      <c r="J55" s="52">
        <v>106430.43</v>
      </c>
      <c r="K55" s="52">
        <v>265400</v>
      </c>
      <c r="L55" s="59"/>
      <c r="M55" s="60"/>
      <c r="N55" s="61"/>
      <c r="O55" s="59"/>
      <c r="P55" s="59"/>
      <c r="R55" s="3"/>
      <c r="S55" s="3"/>
      <c r="T55" s="3"/>
      <c r="U55" s="3"/>
    </row>
    <row r="56" spans="1:21" outlineLevel="1" x14ac:dyDescent="0.2">
      <c r="A56" s="3"/>
      <c r="B56" s="122" t="s">
        <v>77</v>
      </c>
      <c r="C56" s="123"/>
      <c r="D56" s="124"/>
      <c r="E56" s="22">
        <v>41796</v>
      </c>
      <c r="F56" s="22">
        <v>41820</v>
      </c>
      <c r="G56" s="24">
        <f>SUM(G57)</f>
        <v>2695462.2</v>
      </c>
      <c r="H56" s="24">
        <f>SUM(H57)</f>
        <v>1681594.95</v>
      </c>
      <c r="I56" s="24">
        <f>SUM(I57)</f>
        <v>632750</v>
      </c>
      <c r="J56" s="24">
        <f>SUM(J57)</f>
        <v>115717.25</v>
      </c>
      <c r="K56" s="24">
        <f>SUM(K57)</f>
        <v>265400</v>
      </c>
      <c r="L56" s="20">
        <v>117013.91</v>
      </c>
      <c r="M56" s="70"/>
      <c r="N56" s="71"/>
      <c r="O56" s="72"/>
      <c r="P56" s="21">
        <f>ROUND(L56-O56,2)</f>
        <v>117013.91</v>
      </c>
      <c r="R56" s="3"/>
      <c r="S56" s="3"/>
      <c r="T56" s="3"/>
      <c r="U56" s="3"/>
    </row>
    <row r="57" spans="1:21" outlineLevel="1" x14ac:dyDescent="0.2">
      <c r="A57" s="3"/>
      <c r="B57" s="11" t="s">
        <v>56</v>
      </c>
      <c r="C57" s="38"/>
      <c r="D57" s="53" t="s">
        <v>78</v>
      </c>
      <c r="E57" s="12"/>
      <c r="F57" s="12"/>
      <c r="G57" s="13">
        <f>SUM(H57:K57)</f>
        <v>2695462.2</v>
      </c>
      <c r="H57" s="13">
        <v>1681594.95</v>
      </c>
      <c r="I57" s="13">
        <v>632750</v>
      </c>
      <c r="J57" s="13">
        <v>115717.25</v>
      </c>
      <c r="K57" s="14">
        <v>265400</v>
      </c>
      <c r="L57" s="59"/>
      <c r="M57" s="60"/>
      <c r="N57" s="61"/>
      <c r="O57" s="59"/>
      <c r="P57" s="59"/>
      <c r="R57" s="3"/>
      <c r="S57" s="3"/>
      <c r="T57" s="3"/>
      <c r="U57" s="3"/>
    </row>
    <row r="58" spans="1:21" outlineLevel="1" x14ac:dyDescent="0.2">
      <c r="A58" s="3"/>
      <c r="B58" s="119" t="s">
        <v>79</v>
      </c>
      <c r="C58" s="120"/>
      <c r="D58" s="121"/>
      <c r="E58" s="16">
        <v>41785</v>
      </c>
      <c r="F58" s="16">
        <v>41820</v>
      </c>
      <c r="G58" s="17">
        <f>SUM(G59)</f>
        <v>1156803.74</v>
      </c>
      <c r="H58" s="17">
        <f>SUM(H59)</f>
        <v>763805.94</v>
      </c>
      <c r="I58" s="17">
        <f>SUM(I59)</f>
        <v>233150</v>
      </c>
      <c r="J58" s="17">
        <f>SUM(J59)</f>
        <v>49847.8</v>
      </c>
      <c r="K58" s="17">
        <f>SUM(K59:K59)</f>
        <v>110000</v>
      </c>
      <c r="L58" s="20">
        <f>ROUND(G58*0.6,2)</f>
        <v>694082.24</v>
      </c>
      <c r="M58" s="58"/>
      <c r="N58" s="19"/>
      <c r="O58" s="21"/>
      <c r="P58" s="21">
        <f>ROUND(L58-O58,2)</f>
        <v>694082.24</v>
      </c>
      <c r="R58" s="3"/>
      <c r="S58" s="3"/>
      <c r="T58" s="3"/>
      <c r="U58" s="3"/>
    </row>
    <row r="59" spans="1:21" outlineLevel="1" x14ac:dyDescent="0.2">
      <c r="A59" s="3"/>
      <c r="B59" s="11" t="s">
        <v>29</v>
      </c>
      <c r="C59" s="38"/>
      <c r="D59" s="42" t="s">
        <v>80</v>
      </c>
      <c r="E59" s="12"/>
      <c r="F59" s="12"/>
      <c r="G59" s="13">
        <f>SUM(H59:K59)</f>
        <v>1156803.74</v>
      </c>
      <c r="H59" s="13">
        <v>763805.94</v>
      </c>
      <c r="I59" s="13">
        <v>233150</v>
      </c>
      <c r="J59" s="13">
        <v>49847.8</v>
      </c>
      <c r="K59" s="13">
        <v>110000</v>
      </c>
      <c r="L59" s="59"/>
      <c r="M59" s="60"/>
      <c r="N59" s="61"/>
      <c r="O59" s="59"/>
      <c r="P59" s="59"/>
      <c r="R59" s="3"/>
      <c r="S59" s="3"/>
      <c r="T59" s="3"/>
      <c r="U59" s="3"/>
    </row>
    <row r="60" spans="1:21" outlineLevel="1" x14ac:dyDescent="0.2">
      <c r="A60" s="3"/>
      <c r="B60" s="119" t="s">
        <v>81</v>
      </c>
      <c r="C60" s="120"/>
      <c r="D60" s="121"/>
      <c r="E60" s="16">
        <v>41787</v>
      </c>
      <c r="F60" s="16">
        <v>41838</v>
      </c>
      <c r="G60" s="17">
        <f>SUM(G61)</f>
        <v>2241874.9500000002</v>
      </c>
      <c r="H60" s="17">
        <f>SUM(H61)</f>
        <v>1464242.81</v>
      </c>
      <c r="I60" s="17">
        <f>SUM(I61)</f>
        <v>480400</v>
      </c>
      <c r="J60" s="17">
        <f>SUM(J61)</f>
        <v>97232.14</v>
      </c>
      <c r="K60" s="17">
        <f>SUM(K61:K61)</f>
        <v>200000</v>
      </c>
      <c r="L60" s="20">
        <f>ROUND(G60*0.6,2)</f>
        <v>1345124.97</v>
      </c>
      <c r="M60" s="58"/>
      <c r="N60" s="19"/>
      <c r="O60" s="21"/>
      <c r="P60" s="21">
        <f>ROUND(L60-O60,2)</f>
        <v>1345124.97</v>
      </c>
      <c r="R60" s="3"/>
      <c r="S60" s="3"/>
      <c r="T60" s="3"/>
      <c r="U60" s="3"/>
    </row>
    <row r="61" spans="1:21" outlineLevel="1" x14ac:dyDescent="0.2">
      <c r="A61" s="3"/>
      <c r="B61" s="11" t="s">
        <v>29</v>
      </c>
      <c r="C61" s="38"/>
      <c r="D61" s="42" t="s">
        <v>82</v>
      </c>
      <c r="E61" s="12"/>
      <c r="F61" s="12"/>
      <c r="G61" s="13">
        <f>SUM(H61:K61)</f>
        <v>2241874.9500000002</v>
      </c>
      <c r="H61" s="13">
        <v>1464242.81</v>
      </c>
      <c r="I61" s="13">
        <v>480400</v>
      </c>
      <c r="J61" s="13">
        <v>97232.14</v>
      </c>
      <c r="K61" s="13">
        <v>200000</v>
      </c>
      <c r="L61" s="59"/>
      <c r="M61" s="60"/>
      <c r="N61" s="61"/>
      <c r="O61" s="59"/>
      <c r="P61" s="59"/>
      <c r="R61" s="3"/>
      <c r="S61" s="3"/>
      <c r="T61" s="3"/>
      <c r="U61" s="3"/>
    </row>
    <row r="62" spans="1:21" outlineLevel="1" x14ac:dyDescent="0.2">
      <c r="A62" s="3"/>
      <c r="B62" s="119" t="s">
        <v>83</v>
      </c>
      <c r="C62" s="120"/>
      <c r="D62" s="121"/>
      <c r="E62" s="16">
        <v>41787</v>
      </c>
      <c r="F62" s="16">
        <v>41845</v>
      </c>
      <c r="G62" s="17">
        <f>SUM(G63)</f>
        <v>2436111.44</v>
      </c>
      <c r="H62" s="17">
        <f>SUM(H63)</f>
        <v>1582917.09</v>
      </c>
      <c r="I62" s="17">
        <f>SUM(I63)</f>
        <v>689570</v>
      </c>
      <c r="J62" s="17">
        <f>SUM(J63)</f>
        <v>113624.35</v>
      </c>
      <c r="K62" s="17">
        <f>SUM(K63:K63)</f>
        <v>50000</v>
      </c>
      <c r="L62" s="20">
        <f>ROUND(G62*0.6,2)</f>
        <v>1461666.86</v>
      </c>
      <c r="M62" s="58"/>
      <c r="N62" s="19"/>
      <c r="O62" s="21"/>
      <c r="P62" s="21">
        <f>ROUND(L62-O62,2)</f>
        <v>1461666.86</v>
      </c>
      <c r="R62" s="3"/>
      <c r="S62" s="3"/>
      <c r="T62" s="3"/>
      <c r="U62" s="3"/>
    </row>
    <row r="63" spans="1:21" outlineLevel="1" x14ac:dyDescent="0.2">
      <c r="A63" s="3"/>
      <c r="B63" s="11" t="s">
        <v>29</v>
      </c>
      <c r="C63" s="38"/>
      <c r="D63" s="42" t="s">
        <v>84</v>
      </c>
      <c r="E63" s="12"/>
      <c r="F63" s="12"/>
      <c r="G63" s="13">
        <f>SUM(H63:K63)</f>
        <v>2436111.44</v>
      </c>
      <c r="H63" s="13">
        <v>1582917.09</v>
      </c>
      <c r="I63" s="13">
        <v>689570</v>
      </c>
      <c r="J63" s="13">
        <v>113624.35</v>
      </c>
      <c r="K63" s="13">
        <v>50000</v>
      </c>
      <c r="L63" s="59"/>
      <c r="M63" s="60"/>
      <c r="N63" s="61"/>
      <c r="O63" s="59"/>
      <c r="P63" s="59"/>
      <c r="R63" s="3"/>
      <c r="S63" s="3"/>
      <c r="T63" s="3"/>
      <c r="U63" s="3"/>
    </row>
    <row r="64" spans="1:21" outlineLevel="1" x14ac:dyDescent="0.2">
      <c r="A64" s="3"/>
      <c r="B64" s="119" t="s">
        <v>85</v>
      </c>
      <c r="C64" s="120"/>
      <c r="D64" s="121"/>
      <c r="E64" s="16">
        <v>41787</v>
      </c>
      <c r="F64" s="16">
        <v>41845</v>
      </c>
      <c r="G64" s="17">
        <f>SUM(G65)</f>
        <v>764795.17999999993</v>
      </c>
      <c r="H64" s="17">
        <f>SUM(H65)</f>
        <v>654126.36</v>
      </c>
      <c r="I64" s="17">
        <f>SUM(I65)</f>
        <v>74250</v>
      </c>
      <c r="J64" s="17">
        <f>SUM(J65)</f>
        <v>36418.82</v>
      </c>
      <c r="K64" s="17">
        <f>SUM(K65:K65)</f>
        <v>0</v>
      </c>
      <c r="L64" s="20">
        <f>ROUND(G64*0.6,2)</f>
        <v>458877.11</v>
      </c>
      <c r="M64" s="58"/>
      <c r="N64" s="19"/>
      <c r="O64" s="21"/>
      <c r="P64" s="21">
        <f>ROUND(L64-O64,2)</f>
        <v>458877.11</v>
      </c>
      <c r="R64" s="3"/>
      <c r="S64" s="3"/>
      <c r="T64" s="3"/>
      <c r="U64" s="3"/>
    </row>
    <row r="65" spans="1:21" ht="22.5" outlineLevel="1" x14ac:dyDescent="0.2">
      <c r="A65" s="3"/>
      <c r="B65" s="11" t="s">
        <v>29</v>
      </c>
      <c r="C65" s="38"/>
      <c r="D65" s="42" t="s">
        <v>86</v>
      </c>
      <c r="E65" s="12"/>
      <c r="F65" s="12"/>
      <c r="G65" s="13">
        <f>SUM(H65:K65)</f>
        <v>764795.17999999993</v>
      </c>
      <c r="H65" s="13">
        <v>654126.36</v>
      </c>
      <c r="I65" s="13">
        <v>74250</v>
      </c>
      <c r="J65" s="13">
        <v>36418.82</v>
      </c>
      <c r="K65" s="13">
        <v>0</v>
      </c>
      <c r="L65" s="59"/>
      <c r="M65" s="60"/>
      <c r="N65" s="61"/>
      <c r="O65" s="59"/>
      <c r="P65" s="59"/>
      <c r="R65" s="3"/>
      <c r="S65" s="3"/>
      <c r="T65" s="3"/>
      <c r="U65" s="3"/>
    </row>
    <row r="66" spans="1:21" outlineLevel="1" x14ac:dyDescent="0.2">
      <c r="A66" s="3"/>
      <c r="B66" s="122" t="s">
        <v>87</v>
      </c>
      <c r="C66" s="123"/>
      <c r="D66" s="124"/>
      <c r="E66" s="22">
        <v>41801</v>
      </c>
      <c r="F66" s="22">
        <v>41851</v>
      </c>
      <c r="G66" s="24">
        <f>SUM(G67)</f>
        <v>344975.4</v>
      </c>
      <c r="H66" s="24">
        <f>SUM(H67)</f>
        <v>260548</v>
      </c>
      <c r="I66" s="24">
        <f>SUM(I67)</f>
        <v>68000</v>
      </c>
      <c r="J66" s="24">
        <f>SUM(J67)</f>
        <v>16427.400000000001</v>
      </c>
      <c r="K66" s="24">
        <f>SUM(K67)</f>
        <v>0</v>
      </c>
      <c r="L66" s="20">
        <f>ROUND(G66*0.6,2)</f>
        <v>206985.24</v>
      </c>
      <c r="M66" s="70"/>
      <c r="N66" s="71"/>
      <c r="O66" s="72"/>
      <c r="P66" s="21">
        <f>ROUND(L66-O66,2)</f>
        <v>206985.24</v>
      </c>
      <c r="R66" s="3"/>
      <c r="S66" s="3"/>
      <c r="T66" s="3"/>
      <c r="U66" s="3"/>
    </row>
    <row r="67" spans="1:21" ht="33.75" outlineLevel="1" x14ac:dyDescent="0.2">
      <c r="A67" s="3"/>
      <c r="B67" s="11" t="s">
        <v>29</v>
      </c>
      <c r="C67" s="38"/>
      <c r="D67" s="42" t="s">
        <v>88</v>
      </c>
      <c r="E67" s="12"/>
      <c r="F67" s="12"/>
      <c r="G67" s="13">
        <f>SUM(H67:K67)</f>
        <v>344975.4</v>
      </c>
      <c r="H67" s="13">
        <v>260548</v>
      </c>
      <c r="I67" s="13">
        <v>68000</v>
      </c>
      <c r="J67" s="13">
        <v>16427.400000000001</v>
      </c>
      <c r="K67" s="13">
        <v>0</v>
      </c>
      <c r="L67" s="59"/>
      <c r="M67" s="60"/>
      <c r="N67" s="61"/>
      <c r="O67" s="59"/>
      <c r="P67" s="59"/>
      <c r="R67" s="3"/>
      <c r="S67" s="3"/>
      <c r="T67" s="3"/>
      <c r="U67" s="3"/>
    </row>
    <row r="68" spans="1:21" outlineLevel="1" x14ac:dyDescent="0.2">
      <c r="A68" s="3"/>
      <c r="B68" s="119" t="s">
        <v>89</v>
      </c>
      <c r="C68" s="120"/>
      <c r="D68" s="121"/>
      <c r="E68" s="16">
        <v>41792</v>
      </c>
      <c r="F68" s="16">
        <v>41840</v>
      </c>
      <c r="G68" s="17">
        <f>SUM(G69)</f>
        <v>164244.57999999999</v>
      </c>
      <c r="H68" s="17">
        <f>SUM(H69)</f>
        <v>114459.36</v>
      </c>
      <c r="I68" s="17">
        <f>SUM(I69)</f>
        <v>14345</v>
      </c>
      <c r="J68" s="17">
        <f>SUM(J69)</f>
        <v>6440.22</v>
      </c>
      <c r="K68" s="17">
        <f>SUM(K69:K69)</f>
        <v>29000</v>
      </c>
      <c r="L68" s="20">
        <f>ROUND(G68*0.6,2)</f>
        <v>98546.75</v>
      </c>
      <c r="M68" s="58"/>
      <c r="N68" s="19"/>
      <c r="O68" s="21"/>
      <c r="P68" s="21">
        <f>ROUND(L68-O68,2)</f>
        <v>98546.75</v>
      </c>
      <c r="R68" s="3"/>
      <c r="S68" s="3"/>
      <c r="T68" s="3"/>
      <c r="U68" s="3"/>
    </row>
    <row r="69" spans="1:21" outlineLevel="1" x14ac:dyDescent="0.2">
      <c r="A69" s="3"/>
      <c r="B69" s="11" t="s">
        <v>29</v>
      </c>
      <c r="C69" s="38"/>
      <c r="D69" s="42" t="s">
        <v>90</v>
      </c>
      <c r="E69" s="12"/>
      <c r="F69" s="12"/>
      <c r="G69" s="13">
        <f>SUM(H69:K69)</f>
        <v>164244.57999999999</v>
      </c>
      <c r="H69" s="13">
        <v>114459.36</v>
      </c>
      <c r="I69" s="13">
        <v>14345</v>
      </c>
      <c r="J69" s="13">
        <v>6440.22</v>
      </c>
      <c r="K69" s="13">
        <v>29000</v>
      </c>
      <c r="L69" s="59"/>
      <c r="M69" s="60"/>
      <c r="N69" s="61"/>
      <c r="O69" s="59"/>
      <c r="P69" s="59"/>
      <c r="R69" s="3"/>
      <c r="S69" s="3"/>
      <c r="T69" s="3"/>
      <c r="U69" s="3"/>
    </row>
    <row r="70" spans="1:21" outlineLevel="1" x14ac:dyDescent="0.2">
      <c r="A70" s="3"/>
      <c r="B70" s="119" t="s">
        <v>91</v>
      </c>
      <c r="C70" s="120"/>
      <c r="D70" s="121"/>
      <c r="E70" s="16">
        <v>41799</v>
      </c>
      <c r="F70" s="16">
        <v>41840</v>
      </c>
      <c r="G70" s="17">
        <f>SUM(G71)</f>
        <v>694142</v>
      </c>
      <c r="H70" s="17">
        <f>SUM(H71)</f>
        <v>464206.62</v>
      </c>
      <c r="I70" s="17">
        <f>SUM(I71)</f>
        <v>196881</v>
      </c>
      <c r="J70" s="17">
        <f>SUM(J71)</f>
        <v>33054.379999999997</v>
      </c>
      <c r="K70" s="17">
        <f>SUM(K71:K71)</f>
        <v>0</v>
      </c>
      <c r="L70" s="20">
        <f>ROUND(G70*0.6,2)</f>
        <v>416485.2</v>
      </c>
      <c r="M70" s="58"/>
      <c r="N70" s="19"/>
      <c r="O70" s="21"/>
      <c r="P70" s="21">
        <f>ROUND(L70-O70,2)</f>
        <v>416485.2</v>
      </c>
      <c r="R70" s="3"/>
      <c r="S70" s="3"/>
      <c r="T70" s="3"/>
      <c r="U70" s="3"/>
    </row>
    <row r="71" spans="1:21" ht="22.5" outlineLevel="1" x14ac:dyDescent="0.2">
      <c r="A71" s="3"/>
      <c r="B71" s="11" t="s">
        <v>29</v>
      </c>
      <c r="C71" s="38"/>
      <c r="D71" s="42" t="s">
        <v>92</v>
      </c>
      <c r="E71" s="12"/>
      <c r="F71" s="12"/>
      <c r="G71" s="13">
        <f>SUM(H71:K71)</f>
        <v>694142</v>
      </c>
      <c r="H71" s="13">
        <v>464206.62</v>
      </c>
      <c r="I71" s="13">
        <v>196881</v>
      </c>
      <c r="J71" s="13">
        <v>33054.379999999997</v>
      </c>
      <c r="K71" s="13">
        <v>0</v>
      </c>
      <c r="L71" s="59"/>
      <c r="M71" s="60"/>
      <c r="N71" s="61"/>
      <c r="O71" s="59"/>
      <c r="P71" s="59"/>
      <c r="R71" s="3"/>
      <c r="S71" s="3"/>
      <c r="T71" s="3"/>
      <c r="U71" s="3"/>
    </row>
    <row r="72" spans="1:21" outlineLevel="1" x14ac:dyDescent="0.2">
      <c r="A72" s="3"/>
      <c r="B72" s="122" t="s">
        <v>93</v>
      </c>
      <c r="C72" s="123"/>
      <c r="D72" s="124"/>
      <c r="E72" s="22">
        <v>41817</v>
      </c>
      <c r="F72" s="22">
        <v>41851</v>
      </c>
      <c r="G72" s="24">
        <f>SUM(G73)</f>
        <v>303621.27999999997</v>
      </c>
      <c r="H72" s="24">
        <f>SUM(H73)</f>
        <v>146163.12</v>
      </c>
      <c r="I72" s="24">
        <f>SUM(I73)</f>
        <v>143000</v>
      </c>
      <c r="J72" s="24">
        <f>SUM(J73)</f>
        <v>14458.16</v>
      </c>
      <c r="K72" s="24">
        <f>SUM(K73)</f>
        <v>0</v>
      </c>
      <c r="L72" s="20">
        <f>ROUND(G72*0.6,2)</f>
        <v>182172.77</v>
      </c>
      <c r="M72" s="70"/>
      <c r="N72" s="71"/>
      <c r="O72" s="72"/>
      <c r="P72" s="21">
        <f>ROUND(L72-O72,2)</f>
        <v>182172.77</v>
      </c>
      <c r="R72" s="3"/>
      <c r="S72" s="3"/>
      <c r="T72" s="3"/>
      <c r="U72" s="3"/>
    </row>
    <row r="73" spans="1:21" ht="22.5" outlineLevel="1" x14ac:dyDescent="0.2">
      <c r="A73" s="3"/>
      <c r="B73" s="11" t="s">
        <v>29</v>
      </c>
      <c r="C73" s="38"/>
      <c r="D73" s="53" t="s">
        <v>94</v>
      </c>
      <c r="E73" s="12"/>
      <c r="F73" s="12"/>
      <c r="G73" s="13">
        <f>SUM(H73:K73)</f>
        <v>303621.27999999997</v>
      </c>
      <c r="H73" s="13">
        <v>146163.12</v>
      </c>
      <c r="I73" s="13">
        <v>143000</v>
      </c>
      <c r="J73" s="13">
        <v>14458.16</v>
      </c>
      <c r="K73" s="13">
        <v>0</v>
      </c>
      <c r="L73" s="59"/>
      <c r="M73" s="60"/>
      <c r="N73" s="61"/>
      <c r="O73" s="59"/>
      <c r="P73" s="59"/>
      <c r="R73" s="3"/>
      <c r="S73" s="3"/>
      <c r="T73" s="3"/>
      <c r="U73" s="3"/>
    </row>
    <row r="74" spans="1:21" outlineLevel="1" x14ac:dyDescent="0.2">
      <c r="A74" s="3"/>
      <c r="B74" s="119" t="s">
        <v>95</v>
      </c>
      <c r="C74" s="120"/>
      <c r="D74" s="121"/>
      <c r="E74" s="16">
        <v>41799</v>
      </c>
      <c r="F74" s="16">
        <v>41851</v>
      </c>
      <c r="G74" s="17">
        <f>SUM(G75)</f>
        <v>999165.15999999992</v>
      </c>
      <c r="H74" s="17">
        <f>SUM(H75)</f>
        <v>633138.72</v>
      </c>
      <c r="I74" s="17">
        <f>SUM(I75)</f>
        <v>175590</v>
      </c>
      <c r="J74" s="17">
        <f>SUM(J75)</f>
        <v>40436.44</v>
      </c>
      <c r="K74" s="17">
        <f>SUM(K75:K75)</f>
        <v>150000</v>
      </c>
      <c r="L74" s="20">
        <f>ROUND(G74*0.6,2)</f>
        <v>599499.1</v>
      </c>
      <c r="M74" s="58"/>
      <c r="N74" s="19"/>
      <c r="O74" s="21"/>
      <c r="P74" s="21">
        <f>ROUND(L74-O74,2)</f>
        <v>599499.1</v>
      </c>
      <c r="R74" s="3"/>
      <c r="S74" s="3"/>
      <c r="T74" s="3"/>
      <c r="U74" s="3"/>
    </row>
    <row r="75" spans="1:21" outlineLevel="1" x14ac:dyDescent="0.2">
      <c r="A75" s="3"/>
      <c r="B75" s="11" t="s">
        <v>29</v>
      </c>
      <c r="C75" s="38"/>
      <c r="D75" s="42" t="s">
        <v>96</v>
      </c>
      <c r="E75" s="12"/>
      <c r="F75" s="12"/>
      <c r="G75" s="13">
        <f>SUM(H75:K75)</f>
        <v>999165.15999999992</v>
      </c>
      <c r="H75" s="13">
        <v>633138.72</v>
      </c>
      <c r="I75" s="13">
        <v>175590</v>
      </c>
      <c r="J75" s="13">
        <v>40436.44</v>
      </c>
      <c r="K75" s="13">
        <v>150000</v>
      </c>
      <c r="L75" s="59"/>
      <c r="M75" s="60"/>
      <c r="N75" s="61"/>
      <c r="O75" s="59"/>
      <c r="P75" s="59"/>
      <c r="R75" s="3"/>
      <c r="S75" s="3"/>
      <c r="T75" s="3"/>
      <c r="U75" s="3"/>
    </row>
    <row r="76" spans="1:21" outlineLevel="1" x14ac:dyDescent="0.2">
      <c r="A76" s="3"/>
      <c r="B76" s="119" t="s">
        <v>97</v>
      </c>
      <c r="C76" s="120"/>
      <c r="D76" s="121"/>
      <c r="E76" s="16">
        <v>41799</v>
      </c>
      <c r="F76" s="16">
        <v>41840</v>
      </c>
      <c r="G76" s="17">
        <f>SUM(G77)</f>
        <v>225952.49000000002</v>
      </c>
      <c r="H76" s="17">
        <f>SUM(H77)</f>
        <v>139785.70000000001</v>
      </c>
      <c r="I76" s="17">
        <f>SUM(I77)</f>
        <v>32550</v>
      </c>
      <c r="J76" s="17">
        <f>SUM(J77)</f>
        <v>8616.7900000000009</v>
      </c>
      <c r="K76" s="17">
        <f>SUM(K77:K77)</f>
        <v>45000</v>
      </c>
      <c r="L76" s="20">
        <v>128961.66</v>
      </c>
      <c r="M76" s="58"/>
      <c r="N76" s="19"/>
      <c r="O76" s="21"/>
      <c r="P76" s="21">
        <f>ROUND(L76-O76,2)</f>
        <v>128961.66</v>
      </c>
      <c r="R76" s="3"/>
      <c r="S76" s="3"/>
      <c r="T76" s="3"/>
      <c r="U76" s="3"/>
    </row>
    <row r="77" spans="1:21" outlineLevel="1" x14ac:dyDescent="0.2">
      <c r="A77" s="3"/>
      <c r="B77" s="11" t="s">
        <v>29</v>
      </c>
      <c r="C77" s="38"/>
      <c r="D77" s="42" t="s">
        <v>98</v>
      </c>
      <c r="E77" s="12"/>
      <c r="F77" s="12"/>
      <c r="G77" s="13">
        <f>SUM(H77:K77)</f>
        <v>225952.49000000002</v>
      </c>
      <c r="H77" s="13">
        <v>139785.70000000001</v>
      </c>
      <c r="I77" s="13">
        <v>32550</v>
      </c>
      <c r="J77" s="13">
        <v>8616.7900000000009</v>
      </c>
      <c r="K77" s="13">
        <v>45000</v>
      </c>
      <c r="L77" s="59"/>
      <c r="M77" s="60"/>
      <c r="N77" s="61"/>
      <c r="O77" s="59"/>
      <c r="P77" s="59"/>
      <c r="R77" s="3"/>
      <c r="S77" s="3"/>
      <c r="T77" s="3"/>
      <c r="U77" s="3"/>
    </row>
    <row r="78" spans="1:21" outlineLevel="1" x14ac:dyDescent="0.2">
      <c r="A78" s="3"/>
      <c r="B78" s="119" t="s">
        <v>100</v>
      </c>
      <c r="C78" s="120"/>
      <c r="D78" s="121"/>
      <c r="E78" s="16">
        <v>41806</v>
      </c>
      <c r="F78" s="16">
        <v>41851</v>
      </c>
      <c r="G78" s="17">
        <f>SUM(G79)</f>
        <v>1000000</v>
      </c>
      <c r="H78" s="17">
        <f>SUM(H79)</f>
        <v>633740.94999999995</v>
      </c>
      <c r="I78" s="17">
        <f>SUM(I79)</f>
        <v>318640</v>
      </c>
      <c r="J78" s="17">
        <f>SUM(J79)</f>
        <v>47619.05</v>
      </c>
      <c r="K78" s="17">
        <f>SUM(K79:K79)</f>
        <v>0</v>
      </c>
      <c r="L78" s="20">
        <f>ROUND(G78*0.6,2)</f>
        <v>600000</v>
      </c>
      <c r="M78" s="58"/>
      <c r="N78" s="19"/>
      <c r="O78" s="21"/>
      <c r="P78" s="21">
        <f>ROUND(L78-O78,2)</f>
        <v>600000</v>
      </c>
      <c r="R78" s="3"/>
      <c r="S78" s="3"/>
      <c r="T78" s="3"/>
      <c r="U78" s="3"/>
    </row>
    <row r="79" spans="1:21" outlineLevel="1" x14ac:dyDescent="0.2">
      <c r="A79" s="3"/>
      <c r="B79" s="11" t="s">
        <v>29</v>
      </c>
      <c r="C79" s="38"/>
      <c r="D79" s="42" t="s">
        <v>101</v>
      </c>
      <c r="E79" s="12"/>
      <c r="F79" s="12"/>
      <c r="G79" s="13">
        <f>SUM(H79:K79)</f>
        <v>1000000</v>
      </c>
      <c r="H79" s="13">
        <v>633740.94999999995</v>
      </c>
      <c r="I79" s="13">
        <v>318640</v>
      </c>
      <c r="J79" s="13">
        <v>47619.05</v>
      </c>
      <c r="K79" s="13">
        <v>0</v>
      </c>
      <c r="L79" s="59"/>
      <c r="M79" s="60"/>
      <c r="N79" s="61"/>
      <c r="O79" s="59"/>
      <c r="P79" s="59"/>
      <c r="R79" s="3"/>
      <c r="S79" s="3"/>
      <c r="T79" s="3"/>
      <c r="U79" s="3"/>
    </row>
    <row r="80" spans="1:21" outlineLevel="1" x14ac:dyDescent="0.2">
      <c r="A80" s="3"/>
      <c r="B80" s="119" t="s">
        <v>102</v>
      </c>
      <c r="C80" s="120"/>
      <c r="D80" s="121"/>
      <c r="E80" s="16">
        <v>41808</v>
      </c>
      <c r="F80" s="16">
        <v>41851</v>
      </c>
      <c r="G80" s="17">
        <f>SUM(G81)</f>
        <v>375189.39999999997</v>
      </c>
      <c r="H80" s="17">
        <f>SUM(H81)</f>
        <v>213793.24</v>
      </c>
      <c r="I80" s="17">
        <f>SUM(I81)</f>
        <v>143530</v>
      </c>
      <c r="J80" s="17">
        <f>SUM(J81)</f>
        <v>17866.16</v>
      </c>
      <c r="K80" s="17">
        <f>SUM(K81:K81)</f>
        <v>0</v>
      </c>
      <c r="L80" s="20">
        <f>ROUND(G80*0.6,2)</f>
        <v>225113.64</v>
      </c>
      <c r="M80" s="58"/>
      <c r="N80" s="19"/>
      <c r="O80" s="21"/>
      <c r="P80" s="21">
        <f>ROUND(L80-O80,2)</f>
        <v>225113.64</v>
      </c>
      <c r="R80" s="3"/>
      <c r="S80" s="3"/>
      <c r="T80" s="3"/>
      <c r="U80" s="3"/>
    </row>
    <row r="81" spans="1:16" ht="22.5" outlineLevel="1" x14ac:dyDescent="0.2">
      <c r="A81" s="3"/>
      <c r="B81" s="11" t="s">
        <v>29</v>
      </c>
      <c r="C81" s="38"/>
      <c r="D81" s="42" t="s">
        <v>103</v>
      </c>
      <c r="E81" s="12"/>
      <c r="F81" s="12"/>
      <c r="G81" s="13">
        <f>SUM(H81:K81)</f>
        <v>375189.39999999997</v>
      </c>
      <c r="H81" s="13">
        <v>213793.24</v>
      </c>
      <c r="I81" s="13">
        <v>143530</v>
      </c>
      <c r="J81" s="13">
        <v>17866.16</v>
      </c>
      <c r="K81" s="13">
        <v>0</v>
      </c>
      <c r="L81" s="59"/>
      <c r="M81" s="60"/>
      <c r="N81" s="61"/>
      <c r="O81" s="59"/>
      <c r="P81" s="59"/>
    </row>
    <row r="82" spans="1:16" outlineLevel="1" x14ac:dyDescent="0.2">
      <c r="A82" s="3"/>
      <c r="B82" s="3"/>
      <c r="C82" s="3"/>
      <c r="D82" s="45"/>
      <c r="E82" s="9"/>
      <c r="F82" s="9"/>
      <c r="G82" s="10"/>
      <c r="H82" s="10"/>
      <c r="I82" s="10"/>
      <c r="J82" s="10"/>
      <c r="K82" s="10"/>
      <c r="L82" s="72"/>
      <c r="M82" s="70"/>
      <c r="N82" s="71"/>
      <c r="O82" s="72"/>
      <c r="P82" s="72"/>
    </row>
    <row r="83" spans="1:16" outlineLevel="1" x14ac:dyDescent="0.2">
      <c r="A83" s="3"/>
      <c r="B83" s="3"/>
      <c r="C83" s="3"/>
      <c r="D83" s="45"/>
      <c r="E83" s="9"/>
      <c r="F83" s="9"/>
      <c r="G83" s="10"/>
      <c r="H83" s="10"/>
      <c r="I83" s="10"/>
      <c r="J83" s="10"/>
      <c r="K83" s="10"/>
      <c r="L83" s="72"/>
      <c r="M83" s="70"/>
      <c r="N83" s="71"/>
      <c r="O83" s="72"/>
      <c r="P83" s="72"/>
    </row>
    <row r="84" spans="1:16" outlineLevel="1" x14ac:dyDescent="0.2">
      <c r="A84" s="3"/>
      <c r="B84" s="3"/>
      <c r="C84" s="3"/>
      <c r="D84" s="45"/>
      <c r="E84" s="9"/>
      <c r="F84" s="9"/>
      <c r="G84" s="10"/>
      <c r="H84" s="10"/>
      <c r="I84" s="10"/>
      <c r="J84" s="10"/>
      <c r="K84" s="10"/>
      <c r="L84" s="72"/>
      <c r="M84" s="70"/>
      <c r="N84" s="71"/>
      <c r="O84" s="72"/>
      <c r="P84" s="72"/>
    </row>
    <row r="85" spans="1:16" outlineLevel="1" x14ac:dyDescent="0.2">
      <c r="A85" s="3"/>
      <c r="B85" s="3"/>
      <c r="C85" s="3"/>
      <c r="D85" s="45"/>
      <c r="E85" s="9"/>
      <c r="F85" s="9"/>
      <c r="G85" s="10"/>
      <c r="H85" s="10"/>
      <c r="I85" s="10"/>
      <c r="J85" s="10"/>
      <c r="K85" s="10"/>
      <c r="L85" s="72"/>
      <c r="M85" s="70"/>
      <c r="N85" s="71"/>
      <c r="O85" s="72"/>
      <c r="P85" s="72"/>
    </row>
    <row r="86" spans="1:16" outlineLevel="1" x14ac:dyDescent="0.2">
      <c r="A86" s="3"/>
      <c r="B86" s="3"/>
      <c r="C86" s="3"/>
      <c r="D86" s="45"/>
      <c r="E86" s="9"/>
      <c r="F86" s="9"/>
      <c r="G86" s="10"/>
      <c r="H86" s="10"/>
      <c r="I86" s="10"/>
      <c r="J86" s="10"/>
      <c r="K86" s="10"/>
      <c r="L86" s="72"/>
      <c r="M86" s="70"/>
      <c r="N86" s="71"/>
      <c r="O86" s="72"/>
      <c r="P86" s="72"/>
    </row>
    <row r="87" spans="1:16" outlineLevel="1" x14ac:dyDescent="0.2">
      <c r="A87" s="3"/>
      <c r="B87" s="3"/>
      <c r="C87" s="3"/>
      <c r="D87" s="45"/>
      <c r="E87" s="9"/>
      <c r="F87" s="9"/>
      <c r="G87" s="10"/>
      <c r="H87" s="10"/>
      <c r="I87" s="10"/>
      <c r="J87" s="10"/>
      <c r="K87" s="10"/>
      <c r="L87" s="72"/>
      <c r="M87" s="70"/>
      <c r="N87" s="71"/>
      <c r="O87" s="72"/>
      <c r="P87" s="72"/>
    </row>
    <row r="88" spans="1:16" outlineLevel="1" x14ac:dyDescent="0.2">
      <c r="A88" s="3"/>
      <c r="B88" s="3"/>
      <c r="C88" s="3"/>
      <c r="D88" s="45"/>
      <c r="E88" s="9"/>
      <c r="F88" s="9"/>
      <c r="G88" s="10"/>
      <c r="H88" s="10"/>
      <c r="I88" s="10"/>
      <c r="J88" s="10"/>
      <c r="K88" s="10"/>
      <c r="L88" s="72"/>
      <c r="M88" s="70"/>
      <c r="N88" s="71"/>
      <c r="O88" s="72"/>
      <c r="P88" s="72"/>
    </row>
    <row r="89" spans="1:16" outlineLevel="1" x14ac:dyDescent="0.2">
      <c r="A89" s="3"/>
      <c r="B89" s="3"/>
      <c r="C89" s="3"/>
      <c r="D89" s="45"/>
      <c r="E89" s="9"/>
      <c r="F89" s="9"/>
      <c r="G89" s="10"/>
      <c r="H89" s="10"/>
      <c r="I89" s="10"/>
      <c r="J89" s="10"/>
      <c r="K89" s="10"/>
      <c r="L89" s="72"/>
      <c r="M89" s="70"/>
      <c r="N89" s="71"/>
      <c r="O89" s="72"/>
      <c r="P89" s="72"/>
    </row>
    <row r="90" spans="1:16" outlineLevel="1" x14ac:dyDescent="0.2">
      <c r="A90" s="3"/>
      <c r="B90" s="3"/>
      <c r="C90" s="3"/>
      <c r="D90" s="45"/>
      <c r="E90" s="9"/>
      <c r="F90" s="9"/>
      <c r="G90" s="10"/>
      <c r="H90" s="10"/>
      <c r="I90" s="10"/>
      <c r="J90" s="10"/>
      <c r="K90" s="10"/>
      <c r="L90" s="72"/>
      <c r="M90" s="70"/>
      <c r="N90" s="71"/>
      <c r="O90" s="72"/>
      <c r="P90" s="72"/>
    </row>
    <row r="91" spans="1:16" outlineLevel="1" x14ac:dyDescent="0.2">
      <c r="A91" s="3"/>
      <c r="B91" s="3"/>
      <c r="C91" s="3"/>
      <c r="D91" s="45"/>
      <c r="E91" s="9"/>
      <c r="F91" s="9"/>
      <c r="G91" s="10"/>
      <c r="H91" s="10"/>
      <c r="I91" s="10"/>
      <c r="J91" s="10"/>
      <c r="K91" s="10"/>
      <c r="L91" s="72"/>
      <c r="M91" s="70"/>
      <c r="N91" s="71"/>
      <c r="O91" s="72"/>
      <c r="P91" s="72"/>
    </row>
    <row r="92" spans="1:16" outlineLevel="1" x14ac:dyDescent="0.2">
      <c r="A92" s="3"/>
      <c r="B92" s="3"/>
      <c r="C92" s="3"/>
      <c r="D92" s="45"/>
      <c r="E92" s="9"/>
      <c r="F92" s="9"/>
      <c r="G92" s="10"/>
      <c r="H92" s="10"/>
      <c r="I92" s="10"/>
      <c r="J92" s="10"/>
      <c r="K92" s="10"/>
      <c r="L92" s="72"/>
      <c r="M92" s="70"/>
      <c r="N92" s="71"/>
      <c r="O92" s="72"/>
      <c r="P92" s="72"/>
    </row>
    <row r="93" spans="1:16" outlineLevel="1" x14ac:dyDescent="0.2">
      <c r="A93" s="3"/>
      <c r="B93" s="3"/>
      <c r="C93" s="3"/>
      <c r="D93" s="45"/>
      <c r="E93" s="9"/>
      <c r="F93" s="9"/>
      <c r="G93" s="10"/>
      <c r="H93" s="10"/>
      <c r="I93" s="10"/>
      <c r="J93" s="10"/>
      <c r="K93" s="10"/>
      <c r="L93" s="72"/>
      <c r="M93" s="70"/>
      <c r="N93" s="71"/>
      <c r="O93" s="72"/>
      <c r="P93" s="72"/>
    </row>
    <row r="94" spans="1:16" outlineLevel="1" x14ac:dyDescent="0.2">
      <c r="A94" s="3"/>
      <c r="B94" s="3"/>
      <c r="C94" s="3"/>
      <c r="D94" s="45"/>
      <c r="E94" s="9"/>
      <c r="F94" s="9"/>
      <c r="G94" s="10"/>
      <c r="H94" s="10"/>
      <c r="I94" s="10"/>
      <c r="J94" s="10"/>
      <c r="K94" s="10"/>
      <c r="L94" s="72"/>
      <c r="M94" s="70"/>
      <c r="N94" s="71"/>
      <c r="O94" s="72"/>
      <c r="P94" s="72"/>
    </row>
  </sheetData>
  <mergeCells count="44">
    <mergeCell ref="T5:T6"/>
    <mergeCell ref="U5:U6"/>
    <mergeCell ref="B1:P1"/>
    <mergeCell ref="E3:I3"/>
    <mergeCell ref="A5:A6"/>
    <mergeCell ref="B5:B6"/>
    <mergeCell ref="C5:C6"/>
    <mergeCell ref="D5:D6"/>
    <mergeCell ref="E5:F5"/>
    <mergeCell ref="G5:G6"/>
    <mergeCell ref="H5:K5"/>
    <mergeCell ref="L5:L6"/>
    <mergeCell ref="B31:D31"/>
    <mergeCell ref="M5:O5"/>
    <mergeCell ref="P5:P6"/>
    <mergeCell ref="R5:R6"/>
    <mergeCell ref="S5:S6"/>
    <mergeCell ref="B16:D16"/>
    <mergeCell ref="B20:D20"/>
    <mergeCell ref="B23:D23"/>
    <mergeCell ref="B25:D25"/>
    <mergeCell ref="B27:D27"/>
    <mergeCell ref="B60:D60"/>
    <mergeCell ref="B33:D33"/>
    <mergeCell ref="B37:D37"/>
    <mergeCell ref="B39:D39"/>
    <mergeCell ref="B41:D41"/>
    <mergeCell ref="B45:D45"/>
    <mergeCell ref="B47:D47"/>
    <mergeCell ref="B49:D49"/>
    <mergeCell ref="B52:D52"/>
    <mergeCell ref="B54:D54"/>
    <mergeCell ref="B56:D56"/>
    <mergeCell ref="B58:D58"/>
    <mergeCell ref="B74:D74"/>
    <mergeCell ref="B76:D76"/>
    <mergeCell ref="B78:D78"/>
    <mergeCell ref="B80:D80"/>
    <mergeCell ref="B62:D62"/>
    <mergeCell ref="B64:D64"/>
    <mergeCell ref="B66:D66"/>
    <mergeCell ref="B68:D68"/>
    <mergeCell ref="B70:D70"/>
    <mergeCell ref="B72:D72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Formulas="1" tabSelected="1" view="pageBreakPreview" zoomScale="55" zoomScaleNormal="100" zoomScaleSheetLayoutView="55" workbookViewId="0">
      <pane ySplit="7" topLeftCell="A8" activePane="bottomLeft" state="frozen"/>
      <selection activeCell="B1" sqref="B1"/>
      <selection pane="bottomLeft" activeCell="D8" sqref="D8"/>
    </sheetView>
  </sheetViews>
  <sheetFormatPr defaultRowHeight="10.5" x14ac:dyDescent="0.2"/>
  <cols>
    <col min="1" max="1" width="4.28515625" style="164" hidden="1" customWidth="1"/>
    <col min="2" max="2" width="41.5703125" style="164" customWidth="1"/>
    <col min="3" max="3" width="12.7109375" style="164" bestFit="1" customWidth="1"/>
    <col min="4" max="4" width="123.7109375" style="164" bestFit="1" customWidth="1"/>
    <col min="5" max="5" width="16.28515625" style="164" customWidth="1"/>
    <col min="6" max="7" width="21.85546875" style="164" bestFit="1" customWidth="1"/>
    <col min="8" max="16384" width="9.140625" style="164"/>
  </cols>
  <sheetData>
    <row r="1" spans="1:7" s="164" customFormat="1" x14ac:dyDescent="0.2">
      <c r="B1" s="185"/>
      <c r="C1" s="167"/>
      <c r="D1" s="167"/>
      <c r="E1" s="167"/>
      <c r="F1" s="167"/>
      <c r="G1" s="167"/>
    </row>
    <row r="3" spans="1:7" s="164" customFormat="1" x14ac:dyDescent="0.2">
      <c r="B3" s="186"/>
    </row>
    <row r="5" spans="1:7" s="168" customFormat="1" ht="20.25" customHeight="1" x14ac:dyDescent="0.25">
      <c r="A5" s="156" t="s">
        <v>40</v>
      </c>
      <c r="B5" s="156" t="s">
        <v>17</v>
      </c>
      <c r="C5" s="170" t="s">
        <v>105</v>
      </c>
      <c r="D5" s="171" t="s">
        <v>106</v>
      </c>
      <c r="E5" s="171" t="s">
        <v>107</v>
      </c>
      <c r="F5" s="172" t="s">
        <v>108</v>
      </c>
      <c r="G5" s="156" t="s">
        <v>111</v>
      </c>
    </row>
    <row r="6" spans="1:7" s="168" customFormat="1" x14ac:dyDescent="0.25">
      <c r="A6" s="157"/>
      <c r="B6" s="157"/>
      <c r="C6" s="173"/>
      <c r="D6" s="171"/>
      <c r="E6" s="171"/>
      <c r="F6" s="172"/>
      <c r="G6" s="157"/>
    </row>
    <row r="7" spans="1:7" s="169" customFormat="1" ht="9.75" x14ac:dyDescent="0.25">
      <c r="A7" s="166"/>
      <c r="B7" s="165">
        <v>1</v>
      </c>
      <c r="C7" s="174"/>
      <c r="D7" s="175"/>
      <c r="E7" s="175"/>
      <c r="F7" s="176"/>
      <c r="G7" s="166"/>
    </row>
    <row r="8" spans="1:7" s="169" customFormat="1" x14ac:dyDescent="0.2">
      <c r="A8" s="166"/>
      <c r="B8" s="187"/>
      <c r="C8" s="177">
        <v>0</v>
      </c>
      <c r="D8" s="178">
        <f>SUMIF(Январь!B10:B64,B8,Январь!F10:F64)+SUMIF(Февраль!B10:B64,B8,Февраль!F10:F64)+SUMIF(Март!B10:B64,B8,Март!F10:F64)+SUMIF(Апрель!B10:B64,B8,Апрель!F10:F64)+SUMIF(Май!B10:B64,B8,Май!F10:F64)+SUMIF(Июнь!B10:B64,B8,Июнь!F10:F64)</f>
        <v>0</v>
      </c>
      <c r="E8" s="178">
        <f>C8+D8</f>
        <v>0</v>
      </c>
      <c r="F8" s="179" t="e">
        <f>(#REF!+#REF!+#REF!+#REF!)-E8</f>
        <v>#REF!</v>
      </c>
      <c r="G8" s="180" t="e">
        <f>E8/(#REF!+#REF!+#REF!+#REF!)</f>
        <v>#REF!</v>
      </c>
    </row>
    <row r="9" spans="1:7" s="164" customFormat="1" x14ac:dyDescent="0.2">
      <c r="A9" s="188"/>
      <c r="B9" s="187"/>
      <c r="C9" s="177">
        <v>0</v>
      </c>
      <c r="D9" s="178">
        <f>SUMIF(Январь!B11:B65,B9,Январь!F11:F65)+SUMIF(Февраль!B11:B65,B9,Февраль!F11:F65)+SUMIF(Март!B11:B65,B9,Март!F11:F65)+SUMIF(Апрель!B11:B65,B9,Апрель!F11:F65)+SUMIF(Май!B11:B65,B9,Май!F11:F65)+SUMIF(Июнь!B11:B65,B9,Июнь!F11:F65)</f>
        <v>0</v>
      </c>
      <c r="E9" s="178">
        <f>C9+D9</f>
        <v>0</v>
      </c>
      <c r="F9" s="179" t="e">
        <f>(#REF!+#REF!+#REF!+#REF!)-E9</f>
        <v>#REF!</v>
      </c>
      <c r="G9" s="180" t="e">
        <f>E9/(#REF!+#REF!+#REF!+#REF!)</f>
        <v>#REF!</v>
      </c>
    </row>
    <row r="10" spans="1:7" s="164" customFormat="1" x14ac:dyDescent="0.2">
      <c r="A10" s="188"/>
      <c r="B10" s="187"/>
      <c r="C10" s="177">
        <v>0</v>
      </c>
      <c r="D10" s="178">
        <f>SUMIF(Январь!B12:B66,B10,Январь!F12:F66)+SUMIF(Февраль!B12:B66,B10,Февраль!F12:F66)+SUMIF(Март!B12:B66,B10,Март!F12:F66)+SUMIF(Апрель!B12:B66,B10,Апрель!F12:F66)+SUMIF(Май!B12:B66,B10,Май!F12:F66)+SUMIF(Июнь!B12:B66,B10,Июнь!F12:F66)</f>
        <v>0</v>
      </c>
      <c r="E10" s="178">
        <f>C10+D10</f>
        <v>0</v>
      </c>
      <c r="F10" s="179" t="e">
        <f>(#REF!+#REF!+#REF!+#REF!)-E10</f>
        <v>#REF!</v>
      </c>
      <c r="G10" s="180" t="e">
        <f>E10/(#REF!+#REF!+#REF!+#REF!)</f>
        <v>#REF!</v>
      </c>
    </row>
    <row r="11" spans="1:7" s="164" customFormat="1" x14ac:dyDescent="0.2">
      <c r="A11" s="189" t="s">
        <v>43</v>
      </c>
      <c r="B11" s="184"/>
      <c r="C11" s="177">
        <v>0</v>
      </c>
      <c r="D11" s="178">
        <f>SUMIF(Январь!B13:B67,B11,Январь!F13:F67)+SUMIF(Февраль!B13:B67,B11,Февраль!F13:F67)+SUMIF(Март!B13:B67,B11,Март!F13:F67)+SUMIF(Апрель!B13:B67,B11,Апрель!F13:F67)+SUMIF(Май!B13:B67,B11,Май!F13:F67)+SUMIF(Июнь!B13:B67,B11,Июнь!F13:F67)</f>
        <v>0</v>
      </c>
      <c r="E11" s="178">
        <f>C11+D11</f>
        <v>0</v>
      </c>
      <c r="F11" s="179" t="e">
        <f>(#REF!+#REF!+#REF!+#REF!)-E11</f>
        <v>#REF!</v>
      </c>
      <c r="G11" s="180" t="e">
        <f>E11/(#REF!+#REF!+#REF!+#REF!)</f>
        <v>#REF!</v>
      </c>
    </row>
    <row r="12" spans="1:7" s="164" customFormat="1" x14ac:dyDescent="0.2">
      <c r="A12" s="189" t="s">
        <v>43</v>
      </c>
      <c r="B12" s="184"/>
      <c r="C12" s="177">
        <v>0</v>
      </c>
      <c r="D12" s="178">
        <f>SUMIF(Январь!B14:B68,B12,Январь!F14:F68)+SUMIF(Февраль!B14:B68,B12,Февраль!F14:F68)+SUMIF(Март!B14:B68,B12,Март!F14:F68)+SUMIF(Апрель!B14:B68,B12,Апрель!F14:F68)+SUMIF(Май!B14:B68,B12,Май!F14:F68)+SUMIF(Июнь!B14:B68,B12,Июнь!F14:F68)</f>
        <v>0</v>
      </c>
      <c r="E12" s="178">
        <f>C12+D12</f>
        <v>0</v>
      </c>
      <c r="F12" s="179" t="e">
        <f>(#REF!+#REF!+#REF!+#REF!)-E12</f>
        <v>#REF!</v>
      </c>
      <c r="G12" s="180" t="e">
        <f>E12/(#REF!+#REF!+#REF!+#REF!)</f>
        <v>#REF!</v>
      </c>
    </row>
    <row r="13" spans="1:7" s="164" customFormat="1" x14ac:dyDescent="0.2">
      <c r="A13" s="189" t="s">
        <v>43</v>
      </c>
      <c r="B13" s="184"/>
      <c r="C13" s="177">
        <v>0</v>
      </c>
      <c r="D13" s="178">
        <f>SUMIF(Январь!B15:B69,B13,Январь!F15:F69)+SUMIF(Февраль!B15:B69,B13,Февраль!F15:F69)+SUMIF(Март!B15:B69,B13,Март!F15:F69)+SUMIF(Апрель!B15:B69,B13,Апрель!F15:F69)+SUMIF(Май!B15:B69,B13,Май!F15:F69)+SUMIF(Июнь!B15:B69,B13,Июнь!F15:F69)</f>
        <v>0</v>
      </c>
      <c r="E13" s="178">
        <f>C13+D13</f>
        <v>0</v>
      </c>
      <c r="F13" s="179" t="e">
        <f>(#REF!+#REF!+#REF!+#REF!)-E13</f>
        <v>#REF!</v>
      </c>
      <c r="G13" s="180" t="e">
        <f>E13/(#REF!+#REF!+#REF!+#REF!)</f>
        <v>#REF!</v>
      </c>
    </row>
    <row r="14" spans="1:7" s="164" customFormat="1" x14ac:dyDescent="0.2">
      <c r="A14" s="188"/>
      <c r="B14" s="184"/>
      <c r="C14" s="177">
        <v>0</v>
      </c>
      <c r="D14" s="178">
        <f>SUMIF(Январь!B16:B70,B14,Январь!F16:F70)+SUMIF(Февраль!B16:B70,B14,Февраль!F16:F70)+SUMIF(Март!B16:B70,B14,Март!F16:F70)+SUMIF(Апрель!B16:B70,B14,Апрель!F16:F70)+SUMIF(Май!B16:B70,B14,Май!F16:F70)+SUMIF(Июнь!B16:B70,B14,Июнь!F16:F70)</f>
        <v>0</v>
      </c>
      <c r="E14" s="178">
        <f>C14+D14</f>
        <v>0</v>
      </c>
      <c r="F14" s="179" t="e">
        <f>(#REF!+#REF!+#REF!+#REF!)-E14</f>
        <v>#REF!</v>
      </c>
      <c r="G14" s="180" t="e">
        <f>E14/(#REF!+#REF!+#REF!+#REF!)</f>
        <v>#REF!</v>
      </c>
    </row>
    <row r="15" spans="1:7" s="164" customFormat="1" x14ac:dyDescent="0.2">
      <c r="A15" s="188"/>
      <c r="B15" s="184"/>
      <c r="C15" s="177">
        <v>0</v>
      </c>
      <c r="D15" s="178">
        <f>SUMIF(Январь!B17:B71,B15,Январь!F17:F71)+SUMIF(Февраль!B17:B71,B15,Февраль!F17:F71)+SUMIF(Март!B17:B71,B15,Март!F17:F71)+SUMIF(Апрель!B17:B71,B15,Апрель!F17:F71)+SUMIF(Май!B17:B71,B15,Май!F17:F71)+SUMIF(Июнь!B17:B71,B15,Июнь!F17:F71)</f>
        <v>0</v>
      </c>
      <c r="E15" s="178">
        <f>C15+D15</f>
        <v>0</v>
      </c>
      <c r="F15" s="179" t="e">
        <f>(#REF!+#REF!+#REF!+#REF!)-E15</f>
        <v>#REF!</v>
      </c>
      <c r="G15" s="180" t="e">
        <f>E15/(#REF!+#REF!+#REF!+#REF!)</f>
        <v>#REF!</v>
      </c>
    </row>
    <row r="16" spans="1:7" s="164" customFormat="1" x14ac:dyDescent="0.2">
      <c r="A16" s="188"/>
      <c r="B16" s="184"/>
      <c r="C16" s="177">
        <v>0</v>
      </c>
      <c r="D16" s="178">
        <f>SUMIF(Январь!B18:B72,B16,Январь!F18:F72)+SUMIF(Февраль!B18:B72,B16,Февраль!F18:F72)+SUMIF(Март!B18:B72,B16,Март!F18:F72)+SUMIF(Апрель!B18:B72,B16,Апрель!F18:F72)+SUMIF(Май!B18:B72,B16,Май!F18:F72)+SUMIF(Июнь!B18:B72,B16,Июнь!F18:F72)</f>
        <v>0</v>
      </c>
      <c r="E16" s="178">
        <f>C16+D16</f>
        <v>0</v>
      </c>
      <c r="F16" s="179" t="e">
        <f>(#REF!+#REF!+#REF!+#REF!)-E16</f>
        <v>#REF!</v>
      </c>
      <c r="G16" s="180" t="e">
        <f>E16/(#REF!+#REF!+#REF!+#REF!)</f>
        <v>#REF!</v>
      </c>
    </row>
    <row r="17" spans="1:7" s="164" customFormat="1" x14ac:dyDescent="0.2">
      <c r="A17" s="188"/>
      <c r="B17" s="187"/>
      <c r="C17" s="177">
        <v>0</v>
      </c>
      <c r="D17" s="178">
        <f>SUMIF(Январь!B19:B73,B17,Январь!F19:F73)+SUMIF(Февраль!B19:B73,B17,Февраль!F19:F73)+SUMIF(Март!B19:B73,B17,Март!F19:F73)+SUMIF(Апрель!B19:B73,B17,Апрель!F19:F73)+SUMIF(Май!B19:B73,B17,Май!F19:F73)+SUMIF(Июнь!B19:B73,B17,Июнь!F19:F73)</f>
        <v>0</v>
      </c>
      <c r="E17" s="178">
        <f>C17+D17</f>
        <v>0</v>
      </c>
      <c r="F17" s="179" t="e">
        <f>(#REF!+#REF!+#REF!+#REF!)-E17</f>
        <v>#REF!</v>
      </c>
      <c r="G17" s="180" t="e">
        <f>E17/(#REF!+#REF!+#REF!+#REF!)</f>
        <v>#REF!</v>
      </c>
    </row>
    <row r="18" spans="1:7" s="164" customFormat="1" x14ac:dyDescent="0.2">
      <c r="A18" s="188"/>
      <c r="B18" s="187"/>
      <c r="C18" s="177">
        <v>0</v>
      </c>
      <c r="D18" s="178">
        <f>SUMIF(Январь!B20:B74,B18,Январь!F20:F74)+SUMIF(Февраль!B20:B74,B18,Февраль!F20:F74)+SUMIF(Март!B20:B74,B18,Март!F20:F74)+SUMIF(Апрель!B20:B74,B18,Апрель!F20:F74)+SUMIF(Май!B20:B74,B18,Май!F20:F74)+SUMIF(Июнь!B20:B74,B18,Июнь!F20:F74)</f>
        <v>0</v>
      </c>
      <c r="E18" s="178">
        <f>C18+D18</f>
        <v>0</v>
      </c>
      <c r="F18" s="179" t="e">
        <f>(#REF!+#REF!+#REF!+#REF!)-E18</f>
        <v>#REF!</v>
      </c>
      <c r="G18" s="180" t="e">
        <f>E18/(#REF!+#REF!+#REF!+#REF!)</f>
        <v>#REF!</v>
      </c>
    </row>
    <row r="19" spans="1:7" s="164" customFormat="1" x14ac:dyDescent="0.2">
      <c r="A19" s="188"/>
      <c r="B19" s="187"/>
      <c r="C19" s="177">
        <v>0</v>
      </c>
      <c r="D19" s="178">
        <f>SUMIF(Январь!B21:B75,B19,Январь!F21:F75)+SUMIF(Февраль!B21:B75,B19,Февраль!F21:F75)+SUMIF(Март!B21:B75,B19,Март!F21:F75)+SUMIF(Апрель!B21:B75,B19,Апрель!F21:F75)+SUMIF(Май!B21:B75,B19,Май!F21:F75)+SUMIF(Июнь!B21:B75,B19,Июнь!F21:F75)</f>
        <v>0</v>
      </c>
      <c r="E19" s="178">
        <f>C19+D19</f>
        <v>0</v>
      </c>
      <c r="F19" s="179" t="e">
        <f>(#REF!+#REF!+#REF!+#REF!)-E19</f>
        <v>#REF!</v>
      </c>
      <c r="G19" s="180" t="e">
        <f>E19/(#REF!+#REF!+#REF!+#REF!)</f>
        <v>#REF!</v>
      </c>
    </row>
    <row r="20" spans="1:7" s="164" customFormat="1" x14ac:dyDescent="0.2">
      <c r="A20" s="188"/>
      <c r="B20" s="187"/>
      <c r="C20" s="177">
        <v>0</v>
      </c>
      <c r="D20" s="178">
        <f>SUMIF(Январь!B22:B76,B20,Январь!F22:F76)+SUMIF(Февраль!B22:B76,B20,Февраль!F22:F76)+SUMIF(Март!B22:B76,B20,Март!F22:F76)+SUMIF(Апрель!B22:B76,B20,Апрель!F22:F76)+SUMIF(Май!B22:B76,B20,Май!F22:F76)+SUMIF(Июнь!B22:B76,B20,Июнь!F22:F76)</f>
        <v>0</v>
      </c>
      <c r="E20" s="178">
        <f>C20+D20</f>
        <v>0</v>
      </c>
      <c r="F20" s="179" t="e">
        <f>(#REF!+#REF!+#REF!+#REF!)-E20</f>
        <v>#REF!</v>
      </c>
      <c r="G20" s="180" t="e">
        <f>E20/(#REF!+#REF!+#REF!+#REF!)</f>
        <v>#REF!</v>
      </c>
    </row>
    <row r="21" spans="1:7" s="164" customFormat="1" x14ac:dyDescent="0.2">
      <c r="A21" s="188"/>
      <c r="B21" s="190"/>
      <c r="C21" s="177">
        <v>0</v>
      </c>
      <c r="D21" s="178">
        <f>SUMIF(Январь!B23:B77,B21,Январь!F23:F77)+SUMIF(Февраль!B23:B77,B21,Февраль!F23:F77)+SUMIF(Март!B23:B77,B21,Март!F23:F77)+SUMIF(Апрель!B23:B77,B21,Апрель!F23:F77)+SUMIF(Май!B23:B77,B21,Май!F23:F77)+SUMIF(Июнь!B23:B77,B21,Июнь!F23:F77)</f>
        <v>0</v>
      </c>
      <c r="E21" s="178">
        <f>C21+D21</f>
        <v>0</v>
      </c>
      <c r="F21" s="179" t="e">
        <f>(#REF!+#REF!+#REF!+#REF!)-E21</f>
        <v>#REF!</v>
      </c>
      <c r="G21" s="180" t="e">
        <f>E21/(#REF!+#REF!+#REF!+#REF!)</f>
        <v>#REF!</v>
      </c>
    </row>
    <row r="22" spans="1:7" s="164" customFormat="1" x14ac:dyDescent="0.2">
      <c r="A22" s="188"/>
      <c r="B22" s="190"/>
      <c r="C22" s="177">
        <v>0</v>
      </c>
      <c r="D22" s="178">
        <f>SUMIF(Январь!B24:B78,B22,Январь!F24:F78)+SUMIF(Февраль!B24:B78,B22,Февраль!F24:F78)+SUMIF(Март!B24:B78,B22,Март!F24:F78)+SUMIF(Апрель!B24:B78,B22,Апрель!F24:F78)+SUMIF(Май!B24:B78,B22,Май!F24:F78)+SUMIF(Июнь!B24:B78,B22,Июнь!F24:F78)</f>
        <v>0</v>
      </c>
      <c r="E22" s="178">
        <f>C22+D22</f>
        <v>0</v>
      </c>
      <c r="F22" s="179" t="e">
        <f>(#REF!+#REF!+#REF!+#REF!)-E22</f>
        <v>#REF!</v>
      </c>
      <c r="G22" s="180" t="e">
        <f>E22/(#REF!+#REF!+#REF!+#REF!)</f>
        <v>#REF!</v>
      </c>
    </row>
    <row r="23" spans="1:7" s="164" customFormat="1" x14ac:dyDescent="0.2">
      <c r="A23" s="188"/>
      <c r="B23" s="190"/>
      <c r="C23" s="177">
        <v>0</v>
      </c>
      <c r="D23" s="178">
        <f>SUMIF(Январь!B25:B79,B23,Январь!F25:F79)+SUMIF(Февраль!B25:B79,B23,Февраль!F25:F79)+SUMIF(Март!B25:B79,B23,Март!F25:F79)+SUMIF(Апрель!B25:B79,B23,Апрель!F25:F79)+SUMIF(Май!B25:B79,B23,Май!F25:F79)+SUMIF(Июнь!B25:B79,B23,Июнь!F25:F79)</f>
        <v>0</v>
      </c>
      <c r="E23" s="178">
        <f>C23+D23</f>
        <v>0</v>
      </c>
      <c r="F23" s="179" t="e">
        <f>(#REF!+#REF!+#REF!+#REF!)-E23</f>
        <v>#REF!</v>
      </c>
      <c r="G23" s="180" t="e">
        <f>E23/(#REF!+#REF!+#REF!+#REF!)</f>
        <v>#REF!</v>
      </c>
    </row>
    <row r="24" spans="1:7" s="164" customFormat="1" x14ac:dyDescent="0.2">
      <c r="A24" s="188"/>
      <c r="B24" s="187"/>
      <c r="C24" s="177">
        <v>0</v>
      </c>
      <c r="D24" s="178">
        <f>SUMIF(Январь!B26:B80,B24,Январь!F26:F80)+SUMIF(Февраль!B26:B80,B24,Февраль!F26:F80)+SUMIF(Март!B26:B80,B24,Март!F26:F80)+SUMIF(Апрель!B26:B80,B24,Апрель!F26:F80)+SUMIF(Май!B26:B80,B24,Май!F26:F80)+SUMIF(Июнь!B26:B80,B24,Июнь!F26:F80)</f>
        <v>0</v>
      </c>
      <c r="E24" s="178">
        <f>C24+D24</f>
        <v>0</v>
      </c>
      <c r="F24" s="179" t="e">
        <f>(#REF!+#REF!+#REF!+#REF!)-E24</f>
        <v>#REF!</v>
      </c>
      <c r="G24" s="180" t="e">
        <f>E24/(#REF!+#REF!+#REF!+#REF!)</f>
        <v>#REF!</v>
      </c>
    </row>
    <row r="25" spans="1:7" s="164" customFormat="1" x14ac:dyDescent="0.2">
      <c r="A25" s="188"/>
      <c r="B25" s="187"/>
      <c r="C25" s="177">
        <v>0</v>
      </c>
      <c r="D25" s="178">
        <f>SUMIF(Январь!B27:B81,B25,Январь!F27:F81)+SUMIF(Февраль!B27:B81,B25,Февраль!F27:F81)+SUMIF(Март!B27:B81,B25,Март!F27:F81)+SUMIF(Апрель!B27:B81,B25,Апрель!F27:F81)+SUMIF(Май!B27:B81,B25,Май!F27:F81)+SUMIF(Июнь!B27:B81,B25,Июнь!F27:F81)</f>
        <v>0</v>
      </c>
      <c r="E25" s="178">
        <f>C25+D25</f>
        <v>0</v>
      </c>
      <c r="F25" s="179" t="e">
        <f>(#REF!+#REF!+#REF!+#REF!)-E25</f>
        <v>#REF!</v>
      </c>
      <c r="G25" s="180" t="e">
        <f>E25/(#REF!+#REF!+#REF!+#REF!)</f>
        <v>#REF!</v>
      </c>
    </row>
    <row r="26" spans="1:7" s="164" customFormat="1" x14ac:dyDescent="0.2">
      <c r="A26" s="188"/>
      <c r="B26" s="187"/>
      <c r="C26" s="177">
        <v>0</v>
      </c>
      <c r="D26" s="178">
        <f>SUMIF(Январь!B28:B82,B26,Январь!F28:F82)+SUMIF(Февраль!B28:B82,B26,Февраль!F28:F82)+SUMIF(Март!B28:B82,B26,Март!F28:F82)+SUMIF(Апрель!B28:B82,B26,Апрель!F28:F82)+SUMIF(Май!B28:B82,B26,Май!F28:F82)+SUMIF(Июнь!B28:B82,B26,Июнь!F28:F82)</f>
        <v>0</v>
      </c>
      <c r="E26" s="178">
        <f>C26+D26</f>
        <v>0</v>
      </c>
      <c r="F26" s="179" t="e">
        <f>(#REF!+#REF!+#REF!+#REF!)-E26</f>
        <v>#REF!</v>
      </c>
      <c r="G26" s="180" t="e">
        <f>E26/(#REF!+#REF!+#REF!+#REF!)</f>
        <v>#REF!</v>
      </c>
    </row>
    <row r="27" spans="1:7" s="164" customFormat="1" x14ac:dyDescent="0.2">
      <c r="A27" s="188"/>
      <c r="B27" s="187"/>
      <c r="C27" s="177">
        <v>0</v>
      </c>
      <c r="D27" s="178">
        <f>SUMIF(Январь!B29:B83,B27,Январь!F29:F83)+SUMIF(Февраль!B29:B83,B27,Февраль!F29:F83)+SUMIF(Март!B29:B83,B27,Март!F29:F83)+SUMIF(Апрель!B29:B83,B27,Апрель!F29:F83)+SUMIF(Май!B29:B83,B27,Май!F29:F83)+SUMIF(Июнь!B29:B83,B27,Июнь!F29:F83)</f>
        <v>0</v>
      </c>
      <c r="E27" s="178">
        <f>C27+D27</f>
        <v>0</v>
      </c>
      <c r="F27" s="179" t="e">
        <f>(#REF!+#REF!+#REF!+#REF!)-E27</f>
        <v>#REF!</v>
      </c>
      <c r="G27" s="180" t="e">
        <f>E27/(#REF!+#REF!+#REF!+#REF!)</f>
        <v>#REF!</v>
      </c>
    </row>
    <row r="28" spans="1:7" s="164" customFormat="1" x14ac:dyDescent="0.2">
      <c r="A28" s="188"/>
      <c r="B28" s="187"/>
      <c r="C28" s="177"/>
      <c r="D28" s="178">
        <f>SUMIF(Январь!B30:B84,B28,Январь!F30:F84)+SUMIF(Февраль!B30:B84,B28,Февраль!F30:F84)+SUMIF(Март!B30:B84,B28,Март!F30:F84)+SUMIF(Апрель!B30:B84,B28,Апрель!F30:F84)+SUMIF(Май!B30:B84,B28,Май!F30:F84)+SUMIF(Июнь!B30:B84,B28,Июнь!F30:F84)</f>
        <v>0</v>
      </c>
      <c r="E28" s="178"/>
      <c r="F28" s="179"/>
      <c r="G28" s="180"/>
    </row>
    <row r="29" spans="1:7" s="164" customFormat="1" x14ac:dyDescent="0.2">
      <c r="A29" s="188"/>
      <c r="B29" s="187"/>
      <c r="C29" s="177">
        <v>0</v>
      </c>
      <c r="D29" s="178">
        <f>SUMIF(Январь!B31:B85,B29,Январь!F31:F85)+SUMIF(Февраль!B31:B85,B29,Февраль!F31:F85)+SUMIF(Март!B31:B85,B29,Март!F31:F85)+SUMIF(Апрель!B31:B85,B29,Апрель!F31:F85)+SUMIF(Май!B31:B85,B29,Май!F31:F85)+SUMIF(Июнь!B31:B85,B29,Июнь!F31:F85)</f>
        <v>0</v>
      </c>
      <c r="E29" s="178">
        <f>C29+D29</f>
        <v>0</v>
      </c>
      <c r="F29" s="179" t="e">
        <f>(#REF!+#REF!+#REF!+#REF!)-E29</f>
        <v>#REF!</v>
      </c>
      <c r="G29" s="180" t="e">
        <f>E29/(#REF!+#REF!+#REF!+#REF!)</f>
        <v>#REF!</v>
      </c>
    </row>
    <row r="30" spans="1:7" s="164" customFormat="1" x14ac:dyDescent="0.2">
      <c r="A30" s="188"/>
      <c r="B30" s="191"/>
      <c r="C30" s="177">
        <v>0</v>
      </c>
      <c r="D30" s="178">
        <f>SUMIF(Январь!B32:B86,B30,Январь!F32:F86)+SUMIF(Февраль!B32:B86,B30,Февраль!F32:F86)+SUMIF(Март!B32:B86,B30,Март!F32:F86)+SUMIF(Апрель!B32:B86,B30,Апрель!F32:F86)+SUMIF(Май!B32:B86,B30,Май!F32:F86)+SUMIF(Июнь!B32:B86,B30,Июнь!F32:F86)</f>
        <v>0</v>
      </c>
      <c r="E30" s="178">
        <f>C30+D30</f>
        <v>0</v>
      </c>
      <c r="F30" s="179" t="e">
        <f>(#REF!+#REF!+#REF!+#REF!)-E30</f>
        <v>#REF!</v>
      </c>
      <c r="G30" s="180" t="e">
        <f>E30/(#REF!+#REF!+#REF!+#REF!)</f>
        <v>#REF!</v>
      </c>
    </row>
    <row r="31" spans="1:7" s="164" customFormat="1" x14ac:dyDescent="0.2">
      <c r="A31" s="188"/>
      <c r="B31" s="191"/>
      <c r="C31" s="177">
        <v>0</v>
      </c>
      <c r="D31" s="178">
        <f>SUMIF(Январь!B33:B87,B31,Январь!F33:F87)+SUMIF(Февраль!B33:B87,B31,Февраль!F33:F87)+SUMIF(Март!B33:B87,B31,Март!F33:F87)+SUMIF(Апрель!B33:B87,B31,Апрель!F33:F87)+SUMIF(Май!B33:B87,B31,Май!F33:F87)+SUMIF(Июнь!B33:B87,B31,Июнь!F33:F87)</f>
        <v>0</v>
      </c>
      <c r="E31" s="178">
        <f>C31+D31</f>
        <v>0</v>
      </c>
      <c r="F31" s="179" t="e">
        <f>(#REF!+#REF!+#REF!+#REF!)-E31</f>
        <v>#REF!</v>
      </c>
      <c r="G31" s="180" t="e">
        <f>E31/(#REF!+#REF!+#REF!+#REF!)</f>
        <v>#REF!</v>
      </c>
    </row>
    <row r="32" spans="1:7" s="164" customFormat="1" x14ac:dyDescent="0.2">
      <c r="A32" s="188"/>
      <c r="B32" s="191"/>
      <c r="C32" s="177">
        <v>0</v>
      </c>
      <c r="D32" s="178">
        <f>SUMIF(Январь!B34:B88,B32,Январь!F34:F88)+SUMIF(Февраль!B34:B88,B32,Февраль!F34:F88)+SUMIF(Март!B34:B88,B32,Март!F34:F88)+SUMIF(Апрель!B34:B88,B32,Апрель!F34:F88)+SUMIF(Май!B34:B88,B32,Май!F34:F88)+SUMIF(Июнь!B34:B88,B32,Июнь!F34:F88)</f>
        <v>0</v>
      </c>
      <c r="E32" s="178">
        <f>C32+D32</f>
        <v>0</v>
      </c>
      <c r="F32" s="179" t="e">
        <f>(#REF!+#REF!+#REF!+#REF!)-E32</f>
        <v>#REF!</v>
      </c>
      <c r="G32" s="180" t="e">
        <f>E32/(#REF!+#REF!+#REF!+#REF!)</f>
        <v>#REF!</v>
      </c>
    </row>
    <row r="33" spans="1:7" s="164" customFormat="1" x14ac:dyDescent="0.2">
      <c r="A33" s="188"/>
      <c r="B33" s="191"/>
      <c r="C33" s="177">
        <v>0</v>
      </c>
      <c r="D33" s="178">
        <f>SUMIF(Январь!B35:B89,B33,Январь!F35:F89)+SUMIF(Февраль!B35:B89,B33,Февраль!F35:F89)+SUMIF(Март!B35:B89,B33,Март!F35:F89)+SUMIF(Апрель!B35:B89,B33,Апрель!F35:F89)+SUMIF(Май!B35:B89,B33,Май!F35:F89)+SUMIF(Июнь!B35:B89,B33,Июнь!F35:F89)</f>
        <v>0</v>
      </c>
      <c r="E33" s="178">
        <f>C33+D33</f>
        <v>0</v>
      </c>
      <c r="F33" s="179" t="e">
        <f>(#REF!+#REF!+#REF!+#REF!)-E33</f>
        <v>#REF!</v>
      </c>
      <c r="G33" s="180" t="e">
        <f>E33/(#REF!+#REF!+#REF!+#REF!)</f>
        <v>#REF!</v>
      </c>
    </row>
    <row r="34" spans="1:7" s="164" customFormat="1" x14ac:dyDescent="0.2">
      <c r="A34" s="188"/>
      <c r="B34" s="191"/>
      <c r="C34" s="177">
        <v>0</v>
      </c>
      <c r="D34" s="178">
        <f>SUMIF(Январь!B36:B90,B34,Январь!F36:F90)+SUMIF(Февраль!B36:B90,B34,Февраль!F36:F90)+SUMIF(Март!B36:B90,B34,Март!F36:F90)+SUMIF(Апрель!B36:B90,B34,Апрель!F36:F90)+SUMIF(Май!B36:B90,B34,Май!F36:F90)+SUMIF(Июнь!B36:B90,B34,Июнь!F36:F90)</f>
        <v>0</v>
      </c>
      <c r="E34" s="178">
        <f>C34+D34</f>
        <v>0</v>
      </c>
      <c r="F34" s="179" t="e">
        <f>(#REF!+#REF!+#REF!+#REF!)-E34</f>
        <v>#REF!</v>
      </c>
      <c r="G34" s="180" t="e">
        <f>E34/(#REF!+#REF!+#REF!+#REF!)</f>
        <v>#REF!</v>
      </c>
    </row>
    <row r="35" spans="1:7" s="164" customFormat="1" x14ac:dyDescent="0.2">
      <c r="A35" s="188"/>
      <c r="B35" s="190"/>
      <c r="C35" s="177">
        <v>0</v>
      </c>
      <c r="D35" s="178">
        <f>SUMIF(Январь!B37:B91,B35,Январь!F37:F91)+SUMIF(Февраль!B37:B91,B35,Февраль!F37:F91)+SUMIF(Март!B37:B91,B35,Март!F37:F91)+SUMIF(Апрель!B37:B91,B35,Апрель!F37:F91)+SUMIF(Май!B37:B91,B35,Май!F37:F91)+SUMIF(Июнь!B37:B91,B35,Июнь!F37:F91)</f>
        <v>0</v>
      </c>
      <c r="E35" s="178">
        <f>C35+D35</f>
        <v>0</v>
      </c>
      <c r="F35" s="179" t="e">
        <f>(#REF!+#REF!+#REF!+#REF!)-E35</f>
        <v>#REF!</v>
      </c>
      <c r="G35" s="180" t="e">
        <f>E35/(#REF!+#REF!+#REF!+#REF!)</f>
        <v>#REF!</v>
      </c>
    </row>
    <row r="36" spans="1:7" s="164" customFormat="1" x14ac:dyDescent="0.2">
      <c r="A36" s="188"/>
      <c r="B36" s="190"/>
      <c r="C36" s="177">
        <v>0</v>
      </c>
      <c r="D36" s="178">
        <f>SUMIF(Январь!B38:B92,B36,Январь!F38:F92)+SUMIF(Февраль!B38:B92,B36,Февраль!F38:F92)+SUMIF(Март!B38:B92,B36,Март!F38:F92)+SUMIF(Апрель!B38:B92,B36,Апрель!F38:F92)+SUMIF(Май!B38:B92,B36,Май!F38:F92)+SUMIF(Июнь!B38:B92,B36,Июнь!F38:F92)</f>
        <v>0</v>
      </c>
      <c r="E36" s="178">
        <f>C36+D36</f>
        <v>0</v>
      </c>
      <c r="F36" s="179" t="e">
        <f>(#REF!+#REF!+#REF!+#REF!)-E36</f>
        <v>#REF!</v>
      </c>
      <c r="G36" s="180" t="e">
        <f>E36/(#REF!+#REF!+#REF!+#REF!)</f>
        <v>#REF!</v>
      </c>
    </row>
    <row r="37" spans="1:7" s="164" customFormat="1" x14ac:dyDescent="0.2">
      <c r="A37" s="188"/>
      <c r="B37" s="190"/>
      <c r="C37" s="177">
        <v>0</v>
      </c>
      <c r="D37" s="178">
        <f>SUMIF(Январь!B39:B93,B37,Январь!F39:F93)+SUMIF(Февраль!B39:B93,B37,Февраль!F39:F93)+SUMIF(Март!B39:B93,B37,Март!F39:F93)+SUMIF(Апрель!B39:B93,B37,Апрель!F39:F93)+SUMIF(Май!B39:B93,B37,Май!F39:F93)+SUMIF(Июнь!B39:B93,B37,Июнь!F39:F93)</f>
        <v>0</v>
      </c>
      <c r="E37" s="178">
        <f>C37+D37</f>
        <v>0</v>
      </c>
      <c r="F37" s="179" t="e">
        <f>(#REF!+#REF!+#REF!+#REF!)-E37</f>
        <v>#REF!</v>
      </c>
      <c r="G37" s="180" t="e">
        <f>E37/(#REF!+#REF!+#REF!+#REF!)</f>
        <v>#REF!</v>
      </c>
    </row>
    <row r="38" spans="1:7" s="164" customFormat="1" x14ac:dyDescent="0.2">
      <c r="A38" s="188"/>
      <c r="B38" s="190"/>
      <c r="C38" s="177">
        <v>0</v>
      </c>
      <c r="D38" s="178">
        <f>SUMIF(Январь!B40:B94,B38,Январь!F40:F94)+SUMIF(Февраль!B40:B94,B38,Февраль!F40:F94)+SUMIF(Март!B40:B94,B38,Март!F40:F94)+SUMIF(Апрель!B40:B94,B38,Апрель!F40:F94)+SUMIF(Май!B40:B94,B38,Май!F40:F94)+SUMIF(Июнь!B40:B94,B38,Июнь!F40:F94)</f>
        <v>0</v>
      </c>
      <c r="E38" s="178">
        <f>C38+D38</f>
        <v>0</v>
      </c>
      <c r="F38" s="179" t="e">
        <f>(#REF!+#REF!+#REF!+#REF!)-E38</f>
        <v>#REF!</v>
      </c>
      <c r="G38" s="180" t="e">
        <f>E38/(#REF!+#REF!+#REF!+#REF!)</f>
        <v>#REF!</v>
      </c>
    </row>
    <row r="39" spans="1:7" s="164" customFormat="1" x14ac:dyDescent="0.2">
      <c r="A39" s="188"/>
      <c r="B39" s="190"/>
      <c r="C39" s="181">
        <v>0</v>
      </c>
      <c r="D39" s="178">
        <f>SUMIF(Январь!B41:B95,B39,Январь!F41:F95)+SUMIF(Февраль!B41:B95,B39,Февраль!F41:F95)+SUMIF(Март!B41:B95,B39,Март!F41:F95)+SUMIF(Апрель!B41:B95,B39,Апрель!F41:F95)+SUMIF(Май!B41:B95,B39,Май!F41:F95)+SUMIF(Июнь!B41:B95,B39,Июнь!F41:F95)</f>
        <v>0</v>
      </c>
      <c r="E39" s="182">
        <f>C39+D39</f>
        <v>0</v>
      </c>
      <c r="F39" s="183" t="e">
        <f>(#REF!+#REF!+#REF!+#REF!)-E39</f>
        <v>#REF!</v>
      </c>
      <c r="G39" s="180" t="e">
        <f>E39/(#REF!+#REF!+#REF!+#REF!)</f>
        <v>#REF!</v>
      </c>
    </row>
    <row r="40" spans="1:7" s="164" customFormat="1" x14ac:dyDescent="0.2">
      <c r="A40" s="188"/>
      <c r="B40" s="190"/>
      <c r="C40" s="177">
        <v>0</v>
      </c>
      <c r="D40" s="178">
        <f>SUMIF(Январь!B42:B96,B40,Январь!F42:F96)+SUMIF(Февраль!B42:B96,B40,Февраль!F42:F96)+SUMIF(Март!B42:B96,B40,Март!F42:F96)+SUMIF(Апрель!B42:B96,B40,Апрель!F42:F96)+SUMIF(Май!B42:B96,B40,Май!F42:F96)+SUMIF(Июнь!B42:B96,B40,Июнь!F42:F96)</f>
        <v>0</v>
      </c>
      <c r="E40" s="178">
        <f>C40+D40</f>
        <v>0</v>
      </c>
      <c r="F40" s="179" t="e">
        <f>(#REF!+#REF!+#REF!+#REF!)-E40</f>
        <v>#REF!</v>
      </c>
      <c r="G40" s="180" t="e">
        <f>E40/(#REF!+#REF!+#REF!+#REF!)</f>
        <v>#REF!</v>
      </c>
    </row>
    <row r="41" spans="1:7" s="164" customFormat="1" x14ac:dyDescent="0.2">
      <c r="A41" s="188"/>
      <c r="B41" s="190"/>
      <c r="C41" s="177">
        <v>0</v>
      </c>
      <c r="D41" s="178">
        <f>SUMIF(Январь!B43:B97,B41,Январь!F43:F97)+SUMIF(Февраль!B43:B97,B41,Февраль!F43:F97)+SUMIF(Март!B43:B97,B41,Март!F43:F97)+SUMIF(Апрель!B43:B97,B41,Апрель!F43:F97)+SUMIF(Май!B43:B97,B41,Май!F43:F97)+SUMIF(Июнь!B43:B97,B41,Июнь!F43:F97)</f>
        <v>0</v>
      </c>
      <c r="E41" s="178">
        <f>C41+D41</f>
        <v>0</v>
      </c>
      <c r="F41" s="179" t="e">
        <f>(#REF!+#REF!+#REF!+#REF!)-E41</f>
        <v>#REF!</v>
      </c>
      <c r="G41" s="180" t="e">
        <f>E41/(#REF!+#REF!+#REF!+#REF!)</f>
        <v>#REF!</v>
      </c>
    </row>
    <row r="42" spans="1:7" s="164" customFormat="1" x14ac:dyDescent="0.2">
      <c r="A42" s="188"/>
      <c r="B42" s="190"/>
      <c r="C42" s="177">
        <v>0</v>
      </c>
      <c r="D42" s="178">
        <f>SUMIF(Январь!B44:B98,B42,Январь!F44:F98)+SUMIF(Февраль!B44:B98,B42,Февраль!F44:F98)+SUMIF(Март!B44:B98,B42,Март!F44:F98)+SUMIF(Апрель!B44:B98,B42,Апрель!F44:F98)+SUMIF(Май!B44:B98,B42,Май!F44:F98)+SUMIF(Июнь!B44:B98,B42,Июнь!F44:F98)</f>
        <v>0</v>
      </c>
      <c r="E42" s="178">
        <f>C42+D42</f>
        <v>0</v>
      </c>
      <c r="F42" s="179" t="e">
        <f>(#REF!+#REF!+#REF!+#REF!)-E42</f>
        <v>#REF!</v>
      </c>
      <c r="G42" s="180" t="e">
        <f>E42/(#REF!+#REF!+#REF!+#REF!)</f>
        <v>#REF!</v>
      </c>
    </row>
    <row r="43" spans="1:7" s="164" customFormat="1" x14ac:dyDescent="0.2">
      <c r="A43" s="188"/>
      <c r="B43" s="190"/>
      <c r="C43" s="177">
        <v>0</v>
      </c>
      <c r="D43" s="178">
        <f>SUMIF(Январь!B45:B99,B43,Январь!F45:F99)+SUMIF(Февраль!B45:B99,B43,Февраль!F45:F99)+SUMIF(Март!B45:B99,B43,Март!F45:F99)+SUMIF(Апрель!B45:B99,B43,Апрель!F45:F99)+SUMIF(Май!B45:B99,B43,Май!F45:F99)+SUMIF(Июнь!B45:B99,B43,Июнь!F45:F99)</f>
        <v>0</v>
      </c>
      <c r="E43" s="178">
        <f>C43+D43</f>
        <v>0</v>
      </c>
      <c r="F43" s="179" t="e">
        <f>(#REF!+#REF!+#REF!+#REF!)-E43</f>
        <v>#REF!</v>
      </c>
      <c r="G43" s="180" t="e">
        <f>E43/(#REF!+#REF!+#REF!+#REF!)</f>
        <v>#REF!</v>
      </c>
    </row>
    <row r="44" spans="1:7" s="164" customFormat="1" x14ac:dyDescent="0.2">
      <c r="A44" s="188"/>
      <c r="B44" s="190"/>
      <c r="C44" s="177">
        <v>0</v>
      </c>
      <c r="D44" s="178">
        <f>SUMIF(Январь!B46:B100,B44,Январь!F46:F100)+SUMIF(Февраль!B46:B100,B44,Февраль!F46:F100)+SUMIF(Март!B46:B100,B44,Март!F46:F100)+SUMIF(Апрель!B46:B100,B44,Апрель!F46:F100)+SUMIF(Май!B46:B100,B44,Май!F46:F100)+SUMIF(Июнь!B46:B100,B44,Июнь!F46:F100)</f>
        <v>0</v>
      </c>
      <c r="E44" s="178">
        <f>C44+D44</f>
        <v>0</v>
      </c>
      <c r="F44" s="179" t="e">
        <f>(#REF!+#REF!+#REF!+#REF!)-E44</f>
        <v>#REF!</v>
      </c>
      <c r="G44" s="180" t="e">
        <f>E44/(#REF!+#REF!+#REF!+#REF!)</f>
        <v>#REF!</v>
      </c>
    </row>
    <row r="45" spans="1:7" s="164" customFormat="1" x14ac:dyDescent="0.2">
      <c r="A45" s="188"/>
      <c r="B45" s="190"/>
      <c r="C45" s="177">
        <v>0</v>
      </c>
      <c r="D45" s="178">
        <f>SUMIF(Январь!B47:B101,B45,Январь!F47:F101)+SUMIF(Февраль!B47:B101,B45,Февраль!F47:F101)+SUMIF(Март!B47:B101,B45,Март!F47:F101)+SUMIF(Апрель!B47:B101,B45,Апрель!F47:F101)+SUMIF(Май!B47:B101,B45,Май!F47:F101)+SUMIF(Июнь!B47:B101,B45,Июнь!F47:F101)</f>
        <v>0</v>
      </c>
      <c r="E45" s="178">
        <f>C45+D45</f>
        <v>0</v>
      </c>
      <c r="F45" s="179" t="e">
        <f>(#REF!+#REF!+#REF!+#REF!)-E45</f>
        <v>#REF!</v>
      </c>
      <c r="G45" s="180" t="e">
        <f>E45/(#REF!+#REF!+#REF!+#REF!)</f>
        <v>#REF!</v>
      </c>
    </row>
    <row r="46" spans="1:7" s="164" customFormat="1" x14ac:dyDescent="0.2">
      <c r="A46" s="188"/>
      <c r="B46" s="190"/>
      <c r="C46" s="177">
        <v>0</v>
      </c>
      <c r="D46" s="178">
        <f>SUMIF(Январь!B48:B102,B46,Январь!F48:F102)+SUMIF(Февраль!B48:B102,B46,Февраль!F48:F102)+SUMIF(Март!B48:B102,B46,Март!F48:F102)+SUMIF(Апрель!B48:B102,B46,Апрель!F48:F102)+SUMIF(Май!B48:B102,B46,Май!F48:F102)+SUMIF(Июнь!B48:B102,B46,Июнь!F48:F102)</f>
        <v>0</v>
      </c>
      <c r="E46" s="178">
        <f>C46+D46</f>
        <v>0</v>
      </c>
      <c r="F46" s="179" t="e">
        <f>(#REF!+#REF!+#REF!+#REF!)-E46</f>
        <v>#REF!</v>
      </c>
      <c r="G46" s="180" t="e">
        <f>E46/(#REF!+#REF!+#REF!+#REF!)</f>
        <v>#REF!</v>
      </c>
    </row>
    <row r="47" spans="1:7" s="164" customFormat="1" x14ac:dyDescent="0.2">
      <c r="A47" s="188"/>
      <c r="B47" s="190"/>
      <c r="C47" s="177">
        <v>0</v>
      </c>
      <c r="D47" s="178">
        <f>SUMIF(Январь!B49:B103,B47,Январь!F49:F103)+SUMIF(Февраль!B49:B103,B47,Февраль!F49:F103)+SUMIF(Март!B49:B103,B47,Март!F49:F103)+SUMIF(Апрель!B49:B103,B47,Апрель!F49:F103)+SUMIF(Май!B49:B103,B47,Май!F49:F103)+SUMIF(Июнь!B49:B103,B47,Июнь!F49:F103)</f>
        <v>0</v>
      </c>
      <c r="E47" s="178">
        <f>C47+D47</f>
        <v>0</v>
      </c>
      <c r="F47" s="179" t="e">
        <f>(#REF!+#REF!+#REF!+#REF!)-E47</f>
        <v>#REF!</v>
      </c>
      <c r="G47" s="180" t="e">
        <f>E47/(#REF!+#REF!+#REF!+#REF!)</f>
        <v>#REF!</v>
      </c>
    </row>
    <row r="48" spans="1:7" s="164" customFormat="1" x14ac:dyDescent="0.2">
      <c r="A48" s="188"/>
      <c r="B48" s="190"/>
      <c r="C48" s="177">
        <v>0</v>
      </c>
      <c r="D48" s="178">
        <f>SUMIF(Январь!B50:B104,B48,Январь!F50:F104)+SUMIF(Февраль!B50:B104,B48,Февраль!F50:F104)+SUMIF(Март!B50:B104,B48,Март!F50:F104)+SUMIF(Апрель!B50:B104,B48,Апрель!F50:F104)+SUMIF(Май!B50:B104,B48,Май!F50:F104)+SUMIF(Июнь!B50:B104,B48,Июнь!F50:F104)</f>
        <v>0</v>
      </c>
      <c r="E48" s="178">
        <f>C48+D48</f>
        <v>0</v>
      </c>
      <c r="F48" s="179" t="e">
        <f>(#REF!+#REF!+#REF!+#REF!)-E48</f>
        <v>#REF!</v>
      </c>
      <c r="G48" s="180" t="e">
        <f>E48/(#REF!+#REF!+#REF!+#REF!)</f>
        <v>#REF!</v>
      </c>
    </row>
    <row r="49" spans="1:7" s="164" customFormat="1" x14ac:dyDescent="0.2">
      <c r="A49" s="188"/>
      <c r="B49" s="190"/>
      <c r="C49" s="177">
        <v>0</v>
      </c>
      <c r="D49" s="178">
        <f>SUMIF(Январь!B51:B105,B49,Январь!F51:F105)+SUMIF(Февраль!B51:B105,B49,Февраль!F51:F105)+SUMIF(Март!B51:B105,B49,Март!F51:F105)+SUMIF(Апрель!B51:B105,B49,Апрель!F51:F105)+SUMIF(Май!B51:B105,B49,Май!F51:F105)+SUMIF(Июнь!B51:B105,B49,Июнь!F51:F105)</f>
        <v>0</v>
      </c>
      <c r="E49" s="178">
        <f>C49+D49</f>
        <v>0</v>
      </c>
      <c r="F49" s="179" t="e">
        <f>(#REF!+#REF!+#REF!+#REF!)-E49</f>
        <v>#REF!</v>
      </c>
      <c r="G49" s="180" t="e">
        <f>E49/(#REF!+#REF!+#REF!+#REF!)</f>
        <v>#REF!</v>
      </c>
    </row>
    <row r="50" spans="1:7" s="164" customFormat="1" x14ac:dyDescent="0.2">
      <c r="A50" s="188"/>
      <c r="B50" s="190"/>
      <c r="C50" s="177">
        <v>0</v>
      </c>
      <c r="D50" s="178">
        <f>SUMIF(Январь!B52:B106,B50,Январь!F52:F106)+SUMIF(Февраль!B52:B106,B50,Февраль!F52:F106)+SUMIF(Март!B52:B106,B50,Март!F52:F106)+SUMIF(Апрель!B52:B106,B50,Апрель!F52:F106)+SUMIF(Май!B52:B106,B50,Май!F52:F106)+SUMIF(Июнь!B52:B106,B50,Июнь!F52:F106)</f>
        <v>0</v>
      </c>
      <c r="E50" s="178">
        <f>C50+D50</f>
        <v>0</v>
      </c>
      <c r="F50" s="179" t="e">
        <f>(#REF!+#REF!+#REF!+#REF!)-E50</f>
        <v>#REF!</v>
      </c>
      <c r="G50" s="180" t="e">
        <f>E50/(#REF!+#REF!+#REF!+#REF!)</f>
        <v>#REF!</v>
      </c>
    </row>
    <row r="51" spans="1:7" s="164" customFormat="1" x14ac:dyDescent="0.2">
      <c r="A51" s="188"/>
      <c r="B51" s="190"/>
      <c r="C51" s="177">
        <v>0</v>
      </c>
      <c r="D51" s="178">
        <f>SUMIF(Январь!B53:B107,B51,Январь!F53:F107)+SUMIF(Февраль!B53:B107,B51,Февраль!F53:F107)+SUMIF(Март!B53:B107,B51,Март!F53:F107)+SUMIF(Апрель!B53:B107,B51,Апрель!F53:F107)+SUMIF(Май!B53:B107,B51,Май!F53:F107)+SUMIF(Июнь!B53:B107,B51,Июнь!F53:F107)</f>
        <v>0</v>
      </c>
      <c r="E51" s="178">
        <f>C51+D51</f>
        <v>0</v>
      </c>
      <c r="F51" s="179" t="e">
        <f>(#REF!+#REF!+#REF!+#REF!)-E51</f>
        <v>#REF!</v>
      </c>
      <c r="G51" s="180" t="e">
        <f>E51/(#REF!+#REF!+#REF!+#REF!)</f>
        <v>#REF!</v>
      </c>
    </row>
    <row r="52" spans="1:7" s="164" customFormat="1" x14ac:dyDescent="0.2">
      <c r="A52" s="188"/>
      <c r="B52" s="190"/>
      <c r="C52" s="177">
        <v>0</v>
      </c>
      <c r="D52" s="178">
        <f>SUMIF(Январь!B54:B108,B52,Январь!F54:F108)+SUMIF(Февраль!B54:B108,B52,Февраль!F54:F108)+SUMIF(Март!B54:B108,B52,Март!F54:F108)+SUMIF(Апрель!B54:B108,B52,Апрель!F54:F108)+SUMIF(Май!B54:B108,B52,Май!F54:F108)+SUMIF(Июнь!B54:B108,B52,Июнь!F54:F108)</f>
        <v>0</v>
      </c>
      <c r="E52" s="178">
        <f>C52+D52</f>
        <v>0</v>
      </c>
      <c r="F52" s="179" t="e">
        <f>(#REF!+#REF!+#REF!+#REF!)-E52</f>
        <v>#REF!</v>
      </c>
      <c r="G52" s="180" t="e">
        <f>E52/(#REF!+#REF!+#REF!+#REF!)</f>
        <v>#REF!</v>
      </c>
    </row>
    <row r="53" spans="1:7" s="164" customFormat="1" x14ac:dyDescent="0.2">
      <c r="A53" s="188"/>
      <c r="B53" s="190"/>
      <c r="C53" s="177">
        <v>0</v>
      </c>
      <c r="D53" s="178">
        <f>SUMIF(Январь!B55:B109,B53,Январь!F55:F109)+SUMIF(Февраль!B55:B109,B53,Февраль!F55:F109)+SUMIF(Март!B55:B109,B53,Март!F55:F109)+SUMIF(Апрель!B55:B109,B53,Апрель!F55:F109)+SUMIF(Май!B55:B109,B53,Май!F55:F109)+SUMIF(Июнь!B55:B109,B53,Июнь!F55:F109)</f>
        <v>0</v>
      </c>
      <c r="E53" s="178">
        <f>C53+D53</f>
        <v>0</v>
      </c>
      <c r="F53" s="179" t="e">
        <f>(#REF!+#REF!+#REF!+#REF!)-E53</f>
        <v>#REF!</v>
      </c>
      <c r="G53" s="180" t="e">
        <f>E53/(#REF!+#REF!+#REF!+#REF!)</f>
        <v>#REF!</v>
      </c>
    </row>
    <row r="54" spans="1:7" s="164" customFormat="1" x14ac:dyDescent="0.2">
      <c r="A54" s="188"/>
      <c r="B54" s="188"/>
      <c r="C54" s="177">
        <v>0</v>
      </c>
      <c r="D54" s="178">
        <f>SUMIF(Январь!B56:B110,B54,Январь!F56:F110)+SUMIF(Февраль!B56:B110,B54,Февраль!F56:F110)+SUMIF(Март!B56:B110,B54,Март!F56:F110)+SUMIF(Апрель!B56:B110,B54,Апрель!F56:F110)+SUMIF(Май!B56:B110,B54,Май!F56:F110)+SUMIF(Июнь!B56:B110,B54,Июнь!F56:F110)</f>
        <v>0</v>
      </c>
      <c r="E54" s="178">
        <f>C54+D54</f>
        <v>0</v>
      </c>
      <c r="F54" s="179" t="e">
        <f>(#REF!+#REF!+#REF!+#REF!)-E54</f>
        <v>#REF!</v>
      </c>
      <c r="G54" s="180" t="e">
        <f>E54/(#REF!+#REF!+#REF!+#REF!)</f>
        <v>#REF!</v>
      </c>
    </row>
    <row r="55" spans="1:7" s="164" customFormat="1" x14ac:dyDescent="0.2">
      <c r="A55" s="188"/>
      <c r="B55" s="188"/>
      <c r="C55" s="177">
        <v>0</v>
      </c>
      <c r="D55" s="178">
        <f>SUMIF(Январь!B57:B111,B55,Январь!F57:F111)+SUMIF(Февраль!B57:B111,B55,Февраль!F57:F111)+SUMIF(Март!B57:B111,B55,Март!F57:F111)+SUMIF(Апрель!B57:B111,B55,Апрель!F57:F111)+SUMIF(Май!B57:B111,B55,Май!F57:F111)+SUMIF(Июнь!B57:B111,B55,Июнь!F57:F111)</f>
        <v>0</v>
      </c>
      <c r="E55" s="178">
        <f>C55+D55</f>
        <v>0</v>
      </c>
      <c r="F55" s="179" t="e">
        <f>(#REF!+#REF!+#REF!+#REF!)-E55</f>
        <v>#REF!</v>
      </c>
      <c r="G55" s="180" t="e">
        <f>E55/(#REF!+#REF!+#REF!+#REF!)</f>
        <v>#REF!</v>
      </c>
    </row>
    <row r="56" spans="1:7" s="164" customFormat="1" x14ac:dyDescent="0.2">
      <c r="A56" s="188"/>
      <c r="B56" s="188"/>
      <c r="C56" s="177"/>
      <c r="D56" s="178">
        <f>SUMIF(Январь!B58:B112,B56,Январь!F58:F112)+SUMIF(Февраль!B58:B112,B56,Февраль!F58:F112)+SUMIF(Март!B58:B112,B56,Март!F58:F112)+SUMIF(Апрель!B58:B112,B56,Апрель!F58:F112)+SUMIF(Май!B58:B112,B56,Май!F58:F112)+SUMIF(Июнь!B58:B112,B56,Июнь!F58:F112)</f>
        <v>0</v>
      </c>
      <c r="E56" s="178">
        <f>C56+D56</f>
        <v>0</v>
      </c>
      <c r="F56" s="179" t="e">
        <f>(#REF!+#REF!+#REF!+#REF!)-E56</f>
        <v>#REF!</v>
      </c>
      <c r="G56" s="180" t="e">
        <f>E56/(#REF!+#REF!+#REF!+#REF!)</f>
        <v>#REF!</v>
      </c>
    </row>
    <row r="57" spans="1:7" s="164" customFormat="1" x14ac:dyDescent="0.2">
      <c r="A57" s="188"/>
      <c r="B57" s="188"/>
      <c r="C57" s="177"/>
      <c r="D57" s="178">
        <f>SUMIF(Январь!B59:B113,B57,Январь!F59:F113)+SUMIF(Февраль!B59:B113,B57,Февраль!F59:F113)+SUMIF(Март!B59:B113,B57,Март!F59:F113)+SUMIF(Апрель!B59:B113,B57,Апрель!F59:F113)+SUMIF(Май!B59:B113,B57,Май!F59:F113)+SUMIF(Июнь!B59:B113,B57,Июнь!F59:F113)</f>
        <v>0</v>
      </c>
      <c r="E57" s="178">
        <f>C57+D57</f>
        <v>0</v>
      </c>
      <c r="F57" s="179" t="e">
        <f>(#REF!+#REF!+#REF!+#REF!)-E57</f>
        <v>#REF!</v>
      </c>
      <c r="G57" s="180" t="e">
        <f>E57/(#REF!+#REF!+#REF!+#REF!)</f>
        <v>#REF!</v>
      </c>
    </row>
    <row r="58" spans="1:7" s="164" customFormat="1" x14ac:dyDescent="0.2">
      <c r="A58" s="188"/>
      <c r="B58" s="188"/>
      <c r="C58" s="177"/>
      <c r="D58" s="178">
        <f>SUMIF(Январь!B60:B114,B58,Январь!F60:F114)+SUMIF(Февраль!B60:B114,B58,Февраль!F60:F114)+SUMIF(Март!B60:B114,B58,Март!F60:F114)+SUMIF(Апрель!B60:B114,B58,Апрель!F60:F114)+SUMIF(Май!B60:B114,B58,Май!F60:F114)+SUMIF(Июнь!B60:B114,B58,Июнь!F60:F114)</f>
        <v>0</v>
      </c>
      <c r="E58" s="178">
        <f>C58+D58</f>
        <v>0</v>
      </c>
      <c r="F58" s="179" t="e">
        <f>(#REF!+#REF!+#REF!+#REF!)-E58</f>
        <v>#REF!</v>
      </c>
      <c r="G58" s="180" t="e">
        <f>E58/(#REF!+#REF!+#REF!+#REF!)</f>
        <v>#REF!</v>
      </c>
    </row>
    <row r="59" spans="1:7" s="164" customFormat="1" x14ac:dyDescent="0.2">
      <c r="A59" s="188"/>
      <c r="B59" s="188"/>
      <c r="C59" s="177"/>
      <c r="D59" s="178">
        <f>SUMIF(Январь!B61:B115,B59,Январь!F61:F115)+SUMIF(Февраль!B61:B115,B59,Февраль!F61:F115)+SUMIF(Март!B61:B115,B59,Март!F61:F115)+SUMIF(Апрель!B61:B115,B59,Апрель!F61:F115)+SUMIF(Май!B61:B115,B59,Май!F61:F115)+SUMIF(Июнь!B61:B115,B59,Июнь!F61:F115)</f>
        <v>0</v>
      </c>
      <c r="E59" s="178">
        <f>C59+D59</f>
        <v>0</v>
      </c>
      <c r="F59" s="179" t="e">
        <f>(#REF!+#REF!+#REF!+#REF!)-E59</f>
        <v>#REF!</v>
      </c>
      <c r="G59" s="180" t="e">
        <f>E59/(#REF!+#REF!+#REF!+#REF!)</f>
        <v>#REF!</v>
      </c>
    </row>
    <row r="60" spans="1:7" s="164" customFormat="1" x14ac:dyDescent="0.2">
      <c r="A60" s="188"/>
      <c r="B60" s="188"/>
      <c r="C60" s="177"/>
      <c r="D60" s="178">
        <f>SUMIF(Январь!B62:B116,B60,Январь!F62:F116)+SUMIF(Февраль!B62:B116,B60,Февраль!F62:F116)+SUMIF(Март!B62:B116,B60,Март!F62:F116)+SUMIF(Апрель!B62:B116,B60,Апрель!F62:F116)+SUMIF(Май!B62:B116,B60,Май!F62:F116)+SUMIF(Июнь!B62:B116,B60,Июнь!F62:F116)</f>
        <v>0</v>
      </c>
      <c r="E60" s="178">
        <f>C60+D60</f>
        <v>0</v>
      </c>
      <c r="F60" s="179" t="e">
        <f>(#REF!+#REF!+#REF!+#REF!)-E60</f>
        <v>#REF!</v>
      </c>
      <c r="G60" s="180" t="e">
        <f>E60/(#REF!+#REF!+#REF!+#REF!)</f>
        <v>#REF!</v>
      </c>
    </row>
    <row r="61" spans="1:7" s="164" customFormat="1" x14ac:dyDescent="0.2">
      <c r="A61" s="188"/>
      <c r="B61" s="188"/>
      <c r="C61" s="177"/>
      <c r="D61" s="178">
        <f>SUMIF(Январь!B63:B117,B61,Январь!F63:F117)+SUMIF(Февраль!B63:B117,B61,Февраль!F63:F117)+SUMIF(Март!B63:B117,B61,Март!F63:F117)+SUMIF(Апрель!B63:B117,B61,Апрель!F63:F117)+SUMIF(Май!B63:B117,B61,Май!F63:F117)+SUMIF(Июнь!B63:B117,B61,Июнь!F63:F117)</f>
        <v>0</v>
      </c>
      <c r="E61" s="178">
        <f>C61+D61</f>
        <v>0</v>
      </c>
      <c r="F61" s="179" t="e">
        <f>(#REF!+#REF!+#REF!+#REF!)-E61</f>
        <v>#REF!</v>
      </c>
      <c r="G61" s="180" t="e">
        <f>E61/(#REF!+#REF!+#REF!+#REF!)</f>
        <v>#REF!</v>
      </c>
    </row>
    <row r="62" spans="1:7" s="164" customFormat="1" x14ac:dyDescent="0.2">
      <c r="A62" s="188"/>
      <c r="B62" s="188"/>
      <c r="C62" s="177"/>
      <c r="D62" s="178">
        <f>SUMIF(Январь!B64:B118,B62,Январь!F64:F118)+SUMIF(Февраль!B64:B118,B62,Февраль!F64:F118)+SUMIF(Март!B64:B118,B62,Март!F64:F118)+SUMIF(Апрель!B64:B118,B62,Апрель!F64:F118)+SUMIF(Май!B64:B118,B62,Май!F64:F118)+SUMIF(Июнь!B64:B118,B62,Июнь!F64:F118)</f>
        <v>0</v>
      </c>
      <c r="E62" s="178">
        <f>C62+D62</f>
        <v>0</v>
      </c>
      <c r="F62" s="179" t="e">
        <f>(#REF!+#REF!+#REF!+#REF!)-E62</f>
        <v>#REF!</v>
      </c>
      <c r="G62" s="180" t="e">
        <f>E62/(#REF!+#REF!+#REF!+#REF!)</f>
        <v>#REF!</v>
      </c>
    </row>
    <row r="63" spans="1:7" s="164" customFormat="1" x14ac:dyDescent="0.2">
      <c r="A63" s="188"/>
      <c r="B63" s="188"/>
      <c r="C63" s="177"/>
      <c r="D63" s="178">
        <f>SUMIF(Январь!B65:B119,B63,Январь!F65:F119)+SUMIF(Февраль!B65:B119,B63,Февраль!F65:F119)+SUMIF(Март!B65:B119,B63,Март!F65:F119)+SUMIF(Апрель!B65:B119,B63,Апрель!F65:F119)+SUMIF(Май!B65:B119,B63,Май!F65:F119)+SUMIF(Июнь!B65:B119,B63,Июнь!F65:F119)</f>
        <v>0</v>
      </c>
      <c r="E63" s="178">
        <f>C63+D63</f>
        <v>0</v>
      </c>
      <c r="F63" s="179" t="e">
        <f>(#REF!+#REF!+#REF!+#REF!)-E63</f>
        <v>#REF!</v>
      </c>
      <c r="G63" s="180" t="e">
        <f>E63/(#REF!+#REF!+#REF!+#REF!)</f>
        <v>#REF!</v>
      </c>
    </row>
    <row r="64" spans="1:7" s="164" customFormat="1" x14ac:dyDescent="0.2">
      <c r="A64" s="188"/>
      <c r="B64" s="188"/>
      <c r="C64" s="177"/>
      <c r="D64" s="178">
        <f>SUMIF(Январь!B66:B120,B64,Январь!F66:F120)+SUMIF(Февраль!B66:B120,B64,Февраль!F66:F120)+SUMIF(Март!B66:B120,B64,Март!F66:F120)+SUMIF(Апрель!B66:B120,B64,Апрель!F66:F120)+SUMIF(Май!B66:B120,B64,Май!F66:F120)+SUMIF(Июнь!B66:B120,B64,Июнь!F66:F120)</f>
        <v>0</v>
      </c>
      <c r="E64" s="178">
        <f>C64+D64</f>
        <v>0</v>
      </c>
      <c r="F64" s="179" t="e">
        <f>(#REF!+#REF!+#REF!+#REF!)-E64</f>
        <v>#REF!</v>
      </c>
      <c r="G64" s="180" t="e">
        <f>E64/(#REF!+#REF!+#REF!+#REF!)</f>
        <v>#REF!</v>
      </c>
    </row>
    <row r="65" spans="1:7" s="164" customFormat="1" x14ac:dyDescent="0.2">
      <c r="A65" s="188"/>
      <c r="B65" s="188"/>
      <c r="C65" s="177"/>
      <c r="D65" s="178">
        <f>SUMIF(Январь!B67:B121,B65,Январь!F67:F121)+SUMIF(Февраль!B67:B121,B65,Февраль!F67:F121)+SUMIF(Март!B67:B121,B65,Март!F67:F121)+SUMIF(Апрель!B67:B121,B65,Апрель!F67:F121)+SUMIF(Май!B67:B121,B65,Май!F67:F121)+SUMIF(Июнь!B67:B121,B65,Июнь!F67:F121)</f>
        <v>0</v>
      </c>
      <c r="E65" s="178">
        <f>C65+D65</f>
        <v>0</v>
      </c>
      <c r="F65" s="179" t="e">
        <f>(#REF!+#REF!+#REF!+#REF!)-E65</f>
        <v>#REF!</v>
      </c>
      <c r="G65" s="180" t="e">
        <f>E65/(#REF!+#REF!+#REF!+#REF!)</f>
        <v>#REF!</v>
      </c>
    </row>
    <row r="66" spans="1:7" s="164" customFormat="1" x14ac:dyDescent="0.2">
      <c r="A66" s="188"/>
      <c r="B66" s="188"/>
      <c r="C66" s="177"/>
      <c r="D66" s="178">
        <f>SUMIF(Январь!B68:B122,B66,Январь!F68:F122)+SUMIF(Февраль!B68:B122,B66,Февраль!F68:F122)+SUMIF(Март!B68:B122,B66,Март!F68:F122)+SUMIF(Апрель!B68:B122,B66,Апрель!F68:F122)+SUMIF(Май!B68:B122,B66,Май!F68:F122)+SUMIF(Июнь!B68:B122,B66,Июнь!F68:F122)</f>
        <v>0</v>
      </c>
      <c r="E66" s="178">
        <f>C66+D66</f>
        <v>0</v>
      </c>
      <c r="F66" s="179" t="e">
        <f>(#REF!+#REF!+#REF!+#REF!)-E66</f>
        <v>#REF!</v>
      </c>
      <c r="G66" s="180" t="e">
        <f>E66/(#REF!+#REF!+#REF!+#REF!)</f>
        <v>#REF!</v>
      </c>
    </row>
    <row r="67" spans="1:7" s="164" customFormat="1" x14ac:dyDescent="0.2">
      <c r="A67" s="188"/>
      <c r="B67" s="188"/>
      <c r="C67" s="177"/>
      <c r="D67" s="178">
        <f>SUMIF(Январь!B69:B123,B67,Январь!F69:F123)+SUMIF(Февраль!B69:B123,B67,Февраль!F69:F123)+SUMIF(Март!B69:B123,B67,Март!F69:F123)+SUMIF(Апрель!B69:B123,B67,Апрель!F69:F123)+SUMIF(Май!B69:B123,B67,Май!F69:F123)+SUMIF(Июнь!B69:B123,B67,Июнь!F69:F123)</f>
        <v>0</v>
      </c>
      <c r="E67" s="178">
        <f>C67+D67</f>
        <v>0</v>
      </c>
      <c r="F67" s="179" t="e">
        <f>(#REF!+#REF!+#REF!+#REF!)-E67</f>
        <v>#REF!</v>
      </c>
      <c r="G67" s="180" t="e">
        <f>E67/(#REF!+#REF!+#REF!+#REF!)</f>
        <v>#REF!</v>
      </c>
    </row>
    <row r="68" spans="1:7" s="164" customFormat="1" x14ac:dyDescent="0.2">
      <c r="A68" s="188"/>
      <c r="B68" s="188"/>
      <c r="C68" s="177">
        <v>0</v>
      </c>
      <c r="D68" s="178">
        <f>SUMIF(Январь!B70:B124,B68,Январь!F70:F124)+SUMIF(Февраль!B70:B124,B68,Февраль!F70:F124)+SUMIF(Март!B70:B124,B68,Март!F70:F124)+SUMIF(Апрель!B70:B124,B68,Апрель!F70:F124)+SUMIF(Май!B70:B124,B68,Май!F70:F124)+SUMIF(Июнь!B70:B124,B68,Июнь!F70:F124)</f>
        <v>0</v>
      </c>
      <c r="E68" s="178">
        <f>C68+D68</f>
        <v>0</v>
      </c>
      <c r="F68" s="179" t="e">
        <f>(#REF!+#REF!+#REF!+#REF!)-E68</f>
        <v>#REF!</v>
      </c>
      <c r="G68" s="180" t="e">
        <f>E68/(#REF!+#REF!+#REF!+#REF!)</f>
        <v>#REF!</v>
      </c>
    </row>
    <row r="69" spans="1:7" s="164" customFormat="1" x14ac:dyDescent="0.2">
      <c r="A69" s="188"/>
      <c r="B69" s="188"/>
      <c r="C69" s="177">
        <v>0</v>
      </c>
      <c r="D69" s="178">
        <f>SUMIF(Январь!B71:B125,B69,Январь!F71:F125)+SUMIF(Февраль!B71:B125,B69,Февраль!F71:F125)+SUMIF(Март!B71:B125,B69,Март!F71:F125)+SUMIF(Апрель!B71:B125,B69,Апрель!F71:F125)+SUMIF(Май!B71:B125,B69,Май!F71:F125)+SUMIF(Июнь!B71:B125,B69,Июнь!F71:F125)</f>
        <v>0</v>
      </c>
      <c r="E69" s="178">
        <f>C69+D69</f>
        <v>0</v>
      </c>
      <c r="F69" s="179" t="e">
        <f>(#REF!+#REF!+#REF!+#REF!)-E69</f>
        <v>#REF!</v>
      </c>
      <c r="G69" s="180" t="e">
        <f>E69/(#REF!+#REF!+#REF!+#REF!)</f>
        <v>#REF!</v>
      </c>
    </row>
    <row r="70" spans="1:7" s="164" customFormat="1" x14ac:dyDescent="0.2">
      <c r="A70" s="188"/>
      <c r="B70" s="188"/>
      <c r="C70" s="177">
        <v>0</v>
      </c>
      <c r="D70" s="178">
        <f>SUMIF(Январь!B72:B126,B70,Январь!F72:F126)+SUMIF(Февраль!B72:B126,B70,Февраль!F72:F126)+SUMIF(Март!B72:B126,B70,Март!F72:F126)+SUMIF(Апрель!B72:B126,B70,Апрель!F72:F126)+SUMIF(Май!B72:B126,B70,Май!F72:F126)+SUMIF(Июнь!B72:B126,B70,Июнь!F72:F126)</f>
        <v>0</v>
      </c>
      <c r="E70" s="178">
        <f>C70+D70</f>
        <v>0</v>
      </c>
      <c r="F70" s="179" t="e">
        <f>(#REF!+#REF!+#REF!+#REF!)-E70</f>
        <v>#REF!</v>
      </c>
      <c r="G70" s="180" t="e">
        <f>E70/(#REF!+#REF!+#REF!+#REF!)</f>
        <v>#REF!</v>
      </c>
    </row>
    <row r="71" spans="1:7" s="164" customFormat="1" x14ac:dyDescent="0.2">
      <c r="A71" s="188"/>
      <c r="B71" s="188"/>
      <c r="C71" s="177">
        <v>0</v>
      </c>
      <c r="D71" s="178">
        <f>SUMIF(Январь!B73:B127,B71,Январь!F73:F127)+SUMIF(Февраль!B73:B127,B71,Февраль!F73:F127)+SUMIF(Март!B73:B127,B71,Март!F73:F127)+SUMIF(Апрель!B73:B127,B71,Апрель!F73:F127)+SUMIF(Май!B73:B127,B71,Май!F73:F127)+SUMIF(Июнь!B73:B127,B71,Июнь!F73:F127)</f>
        <v>0</v>
      </c>
      <c r="E71" s="178">
        <f>C71+D71</f>
        <v>0</v>
      </c>
      <c r="F71" s="179" t="e">
        <f>(#REF!+#REF!+#REF!+#REF!)-E71</f>
        <v>#REF!</v>
      </c>
      <c r="G71" s="180" t="e">
        <f>E71/(#REF!+#REF!+#REF!+#REF!)</f>
        <v>#REF!</v>
      </c>
    </row>
    <row r="72" spans="1:7" s="164" customFormat="1" x14ac:dyDescent="0.2">
      <c r="A72" s="188"/>
      <c r="B72" s="188"/>
      <c r="C72" s="177">
        <v>0</v>
      </c>
      <c r="D72" s="178">
        <f>SUMIF(Январь!B74:B128,B72,Январь!F74:F128)+SUMIF(Февраль!B74:B128,B72,Февраль!F74:F128)+SUMIF(Март!B74:B128,B72,Март!F74:F128)+SUMIF(Апрель!B74:B128,B72,Апрель!F74:F128)+SUMIF(Май!B74:B128,B72,Май!F74:F128)+SUMIF(Июнь!B74:B128,B72,Июнь!F74:F128)</f>
        <v>0</v>
      </c>
      <c r="E72" s="178">
        <f>C72+D72</f>
        <v>0</v>
      </c>
      <c r="F72" s="179" t="e">
        <f>(#REF!+#REF!+#REF!+#REF!)-E72</f>
        <v>#REF!</v>
      </c>
      <c r="G72" s="180" t="e">
        <f>E72/(#REF!+#REF!+#REF!+#REF!)</f>
        <v>#REF!</v>
      </c>
    </row>
    <row r="73" spans="1:7" s="164" customFormat="1" x14ac:dyDescent="0.2">
      <c r="A73" s="188"/>
      <c r="B73" s="188"/>
      <c r="C73" s="177">
        <v>0</v>
      </c>
      <c r="D73" s="178">
        <f>SUMIF(Январь!B75:B129,B73,Январь!F75:F129)+SUMIF(Февраль!B75:B129,B73,Февраль!F75:F129)+SUMIF(Март!B75:B129,B73,Март!F75:F129)+SUMIF(Апрель!B75:B129,B73,Апрель!F75:F129)+SUMIF(Май!B75:B129,B73,Май!F75:F129)+SUMIF(Июнь!B75:B129,B73,Июнь!F75:F129)</f>
        <v>0</v>
      </c>
      <c r="E73" s="178">
        <f>C73+D73</f>
        <v>0</v>
      </c>
      <c r="F73" s="179" t="e">
        <f>(#REF!+#REF!+#REF!+#REF!)-E73</f>
        <v>#REF!</v>
      </c>
      <c r="G73" s="180" t="e">
        <f>E73/(#REF!+#REF!+#REF!+#REF!)</f>
        <v>#REF!</v>
      </c>
    </row>
    <row r="74" spans="1:7" s="164" customFormat="1" x14ac:dyDescent="0.2">
      <c r="A74" s="188"/>
      <c r="B74" s="188"/>
      <c r="C74" s="177">
        <v>0</v>
      </c>
      <c r="D74" s="178">
        <f>SUMIF(Январь!B76:B130,B74,Январь!F76:F130)+SUMIF(Февраль!B76:B130,B74,Февраль!F76:F130)+SUMIF(Март!B76:B130,B74,Март!F76:F130)+SUMIF(Апрель!B76:B130,B74,Апрель!F76:F130)+SUMIF(Май!B76:B130,B74,Май!F76:F130)+SUMIF(Июнь!B76:B130,B74,Июнь!F76:F130)</f>
        <v>0</v>
      </c>
      <c r="E74" s="178">
        <f>C74+D74</f>
        <v>0</v>
      </c>
      <c r="F74" s="179" t="e">
        <f>(#REF!+#REF!+#REF!+#REF!)-E74</f>
        <v>#REF!</v>
      </c>
      <c r="G74" s="180" t="e">
        <f>E74/(#REF!+#REF!+#REF!+#REF!)</f>
        <v>#REF!</v>
      </c>
    </row>
    <row r="75" spans="1:7" s="164" customFormat="1" x14ac:dyDescent="0.2">
      <c r="A75" s="188"/>
      <c r="B75" s="188"/>
      <c r="C75" s="177">
        <v>0</v>
      </c>
      <c r="D75" s="178">
        <f>SUMIF(Январь!B77:B131,B75,Январь!F77:F131)+SUMIF(Февраль!B77:B131,B75,Февраль!F77:F131)+SUMIF(Март!B77:B131,B75,Март!F77:F131)+SUMIF(Апрель!B77:B131,B75,Апрель!F77:F131)+SUMIF(Май!B77:B131,B75,Май!F77:F131)+SUMIF(Июнь!B77:B131,B75,Июнь!F77:F131)</f>
        <v>0</v>
      </c>
      <c r="E75" s="178">
        <f>C75+D75</f>
        <v>0</v>
      </c>
      <c r="F75" s="179" t="e">
        <f>(#REF!+#REF!+#REF!+#REF!)-E75</f>
        <v>#REF!</v>
      </c>
      <c r="G75" s="180" t="e">
        <f>E75/(#REF!+#REF!+#REF!+#REF!)</f>
        <v>#REF!</v>
      </c>
    </row>
    <row r="76" spans="1:7" s="164" customFormat="1" x14ac:dyDescent="0.2">
      <c r="A76" s="188"/>
      <c r="B76" s="188"/>
      <c r="C76" s="177">
        <v>0</v>
      </c>
      <c r="D76" s="178">
        <f>SUMIF(Январь!B78:B132,B76,Январь!F78:F132)+SUMIF(Февраль!B78:B132,B76,Февраль!F78:F132)+SUMIF(Март!B78:B132,B76,Март!F78:F132)+SUMIF(Апрель!B78:B132,B76,Апрель!F78:F132)+SUMIF(Май!B78:B132,B76,Май!F78:F132)+SUMIF(Июнь!B78:B132,B76,Июнь!F78:F132)</f>
        <v>0</v>
      </c>
      <c r="E76" s="178">
        <f>C76+D76</f>
        <v>0</v>
      </c>
      <c r="F76" s="179" t="e">
        <f>(#REF!+#REF!+#REF!+#REF!)-E76</f>
        <v>#REF!</v>
      </c>
      <c r="G76" s="180" t="e">
        <f>E76/(#REF!+#REF!+#REF!+#REF!)</f>
        <v>#REF!</v>
      </c>
    </row>
    <row r="77" spans="1:7" s="164" customFormat="1" x14ac:dyDescent="0.2">
      <c r="A77" s="188"/>
      <c r="B77" s="188"/>
      <c r="C77" s="177">
        <v>0</v>
      </c>
      <c r="D77" s="178">
        <f>SUMIF(Январь!B79:B133,B77,Январь!F79:F133)+SUMIF(Февраль!B79:B133,B77,Февраль!F79:F133)+SUMIF(Март!B79:B133,B77,Март!F79:F133)+SUMIF(Апрель!B79:B133,B77,Апрель!F79:F133)+SUMIF(Май!B79:B133,B77,Май!F79:F133)+SUMIF(Июнь!B79:B133,B77,Июнь!F79:F133)</f>
        <v>0</v>
      </c>
      <c r="E77" s="178">
        <f>C77+D77</f>
        <v>0</v>
      </c>
      <c r="F77" s="179" t="e">
        <f>(#REF!+#REF!+#REF!+#REF!)-E77</f>
        <v>#REF!</v>
      </c>
      <c r="G77" s="180" t="e">
        <f>E77/(#REF!+#REF!+#REF!+#REF!)</f>
        <v>#REF!</v>
      </c>
    </row>
  </sheetData>
  <mergeCells count="8">
    <mergeCell ref="G5:G6"/>
    <mergeCell ref="B1:G1"/>
    <mergeCell ref="A5:A6"/>
    <mergeCell ref="B5:B6"/>
    <mergeCell ref="C5:C6"/>
    <mergeCell ref="D5:D6"/>
    <mergeCell ref="E5:E6"/>
    <mergeCell ref="F5:F6"/>
  </mergeCells>
  <pageMargins left="0.19685039370078741" right="0.19685039370078741" top="0.78740157480314965" bottom="0.39370078740157483" header="0.19685039370078741" footer="0.19685039370078741"/>
  <pageSetup paperSize="9" scale="49" orientation="landscape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5"/>
  <sheetViews>
    <sheetView view="pageBreakPreview" topLeftCell="B6" zoomScaleNormal="100" zoomScaleSheetLayoutView="100" workbookViewId="0">
      <selection activeCell="D3" sqref="D3:H3"/>
    </sheetView>
  </sheetViews>
  <sheetFormatPr defaultRowHeight="11.25" x14ac:dyDescent="0.2"/>
  <cols>
    <col min="1" max="1" width="4.28515625" style="4" hidden="1" customWidth="1"/>
    <col min="2" max="2" width="11" style="4" customWidth="1"/>
    <col min="3" max="3" width="13.42578125" style="46" bestFit="1" customWidth="1"/>
    <col min="4" max="4" width="13.5703125" style="4" bestFit="1" customWidth="1"/>
    <col min="5" max="5" width="9" style="4" bestFit="1" customWidth="1"/>
    <col min="6" max="6" width="12.42578125" style="4" customWidth="1"/>
    <col min="7" max="7" width="13" style="4" bestFit="1" customWidth="1"/>
    <col min="8" max="8" width="12.5703125" style="4" bestFit="1" customWidth="1"/>
    <col min="9" max="9" width="12.28515625" style="4" bestFit="1" customWidth="1"/>
    <col min="10" max="10" width="11.7109375" style="4" bestFit="1" customWidth="1"/>
    <col min="11" max="11" width="12.85546875" style="55" bestFit="1" customWidth="1"/>
    <col min="12" max="12" width="5.42578125" style="55" bestFit="1" customWidth="1"/>
    <col min="13" max="13" width="9.140625" style="55"/>
    <col min="14" max="14" width="11.7109375" style="55" customWidth="1"/>
    <col min="15" max="15" width="13.140625" style="55" bestFit="1" customWidth="1"/>
    <col min="16" max="16384" width="9.140625" style="4"/>
  </cols>
  <sheetData>
    <row r="1" spans="1:15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3" spans="1:15" x14ac:dyDescent="0.2">
      <c r="B3" s="5" t="s">
        <v>20</v>
      </c>
      <c r="C3" s="40"/>
      <c r="D3" s="137"/>
      <c r="E3" s="137"/>
      <c r="F3" s="137"/>
      <c r="G3" s="137"/>
      <c r="H3" s="137"/>
      <c r="O3" s="4"/>
    </row>
    <row r="4" spans="1:15" x14ac:dyDescent="0.2">
      <c r="B4" s="5"/>
      <c r="C4" s="40"/>
      <c r="O4" s="115"/>
    </row>
    <row r="5" spans="1:15" x14ac:dyDescent="0.2">
      <c r="B5" s="146">
        <v>41640</v>
      </c>
      <c r="C5" s="146"/>
      <c r="O5" s="115">
        <f ca="1">NOW()</f>
        <v>41871.585430208332</v>
      </c>
    </row>
    <row r="7" spans="1:15" s="80" customFormat="1" ht="10.5" customHeight="1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1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0.5" customHeight="1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97"/>
      <c r="E10" s="97"/>
      <c r="F10" s="97"/>
      <c r="G10" s="82"/>
      <c r="H10" s="82"/>
      <c r="I10" s="97"/>
      <c r="J10" s="97"/>
      <c r="K10" s="98"/>
      <c r="L10" s="98"/>
      <c r="M10" s="98"/>
      <c r="N10" s="98"/>
      <c r="O10" s="98"/>
    </row>
    <row r="11" spans="1:15" s="81" customFormat="1" x14ac:dyDescent="0.2">
      <c r="B11" s="107"/>
      <c r="C11" s="106"/>
      <c r="D11" s="97"/>
      <c r="E11" s="97"/>
      <c r="F11" s="97"/>
      <c r="G11" s="82"/>
      <c r="H11" s="82"/>
      <c r="I11" s="97"/>
      <c r="J11" s="97"/>
      <c r="K11" s="98"/>
      <c r="L11" s="98"/>
      <c r="M11" s="98"/>
      <c r="N11" s="98"/>
      <c r="O11" s="9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15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97"/>
      <c r="E15" s="97"/>
      <c r="F15" s="97"/>
      <c r="G15" s="82"/>
      <c r="H15" s="82"/>
      <c r="I15" s="97"/>
      <c r="J15" s="97"/>
      <c r="K15" s="98"/>
      <c r="L15" s="98"/>
      <c r="M15" s="98"/>
      <c r="N15" s="9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ref="O16:O54" si="3">K16-N16</f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3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3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3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3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3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3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3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3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3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3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3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3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3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3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3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3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3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3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3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3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3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3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3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3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3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3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3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3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3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3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3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3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3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O65" si="4">SUM(G10:G64)</f>
        <v>0</v>
      </c>
      <c r="H65" s="99">
        <f t="shared" si="4"/>
        <v>0</v>
      </c>
      <c r="I65" s="99">
        <f t="shared" si="4"/>
        <v>0</v>
      </c>
      <c r="J65" s="99">
        <f t="shared" si="4"/>
        <v>0</v>
      </c>
      <c r="K65" s="99">
        <f t="shared" si="4"/>
        <v>0</v>
      </c>
      <c r="L65" s="99">
        <f t="shared" si="4"/>
        <v>0</v>
      </c>
      <c r="M65" s="99">
        <f t="shared" si="4"/>
        <v>0</v>
      </c>
      <c r="N65" s="99">
        <f t="shared" si="4"/>
        <v>0</v>
      </c>
      <c r="O65" s="99">
        <f t="shared" si="4"/>
        <v>0</v>
      </c>
    </row>
  </sheetData>
  <mergeCells count="19">
    <mergeCell ref="B1:O1"/>
    <mergeCell ref="J8:J9"/>
    <mergeCell ref="K8:K9"/>
    <mergeCell ref="L8:L9"/>
    <mergeCell ref="M8:M9"/>
    <mergeCell ref="N8:N9"/>
    <mergeCell ref="O8:O9"/>
    <mergeCell ref="E8:E9"/>
    <mergeCell ref="F8:F9"/>
    <mergeCell ref="G8:H8"/>
    <mergeCell ref="I8:I9"/>
    <mergeCell ref="B7:B9"/>
    <mergeCell ref="D7:D9"/>
    <mergeCell ref="E7:I7"/>
    <mergeCell ref="B65:C65"/>
    <mergeCell ref="B5:C5"/>
    <mergeCell ref="D3:H3"/>
    <mergeCell ref="C7:C9"/>
    <mergeCell ref="J7:O7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127"/>
  <sheetViews>
    <sheetView view="pageBreakPreview" topLeftCell="B1" zoomScaleNormal="100" zoomScaleSheetLayoutView="100" workbookViewId="0">
      <selection activeCell="D3" sqref="D3:H3"/>
    </sheetView>
  </sheetViews>
  <sheetFormatPr defaultRowHeight="11.25" outlineLevelRow="1" outlineLevelCol="1" x14ac:dyDescent="0.2"/>
  <cols>
    <col min="1" max="1" width="4.28515625" style="4" hidden="1" customWidth="1"/>
    <col min="2" max="2" width="11" style="4" customWidth="1" outlineLevel="1"/>
    <col min="3" max="3" width="13.42578125" style="46" customWidth="1" outlineLevel="1"/>
    <col min="4" max="4" width="13.5703125" style="4" customWidth="1" outlineLevel="1"/>
    <col min="5" max="5" width="9" style="4" customWidth="1" outlineLevel="1"/>
    <col min="6" max="6" width="12.42578125" style="4" customWidth="1" outlineLevel="1"/>
    <col min="7" max="7" width="13" style="4" customWidth="1" outlineLevel="1"/>
    <col min="8" max="8" width="12.5703125" style="4" customWidth="1" outlineLevel="1"/>
    <col min="9" max="9" width="12.28515625" style="4" customWidth="1" outlineLevel="1"/>
    <col min="10" max="10" width="11.7109375" style="4" customWidth="1" outlineLevel="1"/>
    <col min="11" max="11" width="12.85546875" style="55" customWidth="1" outlineLevel="1"/>
    <col min="12" max="12" width="5.42578125" style="55" customWidth="1" outlineLevel="1"/>
    <col min="13" max="13" width="9.140625" style="55" customWidth="1" outlineLevel="1"/>
    <col min="14" max="14" width="11.7109375" style="55" customWidth="1" outlineLevel="1"/>
    <col min="15" max="15" width="13.140625" style="55" customWidth="1" outlineLevel="1"/>
    <col min="16" max="16" width="2.7109375" style="4" customWidth="1"/>
    <col min="17" max="16384" width="9.140625" style="4"/>
  </cols>
  <sheetData>
    <row r="1" spans="1:15" ht="12" customHeight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1.25" customHeight="1" x14ac:dyDescent="0.2"/>
    <row r="3" spans="1:15" ht="11.25" customHeight="1" x14ac:dyDescent="0.2">
      <c r="B3" s="5" t="s">
        <v>20</v>
      </c>
      <c r="C3" s="40"/>
      <c r="D3" s="137"/>
      <c r="E3" s="137"/>
      <c r="F3" s="137"/>
      <c r="G3" s="137"/>
      <c r="H3" s="137"/>
    </row>
    <row r="4" spans="1:15" ht="11.25" customHeight="1" x14ac:dyDescent="0.2">
      <c r="B4" s="5"/>
      <c r="C4" s="40"/>
    </row>
    <row r="5" spans="1:15" outlineLevel="1" x14ac:dyDescent="0.2">
      <c r="B5" s="146">
        <v>41671</v>
      </c>
      <c r="C5" s="146"/>
      <c r="O5" s="115">
        <f ca="1">NOW()</f>
        <v>41871.585430208332</v>
      </c>
    </row>
    <row r="6" spans="1:15" ht="11.25" customHeight="1" x14ac:dyDescent="0.2"/>
    <row r="7" spans="1:15" s="80" customFormat="1" ht="11.25" customHeight="1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22.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1.25" customHeight="1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117"/>
      <c r="E10" s="117"/>
      <c r="F10" s="117"/>
      <c r="G10" s="82"/>
      <c r="H10" s="82"/>
      <c r="I10" s="117"/>
      <c r="J10" s="117"/>
      <c r="K10" s="118"/>
      <c r="L10" s="118"/>
      <c r="M10" s="118"/>
      <c r="N10" s="118"/>
      <c r="O10" s="118"/>
    </row>
    <row r="11" spans="1:15" s="81" customFormat="1" x14ac:dyDescent="0.2">
      <c r="B11" s="107"/>
      <c r="C11" s="106"/>
      <c r="D11" s="117"/>
      <c r="E11" s="117"/>
      <c r="F11" s="117"/>
      <c r="G11" s="82"/>
      <c r="H11" s="82"/>
      <c r="I11" s="117"/>
      <c r="J11" s="117"/>
      <c r="K11" s="118"/>
      <c r="L11" s="118"/>
      <c r="M11" s="118"/>
      <c r="N11" s="118"/>
      <c r="O11" s="11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54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117"/>
      <c r="E15" s="117"/>
      <c r="F15" s="117"/>
      <c r="G15" s="82"/>
      <c r="H15" s="82"/>
      <c r="I15" s="117"/>
      <c r="J15" s="117"/>
      <c r="K15" s="118"/>
      <c r="L15" s="118"/>
      <c r="M15" s="118"/>
      <c r="N15" s="11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si="1"/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1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1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1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1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1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1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1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1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1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1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1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1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1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1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1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1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1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1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1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1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1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1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1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1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1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1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1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1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1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1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1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1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1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O65" si="3">SUM(G10:G64)</f>
        <v>0</v>
      </c>
      <c r="H65" s="99">
        <f t="shared" si="3"/>
        <v>0</v>
      </c>
      <c r="I65" s="99">
        <f t="shared" si="3"/>
        <v>0</v>
      </c>
      <c r="J65" s="99">
        <f t="shared" si="3"/>
        <v>0</v>
      </c>
      <c r="K65" s="99">
        <f t="shared" si="3"/>
        <v>0</v>
      </c>
      <c r="L65" s="99">
        <f t="shared" si="3"/>
        <v>0</v>
      </c>
      <c r="M65" s="99">
        <f t="shared" si="3"/>
        <v>0</v>
      </c>
      <c r="N65" s="99">
        <f t="shared" si="3"/>
        <v>0</v>
      </c>
      <c r="O65" s="99">
        <f t="shared" si="3"/>
        <v>0</v>
      </c>
    </row>
    <row r="66" spans="2:15" ht="11.25" customHeight="1" x14ac:dyDescent="0.2"/>
    <row r="67" spans="2:15" ht="11.25" customHeight="1" x14ac:dyDescent="0.2"/>
    <row r="68" spans="2:15" ht="22.5" customHeight="1" x14ac:dyDescent="0.2"/>
    <row r="69" spans="2:15" ht="11.25" customHeight="1" x14ac:dyDescent="0.2"/>
    <row r="70" spans="2:15" ht="33.75" customHeight="1" x14ac:dyDescent="0.2"/>
    <row r="71" spans="2:15" ht="11.25" customHeight="1" x14ac:dyDescent="0.2"/>
    <row r="72" spans="2:15" ht="11.25" customHeight="1" x14ac:dyDescent="0.2"/>
    <row r="73" spans="2:15" ht="11.25" customHeight="1" x14ac:dyDescent="0.2"/>
    <row r="74" spans="2:15" ht="22.5" customHeight="1" x14ac:dyDescent="0.2"/>
    <row r="75" spans="2:15" ht="11.25" customHeight="1" x14ac:dyDescent="0.2"/>
    <row r="76" spans="2:15" ht="22.5" customHeight="1" x14ac:dyDescent="0.2"/>
    <row r="77" spans="2:15" ht="11.25" customHeight="1" x14ac:dyDescent="0.2"/>
    <row r="78" spans="2:15" ht="11.25" customHeight="1" x14ac:dyDescent="0.2"/>
    <row r="79" spans="2:15" ht="11.25" customHeight="1" x14ac:dyDescent="0.2"/>
    <row r="80" spans="2:15" ht="11.25" customHeight="1" x14ac:dyDescent="0.2"/>
    <row r="81" ht="11.25" customHeight="1" x14ac:dyDescent="0.2"/>
    <row r="82" ht="11.25" customHeight="1" x14ac:dyDescent="0.2"/>
    <row r="83" ht="11.25" customHeight="1" x14ac:dyDescent="0.2"/>
    <row r="84" ht="22.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104" ht="15" customHeight="1" x14ac:dyDescent="0.2"/>
    <row r="127" ht="23.25" customHeight="1" x14ac:dyDescent="0.2"/>
  </sheetData>
  <mergeCells count="19">
    <mergeCell ref="B65:C65"/>
    <mergeCell ref="J8:J9"/>
    <mergeCell ref="K8:K9"/>
    <mergeCell ref="L8:L9"/>
    <mergeCell ref="M8:M9"/>
    <mergeCell ref="B7:B9"/>
    <mergeCell ref="C7:C9"/>
    <mergeCell ref="D7:D9"/>
    <mergeCell ref="E7:I7"/>
    <mergeCell ref="J7:O7"/>
    <mergeCell ref="E8:E9"/>
    <mergeCell ref="F8:F9"/>
    <mergeCell ref="G8:H8"/>
    <mergeCell ref="I8:I9"/>
    <mergeCell ref="B1:O1"/>
    <mergeCell ref="D3:H3"/>
    <mergeCell ref="N8:N9"/>
    <mergeCell ref="O8:O9"/>
    <mergeCell ref="B5:C5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5"/>
  <sheetViews>
    <sheetView view="pageBreakPreview" topLeftCell="B1" zoomScaleNormal="100" zoomScaleSheetLayoutView="100" workbookViewId="0">
      <selection activeCell="D3" sqref="D3:H3"/>
    </sheetView>
  </sheetViews>
  <sheetFormatPr defaultRowHeight="11.25" outlineLevelCol="1" x14ac:dyDescent="0.2"/>
  <cols>
    <col min="1" max="1" width="4.28515625" style="4" hidden="1" customWidth="1"/>
    <col min="2" max="2" width="11" style="4" customWidth="1" outlineLevel="1"/>
    <col min="3" max="3" width="13.42578125" style="46" customWidth="1" outlineLevel="1"/>
    <col min="4" max="4" width="13.5703125" style="4" customWidth="1" outlineLevel="1"/>
    <col min="5" max="5" width="9" style="4" customWidth="1" outlineLevel="1"/>
    <col min="6" max="6" width="12.42578125" style="4" customWidth="1" outlineLevel="1"/>
    <col min="7" max="7" width="13" style="4" customWidth="1" outlineLevel="1"/>
    <col min="8" max="8" width="12.5703125" style="4" customWidth="1" outlineLevel="1"/>
    <col min="9" max="9" width="12.28515625" style="4" customWidth="1" outlineLevel="1"/>
    <col min="10" max="10" width="11.7109375" style="4" customWidth="1" outlineLevel="1"/>
    <col min="11" max="11" width="12.85546875" style="55" customWidth="1" outlineLevel="1"/>
    <col min="12" max="12" width="5.42578125" style="55" customWidth="1" outlineLevel="1"/>
    <col min="13" max="13" width="9.140625" style="55" customWidth="1" outlineLevel="1"/>
    <col min="14" max="14" width="11.7109375" style="55" customWidth="1" outlineLevel="1"/>
    <col min="15" max="15" width="14.5703125" style="55" customWidth="1" outlineLevel="1"/>
    <col min="16" max="16384" width="9.140625" style="4"/>
  </cols>
  <sheetData>
    <row r="1" spans="1:15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3" spans="1:15" x14ac:dyDescent="0.2">
      <c r="B3" s="5" t="s">
        <v>20</v>
      </c>
      <c r="C3" s="40"/>
      <c r="D3" s="137"/>
      <c r="E3" s="137"/>
      <c r="F3" s="137"/>
      <c r="G3" s="137"/>
      <c r="H3" s="137"/>
    </row>
    <row r="4" spans="1:15" x14ac:dyDescent="0.2">
      <c r="B4" s="5"/>
      <c r="C4" s="40"/>
    </row>
    <row r="5" spans="1:15" x14ac:dyDescent="0.2">
      <c r="B5" s="146">
        <v>41730</v>
      </c>
      <c r="C5" s="146"/>
      <c r="O5" s="115">
        <f ca="1">NOW()</f>
        <v>41871.585430208332</v>
      </c>
    </row>
    <row r="7" spans="1:15" s="80" customFormat="1" ht="10.5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1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0.5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117"/>
      <c r="E10" s="117"/>
      <c r="F10" s="117"/>
      <c r="G10" s="82"/>
      <c r="H10" s="82"/>
      <c r="I10" s="117"/>
      <c r="J10" s="117"/>
      <c r="K10" s="118"/>
      <c r="L10" s="118"/>
      <c r="M10" s="118"/>
      <c r="N10" s="118"/>
      <c r="O10" s="118"/>
    </row>
    <row r="11" spans="1:15" s="81" customFormat="1" x14ac:dyDescent="0.2">
      <c r="B11" s="107"/>
      <c r="C11" s="106"/>
      <c r="D11" s="117"/>
      <c r="E11" s="117"/>
      <c r="F11" s="117"/>
      <c r="G11" s="82"/>
      <c r="H11" s="82"/>
      <c r="I11" s="117"/>
      <c r="J11" s="117"/>
      <c r="K11" s="118"/>
      <c r="L11" s="118"/>
      <c r="M11" s="118"/>
      <c r="N11" s="118"/>
      <c r="O11" s="11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54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117"/>
      <c r="E15" s="117"/>
      <c r="F15" s="117"/>
      <c r="G15" s="82"/>
      <c r="H15" s="82"/>
      <c r="I15" s="117"/>
      <c r="J15" s="117"/>
      <c r="K15" s="118"/>
      <c r="L15" s="118"/>
      <c r="M15" s="118"/>
      <c r="N15" s="11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si="1"/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1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1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1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1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1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1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1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1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1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1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1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1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1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1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1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1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1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1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1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1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1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1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1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1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1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1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1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1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1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1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1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1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1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O65" si="3">SUM(G10:G64)</f>
        <v>0</v>
      </c>
      <c r="H65" s="99">
        <f t="shared" si="3"/>
        <v>0</v>
      </c>
      <c r="I65" s="99">
        <f t="shared" si="3"/>
        <v>0</v>
      </c>
      <c r="J65" s="99">
        <f t="shared" si="3"/>
        <v>0</v>
      </c>
      <c r="K65" s="99">
        <f t="shared" si="3"/>
        <v>0</v>
      </c>
      <c r="L65" s="99">
        <f t="shared" si="3"/>
        <v>0</v>
      </c>
      <c r="M65" s="99">
        <f t="shared" si="3"/>
        <v>0</v>
      </c>
      <c r="N65" s="99">
        <f t="shared" si="3"/>
        <v>0</v>
      </c>
      <c r="O65" s="99">
        <f t="shared" si="3"/>
        <v>0</v>
      </c>
    </row>
  </sheetData>
  <mergeCells count="19">
    <mergeCell ref="B1:O1"/>
    <mergeCell ref="D3:H3"/>
    <mergeCell ref="B7:B9"/>
    <mergeCell ref="C7:C9"/>
    <mergeCell ref="D7:D9"/>
    <mergeCell ref="E7:I7"/>
    <mergeCell ref="J7:O7"/>
    <mergeCell ref="E8:E9"/>
    <mergeCell ref="F8:F9"/>
    <mergeCell ref="G8:H8"/>
    <mergeCell ref="O8:O9"/>
    <mergeCell ref="B5:C5"/>
    <mergeCell ref="M8:M9"/>
    <mergeCell ref="N8:N9"/>
    <mergeCell ref="B65:C65"/>
    <mergeCell ref="I8:I9"/>
    <mergeCell ref="J8:J9"/>
    <mergeCell ref="K8:K9"/>
    <mergeCell ref="L8:L9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127"/>
  <sheetViews>
    <sheetView view="pageBreakPreview" topLeftCell="B1" zoomScaleNormal="100" zoomScaleSheetLayoutView="100" workbookViewId="0">
      <selection activeCell="D3" sqref="D3:H3"/>
    </sheetView>
  </sheetViews>
  <sheetFormatPr defaultRowHeight="11.25" outlineLevelRow="1" outlineLevelCol="1" x14ac:dyDescent="0.2"/>
  <cols>
    <col min="1" max="1" width="4.28515625" style="4" hidden="1" customWidth="1"/>
    <col min="2" max="2" width="11" style="4" customWidth="1" outlineLevel="1"/>
    <col min="3" max="3" width="13.42578125" style="46" customWidth="1" outlineLevel="1"/>
    <col min="4" max="4" width="13.5703125" style="4" customWidth="1" outlineLevel="1"/>
    <col min="5" max="5" width="9" style="4" customWidth="1" outlineLevel="1"/>
    <col min="6" max="6" width="12.42578125" style="4" customWidth="1" outlineLevel="1"/>
    <col min="7" max="7" width="13" style="4" customWidth="1" outlineLevel="1"/>
    <col min="8" max="8" width="12.5703125" style="4" customWidth="1" outlineLevel="1"/>
    <col min="9" max="9" width="12.28515625" style="4" customWidth="1" outlineLevel="1"/>
    <col min="10" max="10" width="11.7109375" style="4" customWidth="1" outlineLevel="1"/>
    <col min="11" max="11" width="12.85546875" style="55" customWidth="1" outlineLevel="1"/>
    <col min="12" max="12" width="5.42578125" style="55" customWidth="1" outlineLevel="1"/>
    <col min="13" max="13" width="9.140625" style="55" customWidth="1" outlineLevel="1"/>
    <col min="14" max="14" width="11.7109375" style="55" customWidth="1" outlineLevel="1"/>
    <col min="15" max="15" width="13.140625" style="55" customWidth="1" outlineLevel="1"/>
    <col min="16" max="16384" width="9.140625" style="4"/>
  </cols>
  <sheetData>
    <row r="1" spans="1:15" ht="12" customHeight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1.25" customHeight="1" x14ac:dyDescent="0.2"/>
    <row r="3" spans="1:15" ht="11.25" customHeight="1" x14ac:dyDescent="0.2">
      <c r="B3" s="5" t="s">
        <v>20</v>
      </c>
      <c r="C3" s="40"/>
      <c r="D3" s="137"/>
      <c r="E3" s="137"/>
      <c r="F3" s="137"/>
      <c r="G3" s="137"/>
      <c r="H3" s="137"/>
    </row>
    <row r="4" spans="1:15" ht="11.25" customHeight="1" x14ac:dyDescent="0.2">
      <c r="B4" s="5"/>
      <c r="C4" s="40"/>
    </row>
    <row r="5" spans="1:15" outlineLevel="1" x14ac:dyDescent="0.2">
      <c r="B5" s="146">
        <v>41730</v>
      </c>
      <c r="C5" s="146"/>
      <c r="O5" s="115">
        <f ca="1">NOW()</f>
        <v>41871.585430208332</v>
      </c>
    </row>
    <row r="6" spans="1:15" ht="11.25" customHeight="1" x14ac:dyDescent="0.2"/>
    <row r="7" spans="1:15" s="80" customFormat="1" ht="11.25" customHeight="1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22.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1.25" customHeight="1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117"/>
      <c r="E10" s="117"/>
      <c r="F10" s="117"/>
      <c r="G10" s="82"/>
      <c r="H10" s="82"/>
      <c r="I10" s="117"/>
      <c r="J10" s="117"/>
      <c r="K10" s="118"/>
      <c r="L10" s="118"/>
      <c r="M10" s="118"/>
      <c r="N10" s="118"/>
      <c r="O10" s="118"/>
    </row>
    <row r="11" spans="1:15" s="81" customFormat="1" x14ac:dyDescent="0.2">
      <c r="B11" s="107"/>
      <c r="C11" s="106"/>
      <c r="D11" s="117"/>
      <c r="E11" s="117"/>
      <c r="F11" s="117"/>
      <c r="G11" s="82"/>
      <c r="H11" s="82"/>
      <c r="I11" s="117"/>
      <c r="J11" s="117"/>
      <c r="K11" s="118"/>
      <c r="L11" s="118"/>
      <c r="M11" s="118"/>
      <c r="N11" s="118"/>
      <c r="O11" s="11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54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117"/>
      <c r="E15" s="117"/>
      <c r="F15" s="117"/>
      <c r="G15" s="82"/>
      <c r="H15" s="82"/>
      <c r="I15" s="117"/>
      <c r="J15" s="117"/>
      <c r="K15" s="118"/>
      <c r="L15" s="118"/>
      <c r="M15" s="118"/>
      <c r="N15" s="11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si="1"/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1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1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1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1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1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1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1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1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1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1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1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1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1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1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1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1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1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1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1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1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1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1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1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1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1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1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1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1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1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1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1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1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1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O65" si="3">SUM(G10:G64)</f>
        <v>0</v>
      </c>
      <c r="H65" s="99">
        <f t="shared" si="3"/>
        <v>0</v>
      </c>
      <c r="I65" s="99">
        <f t="shared" si="3"/>
        <v>0</v>
      </c>
      <c r="J65" s="99">
        <f t="shared" si="3"/>
        <v>0</v>
      </c>
      <c r="K65" s="99">
        <f t="shared" si="3"/>
        <v>0</v>
      </c>
      <c r="L65" s="99">
        <f t="shared" si="3"/>
        <v>0</v>
      </c>
      <c r="M65" s="99">
        <f t="shared" si="3"/>
        <v>0</v>
      </c>
      <c r="N65" s="99">
        <f t="shared" si="3"/>
        <v>0</v>
      </c>
      <c r="O65" s="99">
        <f t="shared" si="3"/>
        <v>0</v>
      </c>
    </row>
    <row r="66" spans="2:15" ht="11.25" customHeight="1" x14ac:dyDescent="0.2"/>
    <row r="67" spans="2:15" ht="11.25" customHeight="1" x14ac:dyDescent="0.2"/>
    <row r="68" spans="2:15" ht="22.5" customHeight="1" x14ac:dyDescent="0.2"/>
    <row r="69" spans="2:15" ht="11.25" customHeight="1" x14ac:dyDescent="0.2"/>
    <row r="70" spans="2:15" ht="33.75" customHeight="1" x14ac:dyDescent="0.2"/>
    <row r="71" spans="2:15" ht="11.25" customHeight="1" x14ac:dyDescent="0.2"/>
    <row r="72" spans="2:15" ht="11.25" customHeight="1" x14ac:dyDescent="0.2"/>
    <row r="73" spans="2:15" ht="11.25" customHeight="1" x14ac:dyDescent="0.2"/>
    <row r="74" spans="2:15" ht="22.5" customHeight="1" x14ac:dyDescent="0.2"/>
    <row r="75" spans="2:15" ht="11.25" customHeight="1" x14ac:dyDescent="0.2"/>
    <row r="76" spans="2:15" ht="22.5" customHeight="1" x14ac:dyDescent="0.2"/>
    <row r="77" spans="2:15" ht="11.25" customHeight="1" x14ac:dyDescent="0.2"/>
    <row r="78" spans="2:15" ht="11.25" customHeight="1" x14ac:dyDescent="0.2"/>
    <row r="79" spans="2:15" ht="11.25" customHeight="1" x14ac:dyDescent="0.2"/>
    <row r="80" spans="2:15" ht="11.25" customHeight="1" x14ac:dyDescent="0.2"/>
    <row r="81" ht="11.25" customHeight="1" x14ac:dyDescent="0.2"/>
    <row r="82" ht="11.25" customHeight="1" x14ac:dyDescent="0.2"/>
    <row r="83" ht="11.25" customHeight="1" x14ac:dyDescent="0.2"/>
    <row r="84" ht="22.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104" ht="15" customHeight="1" x14ac:dyDescent="0.2"/>
    <row r="127" ht="23.25" customHeight="1" x14ac:dyDescent="0.2"/>
  </sheetData>
  <mergeCells count="19">
    <mergeCell ref="B1:O1"/>
    <mergeCell ref="D3:H3"/>
    <mergeCell ref="B7:B9"/>
    <mergeCell ref="C7:C9"/>
    <mergeCell ref="D7:D9"/>
    <mergeCell ref="E7:I7"/>
    <mergeCell ref="J7:O7"/>
    <mergeCell ref="E8:E9"/>
    <mergeCell ref="F8:F9"/>
    <mergeCell ref="G8:H8"/>
    <mergeCell ref="O8:O9"/>
    <mergeCell ref="B5:C5"/>
    <mergeCell ref="M8:M9"/>
    <mergeCell ref="N8:N9"/>
    <mergeCell ref="B65:C65"/>
    <mergeCell ref="I8:I9"/>
    <mergeCell ref="J8:J9"/>
    <mergeCell ref="K8:K9"/>
    <mergeCell ref="L8:L9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65"/>
  <sheetViews>
    <sheetView view="pageBreakPreview" topLeftCell="B1" zoomScaleNormal="100" zoomScaleSheetLayoutView="100" workbookViewId="0">
      <selection activeCell="D3" sqref="D3:H3"/>
    </sheetView>
  </sheetViews>
  <sheetFormatPr defaultRowHeight="11.25" outlineLevelRow="1" outlineLevelCol="1" x14ac:dyDescent="0.2"/>
  <cols>
    <col min="1" max="1" width="4.28515625" style="4" hidden="1" customWidth="1"/>
    <col min="2" max="2" width="11" style="4" customWidth="1" outlineLevel="1"/>
    <col min="3" max="3" width="13.42578125" style="46" customWidth="1" outlineLevel="1"/>
    <col min="4" max="4" width="13.5703125" style="4" customWidth="1" outlineLevel="1"/>
    <col min="5" max="5" width="9" style="4" customWidth="1" outlineLevel="1"/>
    <col min="6" max="6" width="12.42578125" style="4" customWidth="1" outlineLevel="1"/>
    <col min="7" max="7" width="13" style="4" customWidth="1" outlineLevel="1"/>
    <col min="8" max="8" width="12.5703125" style="4" customWidth="1" outlineLevel="1"/>
    <col min="9" max="9" width="12.28515625" style="4" customWidth="1" outlineLevel="1"/>
    <col min="10" max="10" width="11.7109375" style="4" customWidth="1" outlineLevel="1"/>
    <col min="11" max="11" width="12.85546875" style="55" customWidth="1" outlineLevel="1"/>
    <col min="12" max="12" width="7" style="55" customWidth="1" outlineLevel="1"/>
    <col min="13" max="13" width="9.140625" style="55" customWidth="1" outlineLevel="1"/>
    <col min="14" max="14" width="11.7109375" style="55" customWidth="1" outlineLevel="1"/>
    <col min="15" max="15" width="14.5703125" style="55" customWidth="1" outlineLevel="1"/>
    <col min="16" max="16" width="2.28515625" style="4" customWidth="1"/>
    <col min="17" max="16384" width="9.140625" style="4"/>
  </cols>
  <sheetData>
    <row r="1" spans="1:15" outlineLevel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outlineLevel="1" x14ac:dyDescent="0.2"/>
    <row r="3" spans="1:15" outlineLevel="1" x14ac:dyDescent="0.2">
      <c r="B3" s="5" t="s">
        <v>20</v>
      </c>
      <c r="C3" s="40"/>
      <c r="D3" s="137"/>
      <c r="E3" s="137"/>
      <c r="F3" s="137"/>
      <c r="G3" s="137"/>
      <c r="H3" s="137"/>
    </row>
    <row r="4" spans="1:15" outlineLevel="1" x14ac:dyDescent="0.2">
      <c r="B4" s="5"/>
      <c r="C4" s="40"/>
    </row>
    <row r="5" spans="1:15" outlineLevel="1" x14ac:dyDescent="0.2">
      <c r="B5" s="146">
        <v>41760</v>
      </c>
      <c r="C5" s="146"/>
      <c r="O5" s="115">
        <f ca="1">NOW()</f>
        <v>41871.585430208332</v>
      </c>
    </row>
    <row r="6" spans="1:15" outlineLevel="1" x14ac:dyDescent="0.2"/>
    <row r="7" spans="1:15" s="80" customFormat="1" ht="10.5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1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0.5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117"/>
      <c r="E10" s="117"/>
      <c r="F10" s="117"/>
      <c r="G10" s="82"/>
      <c r="H10" s="82"/>
      <c r="I10" s="117"/>
      <c r="J10" s="117"/>
      <c r="K10" s="118"/>
      <c r="L10" s="118"/>
      <c r="M10" s="118"/>
      <c r="N10" s="118"/>
      <c r="O10" s="118"/>
    </row>
    <row r="11" spans="1:15" s="81" customFormat="1" x14ac:dyDescent="0.2">
      <c r="B11" s="107"/>
      <c r="C11" s="106"/>
      <c r="D11" s="117"/>
      <c r="E11" s="117"/>
      <c r="F11" s="117"/>
      <c r="G11" s="82"/>
      <c r="H11" s="82"/>
      <c r="I11" s="117"/>
      <c r="J11" s="117"/>
      <c r="K11" s="118"/>
      <c r="L11" s="118"/>
      <c r="M11" s="118"/>
      <c r="N11" s="118"/>
      <c r="O11" s="11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54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117"/>
      <c r="E15" s="117"/>
      <c r="F15" s="117"/>
      <c r="G15" s="82"/>
      <c r="H15" s="82"/>
      <c r="I15" s="117"/>
      <c r="J15" s="117"/>
      <c r="K15" s="118"/>
      <c r="L15" s="118"/>
      <c r="M15" s="118"/>
      <c r="N15" s="11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si="1"/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1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1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1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1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1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1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1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1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1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1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1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1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1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1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1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1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1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1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1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1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1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1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1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1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1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1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1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1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1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1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1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1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1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O65" si="3">SUM(G10:G64)</f>
        <v>0</v>
      </c>
      <c r="H65" s="99">
        <f t="shared" si="3"/>
        <v>0</v>
      </c>
      <c r="I65" s="99">
        <f t="shared" si="3"/>
        <v>0</v>
      </c>
      <c r="J65" s="99">
        <f t="shared" si="3"/>
        <v>0</v>
      </c>
      <c r="K65" s="99">
        <f t="shared" si="3"/>
        <v>0</v>
      </c>
      <c r="L65" s="99">
        <f t="shared" si="3"/>
        <v>0</v>
      </c>
      <c r="M65" s="99">
        <f t="shared" si="3"/>
        <v>0</v>
      </c>
      <c r="N65" s="99">
        <f t="shared" si="3"/>
        <v>0</v>
      </c>
      <c r="O65" s="99">
        <f t="shared" si="3"/>
        <v>0</v>
      </c>
    </row>
  </sheetData>
  <mergeCells count="19">
    <mergeCell ref="B1:O1"/>
    <mergeCell ref="D3:H3"/>
    <mergeCell ref="B7:B9"/>
    <mergeCell ref="C7:C9"/>
    <mergeCell ref="D7:D9"/>
    <mergeCell ref="E7:I7"/>
    <mergeCell ref="J7:O7"/>
    <mergeCell ref="E8:E9"/>
    <mergeCell ref="F8:F9"/>
    <mergeCell ref="G8:H8"/>
    <mergeCell ref="O8:O9"/>
    <mergeCell ref="B5:C5"/>
    <mergeCell ref="M8:M9"/>
    <mergeCell ref="N8:N9"/>
    <mergeCell ref="B65:C65"/>
    <mergeCell ref="I8:I9"/>
    <mergeCell ref="J8:J9"/>
    <mergeCell ref="K8:K9"/>
    <mergeCell ref="L8:L9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127"/>
  <sheetViews>
    <sheetView view="pageBreakPreview" topLeftCell="B1" zoomScaleNormal="100" zoomScaleSheetLayoutView="100" workbookViewId="0">
      <pane ySplit="9" topLeftCell="A10" activePane="bottomLeft" state="frozen"/>
      <selection activeCell="B1" sqref="B1"/>
      <selection pane="bottomLeft" activeCell="D3" sqref="D3:H3"/>
    </sheetView>
  </sheetViews>
  <sheetFormatPr defaultRowHeight="11.25" outlineLevelRow="1" outlineLevelCol="1" x14ac:dyDescent="0.2"/>
  <cols>
    <col min="1" max="1" width="4.28515625" style="4" hidden="1" customWidth="1"/>
    <col min="2" max="2" width="11" style="4" customWidth="1" outlineLevel="1"/>
    <col min="3" max="3" width="13.42578125" style="46" customWidth="1" outlineLevel="1"/>
    <col min="4" max="4" width="13.5703125" style="4" customWidth="1" outlineLevel="1"/>
    <col min="5" max="5" width="9" style="4" customWidth="1" outlineLevel="1"/>
    <col min="6" max="6" width="12.42578125" style="4" customWidth="1" outlineLevel="1"/>
    <col min="7" max="7" width="13" style="4" customWidth="1" outlineLevel="1"/>
    <col min="8" max="8" width="12.5703125" style="4" customWidth="1" outlineLevel="1"/>
    <col min="9" max="9" width="12.28515625" style="4" customWidth="1" outlineLevel="1"/>
    <col min="10" max="10" width="11.7109375" style="4" customWidth="1" outlineLevel="1"/>
    <col min="11" max="11" width="12.85546875" style="55" customWidth="1" outlineLevel="1"/>
    <col min="12" max="12" width="8.7109375" style="55" customWidth="1" outlineLevel="1"/>
    <col min="13" max="13" width="9.140625" style="55" customWidth="1" outlineLevel="1"/>
    <col min="14" max="14" width="11.7109375" style="55" customWidth="1" outlineLevel="1"/>
    <col min="15" max="15" width="13.140625" style="55" customWidth="1" outlineLevel="1"/>
    <col min="16" max="16384" width="9.140625" style="4"/>
  </cols>
  <sheetData>
    <row r="1" spans="1:15" ht="12" customHeight="1" x14ac:dyDescent="0.2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11.25" customHeight="1" x14ac:dyDescent="0.2"/>
    <row r="3" spans="1:15" ht="11.25" customHeight="1" x14ac:dyDescent="0.2">
      <c r="B3" s="5" t="s">
        <v>20</v>
      </c>
      <c r="C3" s="40"/>
      <c r="D3" s="137"/>
      <c r="E3" s="137"/>
      <c r="F3" s="137"/>
      <c r="G3" s="137"/>
      <c r="H3" s="137"/>
    </row>
    <row r="4" spans="1:15" ht="11.25" customHeight="1" x14ac:dyDescent="0.2">
      <c r="B4" s="5"/>
      <c r="C4" s="40"/>
    </row>
    <row r="5" spans="1:15" outlineLevel="1" x14ac:dyDescent="0.2">
      <c r="B5" s="146">
        <v>41791</v>
      </c>
      <c r="C5" s="146"/>
      <c r="O5" s="115">
        <f ca="1">NOW()</f>
        <v>41871.585430208332</v>
      </c>
    </row>
    <row r="6" spans="1:15" ht="11.25" customHeight="1" x14ac:dyDescent="0.2"/>
    <row r="7" spans="1:15" s="80" customFormat="1" ht="11.25" customHeight="1" x14ac:dyDescent="0.2">
      <c r="B7" s="154" t="s">
        <v>0</v>
      </c>
      <c r="C7" s="147" t="s">
        <v>50</v>
      </c>
      <c r="D7" s="154" t="s">
        <v>2</v>
      </c>
      <c r="E7" s="161" t="s">
        <v>14</v>
      </c>
      <c r="F7" s="162"/>
      <c r="G7" s="162"/>
      <c r="H7" s="162"/>
      <c r="I7" s="163"/>
      <c r="J7" s="150" t="s">
        <v>15</v>
      </c>
      <c r="K7" s="151"/>
      <c r="L7" s="151"/>
      <c r="M7" s="151"/>
      <c r="N7" s="151"/>
      <c r="O7" s="152"/>
    </row>
    <row r="8" spans="1:15" s="81" customFormat="1" ht="22.5" customHeight="1" x14ac:dyDescent="0.25">
      <c r="B8" s="160"/>
      <c r="C8" s="148"/>
      <c r="D8" s="160"/>
      <c r="E8" s="154" t="s">
        <v>1</v>
      </c>
      <c r="F8" s="154" t="s">
        <v>3</v>
      </c>
      <c r="G8" s="158" t="s">
        <v>6</v>
      </c>
      <c r="H8" s="159"/>
      <c r="I8" s="154" t="s">
        <v>7</v>
      </c>
      <c r="J8" s="154" t="s">
        <v>8</v>
      </c>
      <c r="K8" s="156" t="s">
        <v>9</v>
      </c>
      <c r="L8" s="156" t="s">
        <v>10</v>
      </c>
      <c r="M8" s="156" t="s">
        <v>11</v>
      </c>
      <c r="N8" s="156" t="s">
        <v>12</v>
      </c>
      <c r="O8" s="156" t="s">
        <v>13</v>
      </c>
    </row>
    <row r="9" spans="1:15" s="81" customFormat="1" ht="11.25" customHeight="1" x14ac:dyDescent="0.25">
      <c r="B9" s="155"/>
      <c r="C9" s="149"/>
      <c r="D9" s="155"/>
      <c r="E9" s="155"/>
      <c r="F9" s="155"/>
      <c r="G9" s="82" t="s">
        <v>4</v>
      </c>
      <c r="H9" s="82" t="s">
        <v>5</v>
      </c>
      <c r="I9" s="155"/>
      <c r="J9" s="155"/>
      <c r="K9" s="157"/>
      <c r="L9" s="157"/>
      <c r="M9" s="157"/>
      <c r="N9" s="157"/>
      <c r="O9" s="157"/>
    </row>
    <row r="10" spans="1:15" s="81" customFormat="1" x14ac:dyDescent="0.2">
      <c r="B10" s="107"/>
      <c r="C10" s="106"/>
      <c r="D10" s="117"/>
      <c r="E10" s="117"/>
      <c r="F10" s="117"/>
      <c r="G10" s="82"/>
      <c r="H10" s="82"/>
      <c r="I10" s="117"/>
      <c r="J10" s="117"/>
      <c r="K10" s="118"/>
      <c r="L10" s="118"/>
      <c r="M10" s="118"/>
      <c r="N10" s="118"/>
      <c r="O10" s="118"/>
    </row>
    <row r="11" spans="1:15" s="81" customFormat="1" x14ac:dyDescent="0.2">
      <c r="B11" s="107"/>
      <c r="C11" s="106"/>
      <c r="D11" s="117"/>
      <c r="E11" s="117"/>
      <c r="F11" s="117"/>
      <c r="G11" s="82"/>
      <c r="H11" s="82"/>
      <c r="I11" s="117"/>
      <c r="J11" s="117"/>
      <c r="K11" s="118"/>
      <c r="L11" s="118"/>
      <c r="M11" s="118"/>
      <c r="N11" s="118"/>
      <c r="O11" s="118"/>
    </row>
    <row r="12" spans="1:15" s="81" customFormat="1" x14ac:dyDescent="0.2">
      <c r="B12" s="107"/>
      <c r="C12" s="106"/>
      <c r="D12" s="89"/>
      <c r="E12" s="93"/>
      <c r="F12" s="87"/>
      <c r="G12" s="88"/>
      <c r="H12" s="88"/>
      <c r="I12" s="88">
        <f t="shared" ref="I12" si="0">ROUND(F12-G12-H12,2)</f>
        <v>0</v>
      </c>
      <c r="J12" s="88"/>
      <c r="K12" s="90"/>
      <c r="L12" s="91"/>
      <c r="M12" s="92"/>
      <c r="N12" s="90"/>
      <c r="O12" s="90">
        <f t="shared" ref="O12:O54" si="1">K12-N12</f>
        <v>0</v>
      </c>
    </row>
    <row r="13" spans="1:15" s="81" customFormat="1" x14ac:dyDescent="0.25">
      <c r="B13" s="108"/>
      <c r="C13" s="106"/>
      <c r="D13" s="89"/>
      <c r="E13" s="93"/>
      <c r="F13" s="87"/>
      <c r="G13" s="88"/>
      <c r="H13" s="88"/>
      <c r="I13" s="88">
        <f>ROUND(F13-G13-H13,2)</f>
        <v>0</v>
      </c>
      <c r="J13" s="88"/>
      <c r="K13" s="90"/>
      <c r="L13" s="91"/>
      <c r="M13" s="92"/>
      <c r="N13" s="90"/>
      <c r="O13" s="90">
        <f t="shared" si="1"/>
        <v>0</v>
      </c>
    </row>
    <row r="14" spans="1:15" s="81" customFormat="1" x14ac:dyDescent="0.25">
      <c r="B14" s="108"/>
      <c r="C14" s="106"/>
      <c r="D14" s="89"/>
      <c r="E14" s="93"/>
      <c r="F14" s="87"/>
      <c r="G14" s="88"/>
      <c r="H14" s="88"/>
      <c r="I14" s="88">
        <f t="shared" ref="I14" si="2">ROUND(F14-G14-H14,2)</f>
        <v>0</v>
      </c>
      <c r="J14" s="88"/>
      <c r="K14" s="90"/>
      <c r="L14" s="91"/>
      <c r="M14" s="92"/>
      <c r="N14" s="90"/>
      <c r="O14" s="90">
        <f t="shared" si="1"/>
        <v>0</v>
      </c>
    </row>
    <row r="15" spans="1:15" s="81" customFormat="1" x14ac:dyDescent="0.25">
      <c r="B15" s="108"/>
      <c r="C15" s="106"/>
      <c r="D15" s="117"/>
      <c r="E15" s="117"/>
      <c r="F15" s="117"/>
      <c r="G15" s="82"/>
      <c r="H15" s="82"/>
      <c r="I15" s="117"/>
      <c r="J15" s="117"/>
      <c r="K15" s="118"/>
      <c r="L15" s="118"/>
      <c r="M15" s="118"/>
      <c r="N15" s="118"/>
      <c r="O15" s="90">
        <f t="shared" si="1"/>
        <v>0</v>
      </c>
    </row>
    <row r="16" spans="1:15" s="84" customFormat="1" x14ac:dyDescent="0.2">
      <c r="A16" s="83"/>
      <c r="B16" s="109"/>
      <c r="C16" s="86"/>
      <c r="D16" s="89"/>
      <c r="E16" s="93"/>
      <c r="F16" s="87"/>
      <c r="G16" s="88"/>
      <c r="H16" s="88"/>
      <c r="I16" s="88"/>
      <c r="J16" s="88"/>
      <c r="K16" s="90"/>
      <c r="L16" s="91"/>
      <c r="M16" s="92"/>
      <c r="N16" s="90"/>
      <c r="O16" s="90">
        <f t="shared" si="1"/>
        <v>0</v>
      </c>
    </row>
    <row r="17" spans="1:15" s="84" customFormat="1" x14ac:dyDescent="0.2">
      <c r="A17" s="83"/>
      <c r="B17" s="109"/>
      <c r="C17" s="86"/>
      <c r="D17" s="89"/>
      <c r="E17" s="93"/>
      <c r="F17" s="87"/>
      <c r="G17" s="88"/>
      <c r="H17" s="88"/>
      <c r="I17" s="88"/>
      <c r="J17" s="88"/>
      <c r="K17" s="90"/>
      <c r="L17" s="91"/>
      <c r="M17" s="92"/>
      <c r="N17" s="90"/>
      <c r="O17" s="90">
        <f t="shared" si="1"/>
        <v>0</v>
      </c>
    </row>
    <row r="18" spans="1:15" s="84" customFormat="1" x14ac:dyDescent="0.2">
      <c r="A18" s="83"/>
      <c r="B18" s="109"/>
      <c r="C18" s="86"/>
      <c r="D18" s="89"/>
      <c r="E18" s="93"/>
      <c r="F18" s="87"/>
      <c r="G18" s="88"/>
      <c r="H18" s="88"/>
      <c r="I18" s="88"/>
      <c r="J18" s="88"/>
      <c r="K18" s="90"/>
      <c r="L18" s="91"/>
      <c r="M18" s="92"/>
      <c r="N18" s="90"/>
      <c r="O18" s="90">
        <f t="shared" si="1"/>
        <v>0</v>
      </c>
    </row>
    <row r="19" spans="1:15" s="84" customFormat="1" x14ac:dyDescent="0.2">
      <c r="A19" s="83"/>
      <c r="B19" s="110"/>
      <c r="C19" s="86"/>
      <c r="D19" s="89"/>
      <c r="E19" s="93"/>
      <c r="F19" s="87"/>
      <c r="G19" s="87"/>
      <c r="H19" s="87"/>
      <c r="I19" s="87"/>
      <c r="J19" s="87"/>
      <c r="K19" s="90"/>
      <c r="L19" s="91"/>
      <c r="M19" s="92"/>
      <c r="N19" s="90"/>
      <c r="O19" s="90">
        <f t="shared" si="1"/>
        <v>0</v>
      </c>
    </row>
    <row r="20" spans="1:15" s="84" customFormat="1" x14ac:dyDescent="0.2">
      <c r="A20" s="83"/>
      <c r="B20" s="110"/>
      <c r="C20" s="86"/>
      <c r="D20" s="89"/>
      <c r="E20" s="93"/>
      <c r="F20" s="87"/>
      <c r="G20" s="87"/>
      <c r="H20" s="87"/>
      <c r="I20" s="87"/>
      <c r="J20" s="87"/>
      <c r="K20" s="90"/>
      <c r="L20" s="91"/>
      <c r="M20" s="92"/>
      <c r="N20" s="90"/>
      <c r="O20" s="90">
        <f t="shared" si="1"/>
        <v>0</v>
      </c>
    </row>
    <row r="21" spans="1:15" s="80" customFormat="1" x14ac:dyDescent="0.2">
      <c r="A21" s="85"/>
      <c r="B21" s="110"/>
      <c r="C21" s="86"/>
      <c r="D21" s="89"/>
      <c r="E21" s="93"/>
      <c r="F21" s="87"/>
      <c r="G21" s="88"/>
      <c r="H21" s="88"/>
      <c r="I21" s="88"/>
      <c r="J21" s="88"/>
      <c r="K21" s="90"/>
      <c r="L21" s="91"/>
      <c r="M21" s="92"/>
      <c r="N21" s="90"/>
      <c r="O21" s="90">
        <f t="shared" si="1"/>
        <v>0</v>
      </c>
    </row>
    <row r="22" spans="1:15" s="80" customFormat="1" x14ac:dyDescent="0.2">
      <c r="A22" s="85"/>
      <c r="B22" s="110"/>
      <c r="C22" s="86"/>
      <c r="D22" s="89"/>
      <c r="E22" s="93"/>
      <c r="F22" s="87"/>
      <c r="G22" s="87"/>
      <c r="H22" s="87"/>
      <c r="I22" s="87"/>
      <c r="J22" s="87"/>
      <c r="K22" s="90"/>
      <c r="L22" s="91"/>
      <c r="M22" s="92"/>
      <c r="N22" s="90"/>
      <c r="O22" s="90">
        <f t="shared" si="1"/>
        <v>0</v>
      </c>
    </row>
    <row r="23" spans="1:15" s="80" customFormat="1" x14ac:dyDescent="0.2">
      <c r="A23" s="85"/>
      <c r="B23" s="112"/>
      <c r="C23" s="44"/>
      <c r="D23" s="89"/>
      <c r="E23" s="93"/>
      <c r="F23" s="87"/>
      <c r="G23" s="87"/>
      <c r="H23" s="87"/>
      <c r="I23" s="87"/>
      <c r="J23" s="87"/>
      <c r="K23" s="90"/>
      <c r="L23" s="91"/>
      <c r="M23" s="92"/>
      <c r="N23" s="90"/>
      <c r="O23" s="90"/>
    </row>
    <row r="24" spans="1:15" s="80" customFormat="1" x14ac:dyDescent="0.2">
      <c r="A24" s="85"/>
      <c r="B24" s="112"/>
      <c r="C24" s="44"/>
      <c r="D24" s="89"/>
      <c r="E24" s="93"/>
      <c r="F24" s="87"/>
      <c r="G24" s="87"/>
      <c r="H24" s="87"/>
      <c r="I24" s="87"/>
      <c r="J24" s="87"/>
      <c r="K24" s="90"/>
      <c r="L24" s="91"/>
      <c r="M24" s="92"/>
      <c r="N24" s="90"/>
      <c r="O24" s="90"/>
    </row>
    <row r="25" spans="1:15" s="80" customFormat="1" x14ac:dyDescent="0.2">
      <c r="A25" s="85"/>
      <c r="B25" s="112"/>
      <c r="C25" s="44"/>
      <c r="D25" s="89"/>
      <c r="E25" s="93"/>
      <c r="F25" s="87"/>
      <c r="G25" s="87"/>
      <c r="H25" s="87"/>
      <c r="I25" s="87"/>
      <c r="J25" s="87"/>
      <c r="K25" s="90"/>
      <c r="L25" s="91"/>
      <c r="M25" s="92"/>
      <c r="N25" s="90"/>
      <c r="O25" s="90"/>
    </row>
    <row r="26" spans="1:15" s="80" customFormat="1" x14ac:dyDescent="0.2">
      <c r="A26" s="85"/>
      <c r="B26" s="110"/>
      <c r="C26" s="86"/>
      <c r="D26" s="89"/>
      <c r="E26" s="93"/>
      <c r="F26" s="87"/>
      <c r="G26" s="87"/>
      <c r="H26" s="87"/>
      <c r="I26" s="87"/>
      <c r="J26" s="88"/>
      <c r="K26" s="90"/>
      <c r="L26" s="91"/>
      <c r="M26" s="92"/>
      <c r="N26" s="90"/>
      <c r="O26" s="90">
        <f t="shared" si="1"/>
        <v>0</v>
      </c>
    </row>
    <row r="27" spans="1:15" s="84" customFormat="1" x14ac:dyDescent="0.2">
      <c r="A27" s="83"/>
      <c r="B27" s="110"/>
      <c r="C27" s="86"/>
      <c r="D27" s="89"/>
      <c r="E27" s="93"/>
      <c r="F27" s="87"/>
      <c r="G27" s="88"/>
      <c r="H27" s="88"/>
      <c r="I27" s="88"/>
      <c r="J27" s="88"/>
      <c r="K27" s="90"/>
      <c r="L27" s="91"/>
      <c r="M27" s="92"/>
      <c r="N27" s="90"/>
      <c r="O27" s="90">
        <f t="shared" si="1"/>
        <v>0</v>
      </c>
    </row>
    <row r="28" spans="1:15" s="84" customFormat="1" x14ac:dyDescent="0.2">
      <c r="A28" s="83"/>
      <c r="B28" s="110"/>
      <c r="C28" s="86"/>
      <c r="D28" s="89"/>
      <c r="E28" s="93"/>
      <c r="F28" s="87"/>
      <c r="G28" s="88"/>
      <c r="H28" s="88"/>
      <c r="I28" s="88"/>
      <c r="J28" s="88"/>
      <c r="K28" s="90"/>
      <c r="L28" s="91"/>
      <c r="M28" s="92"/>
      <c r="N28" s="90"/>
      <c r="O28" s="90">
        <f t="shared" si="1"/>
        <v>0</v>
      </c>
    </row>
    <row r="29" spans="1:15" s="84" customFormat="1" x14ac:dyDescent="0.2">
      <c r="A29" s="83"/>
      <c r="B29" s="110"/>
      <c r="C29" s="86"/>
      <c r="D29" s="89"/>
      <c r="E29" s="93"/>
      <c r="F29" s="87"/>
      <c r="G29" s="88"/>
      <c r="H29" s="88"/>
      <c r="I29" s="88"/>
      <c r="J29" s="88"/>
      <c r="K29" s="90"/>
      <c r="L29" s="91"/>
      <c r="M29" s="92"/>
      <c r="N29" s="90"/>
      <c r="O29" s="90">
        <f t="shared" si="1"/>
        <v>0</v>
      </c>
    </row>
    <row r="30" spans="1:15" s="84" customFormat="1" x14ac:dyDescent="0.2">
      <c r="A30" s="83"/>
      <c r="B30" s="110"/>
      <c r="C30" s="86"/>
      <c r="D30" s="89"/>
      <c r="E30" s="93"/>
      <c r="F30" s="87"/>
      <c r="G30" s="88"/>
      <c r="H30" s="88"/>
      <c r="I30" s="88"/>
      <c r="J30" s="88"/>
      <c r="K30" s="90"/>
      <c r="L30" s="91"/>
      <c r="M30" s="92"/>
      <c r="N30" s="90"/>
      <c r="O30" s="90"/>
    </row>
    <row r="31" spans="1:15" s="80" customFormat="1" x14ac:dyDescent="0.2">
      <c r="A31" s="85"/>
      <c r="B31" s="110"/>
      <c r="C31" s="86"/>
      <c r="D31" s="89"/>
      <c r="E31" s="93"/>
      <c r="F31" s="87"/>
      <c r="G31" s="87"/>
      <c r="H31" s="87"/>
      <c r="I31" s="87"/>
      <c r="J31" s="87"/>
      <c r="K31" s="90"/>
      <c r="L31" s="91"/>
      <c r="M31" s="92"/>
      <c r="N31" s="90"/>
      <c r="O31" s="90">
        <f t="shared" si="1"/>
        <v>0</v>
      </c>
    </row>
    <row r="32" spans="1:15" s="80" customFormat="1" x14ac:dyDescent="0.2">
      <c r="A32" s="85"/>
      <c r="B32" s="111"/>
      <c r="C32" s="86"/>
      <c r="D32" s="89"/>
      <c r="E32" s="93"/>
      <c r="F32" s="87"/>
      <c r="G32" s="87"/>
      <c r="H32" s="87"/>
      <c r="I32" s="87"/>
      <c r="J32" s="88"/>
      <c r="K32" s="90"/>
      <c r="L32" s="91"/>
      <c r="M32" s="92"/>
      <c r="N32" s="90"/>
      <c r="O32" s="90">
        <f t="shared" si="1"/>
        <v>0</v>
      </c>
    </row>
    <row r="33" spans="1:15" s="84" customFormat="1" x14ac:dyDescent="0.2">
      <c r="A33" s="83"/>
      <c r="B33" s="111"/>
      <c r="C33" s="86"/>
      <c r="D33" s="89"/>
      <c r="E33" s="93"/>
      <c r="F33" s="87"/>
      <c r="G33" s="88"/>
      <c r="H33" s="88"/>
      <c r="I33" s="88"/>
      <c r="J33" s="88"/>
      <c r="K33" s="90"/>
      <c r="L33" s="91"/>
      <c r="M33" s="92"/>
      <c r="N33" s="90"/>
      <c r="O33" s="90">
        <f t="shared" si="1"/>
        <v>0</v>
      </c>
    </row>
    <row r="34" spans="1:15" s="84" customFormat="1" x14ac:dyDescent="0.2">
      <c r="A34" s="83"/>
      <c r="B34" s="111"/>
      <c r="C34" s="86"/>
      <c r="D34" s="89"/>
      <c r="E34" s="93"/>
      <c r="F34" s="87"/>
      <c r="G34" s="88"/>
      <c r="H34" s="88"/>
      <c r="I34" s="88"/>
      <c r="J34" s="88"/>
      <c r="K34" s="90"/>
      <c r="L34" s="91"/>
      <c r="M34" s="92"/>
      <c r="N34" s="90"/>
      <c r="O34" s="90">
        <f t="shared" si="1"/>
        <v>0</v>
      </c>
    </row>
    <row r="35" spans="1:15" s="84" customFormat="1" x14ac:dyDescent="0.2">
      <c r="A35" s="83"/>
      <c r="B35" s="111"/>
      <c r="C35" s="86"/>
      <c r="D35" s="89"/>
      <c r="E35" s="93"/>
      <c r="F35" s="87"/>
      <c r="G35" s="88"/>
      <c r="H35" s="88"/>
      <c r="I35" s="88"/>
      <c r="J35" s="88"/>
      <c r="K35" s="90"/>
      <c r="L35" s="91"/>
      <c r="M35" s="92"/>
      <c r="N35" s="90"/>
      <c r="O35" s="90">
        <f t="shared" si="1"/>
        <v>0</v>
      </c>
    </row>
    <row r="36" spans="1:15" s="80" customFormat="1" x14ac:dyDescent="0.2">
      <c r="A36" s="85"/>
      <c r="B36" s="111"/>
      <c r="C36" s="86"/>
      <c r="D36" s="89"/>
      <c r="E36" s="93"/>
      <c r="F36" s="87"/>
      <c r="G36" s="87"/>
      <c r="H36" s="87"/>
      <c r="I36" s="87"/>
      <c r="J36" s="88"/>
      <c r="K36" s="90"/>
      <c r="L36" s="91"/>
      <c r="M36" s="92"/>
      <c r="N36" s="90"/>
      <c r="O36" s="90">
        <f t="shared" si="1"/>
        <v>0</v>
      </c>
    </row>
    <row r="37" spans="1:15" s="80" customFormat="1" x14ac:dyDescent="0.2">
      <c r="A37" s="85"/>
      <c r="B37" s="113"/>
      <c r="C37" s="86"/>
      <c r="D37" s="89"/>
      <c r="E37" s="93"/>
      <c r="F37" s="87"/>
      <c r="G37" s="87"/>
      <c r="H37" s="87"/>
      <c r="I37" s="87"/>
      <c r="J37" s="88"/>
      <c r="K37" s="90"/>
      <c r="L37" s="91"/>
      <c r="M37" s="92"/>
      <c r="N37" s="90"/>
      <c r="O37" s="90">
        <f t="shared" si="1"/>
        <v>0</v>
      </c>
    </row>
    <row r="38" spans="1:15" s="84" customFormat="1" x14ac:dyDescent="0.2">
      <c r="A38" s="83"/>
      <c r="B38" s="113"/>
      <c r="C38" s="86"/>
      <c r="D38" s="89"/>
      <c r="E38" s="93"/>
      <c r="F38" s="87"/>
      <c r="G38" s="88"/>
      <c r="H38" s="88"/>
      <c r="I38" s="88"/>
      <c r="J38" s="88"/>
      <c r="K38" s="90"/>
      <c r="L38" s="91"/>
      <c r="M38" s="92"/>
      <c r="N38" s="90"/>
      <c r="O38" s="90">
        <f t="shared" si="1"/>
        <v>0</v>
      </c>
    </row>
    <row r="39" spans="1:15" s="84" customFormat="1" x14ac:dyDescent="0.2">
      <c r="A39" s="83"/>
      <c r="B39" s="113"/>
      <c r="C39" s="86"/>
      <c r="D39" s="89"/>
      <c r="E39" s="93"/>
      <c r="F39" s="87"/>
      <c r="G39" s="88"/>
      <c r="H39" s="88"/>
      <c r="I39" s="88"/>
      <c r="J39" s="88"/>
      <c r="K39" s="90"/>
      <c r="L39" s="91"/>
      <c r="M39" s="92"/>
      <c r="N39" s="90"/>
      <c r="O39" s="90">
        <f t="shared" si="1"/>
        <v>0</v>
      </c>
    </row>
    <row r="40" spans="1:15" s="80" customFormat="1" x14ac:dyDescent="0.2">
      <c r="A40" s="85"/>
      <c r="B40" s="113"/>
      <c r="C40" s="86"/>
      <c r="D40" s="89"/>
      <c r="E40" s="93"/>
      <c r="F40" s="87"/>
      <c r="G40" s="87"/>
      <c r="H40" s="87"/>
      <c r="I40" s="87"/>
      <c r="J40" s="87"/>
      <c r="K40" s="90"/>
      <c r="L40" s="91"/>
      <c r="M40" s="92"/>
      <c r="N40" s="90"/>
      <c r="O40" s="90">
        <f t="shared" si="1"/>
        <v>0</v>
      </c>
    </row>
    <row r="41" spans="1:15" s="80" customFormat="1" x14ac:dyDescent="0.2">
      <c r="A41" s="85"/>
      <c r="B41" s="114"/>
      <c r="C41" s="44"/>
      <c r="D41" s="89"/>
      <c r="E41" s="93"/>
      <c r="F41" s="87"/>
      <c r="G41" s="87"/>
      <c r="H41" s="87"/>
      <c r="I41" s="87"/>
      <c r="J41" s="87"/>
      <c r="K41" s="90"/>
      <c r="L41" s="91"/>
      <c r="M41" s="92"/>
      <c r="N41" s="90"/>
      <c r="O41" s="90"/>
    </row>
    <row r="42" spans="1:15" s="80" customFormat="1" ht="23.25" customHeight="1" x14ac:dyDescent="0.2">
      <c r="A42" s="85"/>
      <c r="B42" s="113"/>
      <c r="C42" s="86"/>
      <c r="D42" s="89"/>
      <c r="E42" s="93"/>
      <c r="F42" s="87"/>
      <c r="G42" s="87"/>
      <c r="H42" s="87"/>
      <c r="I42" s="87"/>
      <c r="J42" s="88"/>
      <c r="K42" s="90"/>
      <c r="L42" s="91"/>
      <c r="M42" s="92"/>
      <c r="N42" s="90"/>
      <c r="O42" s="90">
        <f t="shared" si="1"/>
        <v>0</v>
      </c>
    </row>
    <row r="43" spans="1:15" s="80" customFormat="1" x14ac:dyDescent="0.2">
      <c r="A43" s="85"/>
      <c r="B43" s="113"/>
      <c r="C43" s="86"/>
      <c r="D43" s="89"/>
      <c r="E43" s="93"/>
      <c r="F43" s="87"/>
      <c r="G43" s="87"/>
      <c r="H43" s="87"/>
      <c r="I43" s="87"/>
      <c r="J43" s="87"/>
      <c r="K43" s="90"/>
      <c r="L43" s="91"/>
      <c r="M43" s="92"/>
      <c r="N43" s="90"/>
      <c r="O43" s="90">
        <f t="shared" si="1"/>
        <v>0</v>
      </c>
    </row>
    <row r="44" spans="1:15" s="80" customFormat="1" x14ac:dyDescent="0.2">
      <c r="A44" s="85"/>
      <c r="B44" s="113"/>
      <c r="C44" s="86"/>
      <c r="D44" s="89"/>
      <c r="E44" s="93"/>
      <c r="F44" s="87"/>
      <c r="G44" s="87"/>
      <c r="H44" s="87"/>
      <c r="I44" s="87"/>
      <c r="J44" s="87"/>
      <c r="K44" s="90"/>
      <c r="L44" s="91"/>
      <c r="M44" s="92"/>
      <c r="N44" s="90"/>
      <c r="O44" s="90">
        <f t="shared" si="1"/>
        <v>0</v>
      </c>
    </row>
    <row r="45" spans="1:15" s="80" customFormat="1" x14ac:dyDescent="0.2">
      <c r="A45" s="85"/>
      <c r="B45" s="113"/>
      <c r="C45" s="86"/>
      <c r="D45" s="89"/>
      <c r="E45" s="93"/>
      <c r="F45" s="87"/>
      <c r="G45" s="87"/>
      <c r="H45" s="87"/>
      <c r="I45" s="87"/>
      <c r="J45" s="87"/>
      <c r="K45" s="90"/>
      <c r="L45" s="91"/>
      <c r="M45" s="92"/>
      <c r="N45" s="90"/>
      <c r="O45" s="90">
        <f t="shared" si="1"/>
        <v>0</v>
      </c>
    </row>
    <row r="46" spans="1:15" s="80" customFormat="1" x14ac:dyDescent="0.2">
      <c r="A46" s="85"/>
      <c r="B46" s="113"/>
      <c r="C46" s="86"/>
      <c r="D46" s="89"/>
      <c r="E46" s="93"/>
      <c r="F46" s="87"/>
      <c r="G46" s="87"/>
      <c r="H46" s="87"/>
      <c r="I46" s="87"/>
      <c r="J46" s="87"/>
      <c r="K46" s="90"/>
      <c r="L46" s="91"/>
      <c r="M46" s="92"/>
      <c r="N46" s="90"/>
      <c r="O46" s="90">
        <f t="shared" si="1"/>
        <v>0</v>
      </c>
    </row>
    <row r="47" spans="1:15" s="80" customFormat="1" x14ac:dyDescent="0.2">
      <c r="A47" s="85"/>
      <c r="B47" s="113"/>
      <c r="C47" s="86"/>
      <c r="D47" s="89"/>
      <c r="E47" s="93"/>
      <c r="F47" s="87"/>
      <c r="G47" s="87"/>
      <c r="H47" s="87"/>
      <c r="I47" s="87"/>
      <c r="J47" s="87"/>
      <c r="K47" s="90"/>
      <c r="L47" s="91"/>
      <c r="M47" s="92"/>
      <c r="N47" s="90"/>
      <c r="O47" s="90">
        <f t="shared" si="1"/>
        <v>0</v>
      </c>
    </row>
    <row r="48" spans="1:15" s="80" customFormat="1" x14ac:dyDescent="0.2">
      <c r="A48" s="85"/>
      <c r="B48" s="113"/>
      <c r="C48" s="86"/>
      <c r="D48" s="89"/>
      <c r="E48" s="93"/>
      <c r="F48" s="87"/>
      <c r="G48" s="87"/>
      <c r="H48" s="87"/>
      <c r="I48" s="87"/>
      <c r="J48" s="87"/>
      <c r="K48" s="90"/>
      <c r="L48" s="91"/>
      <c r="M48" s="92"/>
      <c r="N48" s="90"/>
      <c r="O48" s="90">
        <f t="shared" si="1"/>
        <v>0</v>
      </c>
    </row>
    <row r="49" spans="1:15" s="80" customFormat="1" x14ac:dyDescent="0.2">
      <c r="A49" s="85"/>
      <c r="B49" s="113"/>
      <c r="C49" s="86"/>
      <c r="D49" s="89"/>
      <c r="E49" s="93"/>
      <c r="F49" s="87"/>
      <c r="G49" s="87"/>
      <c r="H49" s="87"/>
      <c r="I49" s="87"/>
      <c r="J49" s="87"/>
      <c r="K49" s="90"/>
      <c r="L49" s="91"/>
      <c r="M49" s="92"/>
      <c r="N49" s="90"/>
      <c r="O49" s="90">
        <f t="shared" si="1"/>
        <v>0</v>
      </c>
    </row>
    <row r="50" spans="1:15" s="80" customFormat="1" x14ac:dyDescent="0.2">
      <c r="A50" s="85"/>
      <c r="B50" s="113"/>
      <c r="C50" s="86"/>
      <c r="D50" s="89"/>
      <c r="E50" s="93"/>
      <c r="F50" s="87"/>
      <c r="G50" s="87"/>
      <c r="H50" s="87"/>
      <c r="I50" s="87"/>
      <c r="J50" s="87"/>
      <c r="K50" s="90"/>
      <c r="L50" s="91"/>
      <c r="M50" s="92"/>
      <c r="N50" s="90"/>
      <c r="O50" s="90">
        <f t="shared" si="1"/>
        <v>0</v>
      </c>
    </row>
    <row r="51" spans="1:15" s="80" customFormat="1" x14ac:dyDescent="0.2">
      <c r="A51" s="85"/>
      <c r="B51" s="113"/>
      <c r="C51" s="86"/>
      <c r="D51" s="89"/>
      <c r="E51" s="93"/>
      <c r="F51" s="87"/>
      <c r="G51" s="87"/>
      <c r="H51" s="87"/>
      <c r="I51" s="87"/>
      <c r="J51" s="87"/>
      <c r="K51" s="90"/>
      <c r="L51" s="91"/>
      <c r="M51" s="92"/>
      <c r="N51" s="90"/>
      <c r="O51" s="90">
        <f t="shared" si="1"/>
        <v>0</v>
      </c>
    </row>
    <row r="52" spans="1:15" s="80" customFormat="1" x14ac:dyDescent="0.2">
      <c r="A52" s="85"/>
      <c r="B52" s="113"/>
      <c r="C52" s="86"/>
      <c r="D52" s="89"/>
      <c r="E52" s="93"/>
      <c r="F52" s="87"/>
      <c r="G52" s="87"/>
      <c r="H52" s="87"/>
      <c r="I52" s="87"/>
      <c r="J52" s="87"/>
      <c r="K52" s="90"/>
      <c r="L52" s="91"/>
      <c r="M52" s="92"/>
      <c r="N52" s="90"/>
      <c r="O52" s="90">
        <f t="shared" si="1"/>
        <v>0</v>
      </c>
    </row>
    <row r="53" spans="1:15" s="80" customFormat="1" x14ac:dyDescent="0.2">
      <c r="A53" s="85"/>
      <c r="B53" s="113"/>
      <c r="C53" s="86"/>
      <c r="D53" s="89"/>
      <c r="E53" s="93"/>
      <c r="F53" s="87"/>
      <c r="G53" s="87"/>
      <c r="H53" s="87"/>
      <c r="I53" s="87"/>
      <c r="J53" s="87"/>
      <c r="K53" s="90"/>
      <c r="L53" s="91"/>
      <c r="M53" s="92"/>
      <c r="N53" s="90"/>
      <c r="O53" s="90">
        <f t="shared" si="1"/>
        <v>0</v>
      </c>
    </row>
    <row r="54" spans="1:15" s="80" customFormat="1" x14ac:dyDescent="0.2">
      <c r="A54" s="85"/>
      <c r="B54" s="113"/>
      <c r="C54" s="86"/>
      <c r="D54" s="89"/>
      <c r="E54" s="93"/>
      <c r="F54" s="87"/>
      <c r="G54" s="87"/>
      <c r="H54" s="87"/>
      <c r="I54" s="87"/>
      <c r="J54" s="87"/>
      <c r="K54" s="90"/>
      <c r="L54" s="91"/>
      <c r="M54" s="92"/>
      <c r="N54" s="90"/>
      <c r="O54" s="90">
        <f t="shared" si="1"/>
        <v>0</v>
      </c>
    </row>
    <row r="55" spans="1:15" s="80" customFormat="1" x14ac:dyDescent="0.2">
      <c r="A55" s="116"/>
      <c r="B55" s="113"/>
      <c r="C55" s="86"/>
      <c r="D55" s="89"/>
      <c r="E55" s="93"/>
      <c r="F55" s="87"/>
      <c r="G55" s="87"/>
      <c r="H55" s="87"/>
      <c r="I55" s="87"/>
      <c r="J55" s="87"/>
      <c r="K55" s="90"/>
      <c r="L55" s="91"/>
      <c r="M55" s="92"/>
      <c r="N55" s="90"/>
      <c r="O55" s="90"/>
    </row>
    <row r="56" spans="1:15" s="80" customFormat="1" x14ac:dyDescent="0.2">
      <c r="A56" s="116"/>
      <c r="B56" s="113"/>
      <c r="C56" s="86"/>
      <c r="D56" s="89"/>
      <c r="E56" s="93"/>
      <c r="F56" s="87"/>
      <c r="G56" s="87"/>
      <c r="H56" s="87"/>
      <c r="I56" s="87"/>
      <c r="J56" s="87"/>
      <c r="K56" s="90"/>
      <c r="L56" s="91"/>
      <c r="M56" s="92"/>
      <c r="N56" s="90"/>
      <c r="O56" s="90"/>
    </row>
    <row r="57" spans="1:15" s="80" customFormat="1" x14ac:dyDescent="0.2">
      <c r="A57" s="116"/>
      <c r="B57" s="113"/>
      <c r="C57" s="86"/>
      <c r="D57" s="89"/>
      <c r="E57" s="93"/>
      <c r="F57" s="87"/>
      <c r="G57" s="87"/>
      <c r="H57" s="87"/>
      <c r="I57" s="87"/>
      <c r="J57" s="87"/>
      <c r="K57" s="90"/>
      <c r="L57" s="91"/>
      <c r="M57" s="92"/>
      <c r="N57" s="90"/>
      <c r="O57" s="90"/>
    </row>
    <row r="58" spans="1:15" s="80" customFormat="1" x14ac:dyDescent="0.2">
      <c r="A58" s="116"/>
      <c r="B58" s="113"/>
      <c r="C58" s="86"/>
      <c r="D58" s="89"/>
      <c r="E58" s="93"/>
      <c r="F58" s="87"/>
      <c r="G58" s="87"/>
      <c r="H58" s="87"/>
      <c r="I58" s="87"/>
      <c r="J58" s="87"/>
      <c r="K58" s="90"/>
      <c r="L58" s="91"/>
      <c r="M58" s="92"/>
      <c r="N58" s="90"/>
      <c r="O58" s="90"/>
    </row>
    <row r="59" spans="1:15" s="80" customFormat="1" x14ac:dyDescent="0.2">
      <c r="A59" s="116"/>
      <c r="B59" s="113"/>
      <c r="C59" s="86"/>
      <c r="D59" s="89"/>
      <c r="E59" s="93"/>
      <c r="F59" s="87"/>
      <c r="G59" s="87"/>
      <c r="H59" s="87"/>
      <c r="I59" s="87"/>
      <c r="J59" s="87"/>
      <c r="K59" s="90"/>
      <c r="L59" s="91"/>
      <c r="M59" s="92"/>
      <c r="N59" s="90"/>
      <c r="O59" s="90"/>
    </row>
    <row r="60" spans="1:15" s="80" customFormat="1" x14ac:dyDescent="0.2">
      <c r="A60" s="116"/>
      <c r="B60" s="113"/>
      <c r="C60" s="86"/>
      <c r="D60" s="89"/>
      <c r="E60" s="93"/>
      <c r="F60" s="87"/>
      <c r="G60" s="87"/>
      <c r="H60" s="87"/>
      <c r="I60" s="87"/>
      <c r="J60" s="87"/>
      <c r="K60" s="90"/>
      <c r="L60" s="91"/>
      <c r="M60" s="92"/>
      <c r="N60" s="90"/>
      <c r="O60" s="90"/>
    </row>
    <row r="61" spans="1:15" s="80" customFormat="1" x14ac:dyDescent="0.2">
      <c r="A61" s="116"/>
      <c r="B61" s="113"/>
      <c r="C61" s="86"/>
      <c r="D61" s="89"/>
      <c r="E61" s="93"/>
      <c r="F61" s="87"/>
      <c r="G61" s="87"/>
      <c r="H61" s="87"/>
      <c r="I61" s="87"/>
      <c r="J61" s="87"/>
      <c r="K61" s="90"/>
      <c r="L61" s="91"/>
      <c r="M61" s="92"/>
      <c r="N61" s="90"/>
      <c r="O61" s="90"/>
    </row>
    <row r="62" spans="1:15" s="80" customFormat="1" x14ac:dyDescent="0.2">
      <c r="A62" s="116"/>
      <c r="B62" s="113"/>
      <c r="C62" s="86"/>
      <c r="D62" s="89"/>
      <c r="E62" s="93"/>
      <c r="F62" s="87"/>
      <c r="G62" s="87"/>
      <c r="H62" s="87"/>
      <c r="I62" s="87"/>
      <c r="J62" s="87"/>
      <c r="K62" s="90"/>
      <c r="L62" s="91"/>
      <c r="M62" s="92"/>
      <c r="N62" s="90"/>
      <c r="O62" s="90"/>
    </row>
    <row r="63" spans="1:15" s="80" customFormat="1" x14ac:dyDescent="0.2">
      <c r="A63" s="116"/>
      <c r="B63" s="113"/>
      <c r="C63" s="86"/>
      <c r="D63" s="89"/>
      <c r="E63" s="93"/>
      <c r="F63" s="87"/>
      <c r="G63" s="87"/>
      <c r="H63" s="87"/>
      <c r="I63" s="87"/>
      <c r="J63" s="87"/>
      <c r="K63" s="90"/>
      <c r="L63" s="91"/>
      <c r="M63" s="92"/>
      <c r="N63" s="90"/>
      <c r="O63" s="90"/>
    </row>
    <row r="64" spans="1:15" s="80" customFormat="1" x14ac:dyDescent="0.2">
      <c r="A64" s="116"/>
      <c r="B64" s="113"/>
      <c r="C64" s="86"/>
      <c r="D64" s="89"/>
      <c r="E64" s="93"/>
      <c r="F64" s="87"/>
      <c r="G64" s="87"/>
      <c r="H64" s="87"/>
      <c r="I64" s="87"/>
      <c r="J64" s="87"/>
      <c r="K64" s="90"/>
      <c r="L64" s="91"/>
      <c r="M64" s="92"/>
      <c r="N64" s="90"/>
      <c r="O64" s="90"/>
    </row>
    <row r="65" spans="2:15" s="94" customFormat="1" x14ac:dyDescent="0.2">
      <c r="B65" s="144" t="s">
        <v>110</v>
      </c>
      <c r="C65" s="145"/>
      <c r="D65" s="95"/>
      <c r="E65" s="96"/>
      <c r="F65" s="99">
        <f>SUM(F10:F64)</f>
        <v>0</v>
      </c>
      <c r="G65" s="99">
        <f t="shared" ref="G65:K65" si="3">SUM(G10:G64)</f>
        <v>0</v>
      </c>
      <c r="H65" s="99">
        <f t="shared" si="3"/>
        <v>0</v>
      </c>
      <c r="I65" s="99">
        <f t="shared" si="3"/>
        <v>0</v>
      </c>
      <c r="J65" s="99">
        <f t="shared" si="3"/>
        <v>0</v>
      </c>
      <c r="K65" s="99">
        <f t="shared" si="3"/>
        <v>0</v>
      </c>
      <c r="L65" s="99"/>
      <c r="M65" s="99"/>
      <c r="N65" s="99">
        <f>SUM(N10:N64)</f>
        <v>0</v>
      </c>
      <c r="O65" s="99">
        <f>SUM(O10:O64)</f>
        <v>0</v>
      </c>
    </row>
    <row r="66" spans="2:15" ht="11.25" customHeight="1" x14ac:dyDescent="0.2"/>
    <row r="67" spans="2:15" ht="11.25" customHeight="1" x14ac:dyDescent="0.2"/>
    <row r="68" spans="2:15" ht="22.5" customHeight="1" x14ac:dyDescent="0.2"/>
    <row r="69" spans="2:15" ht="11.25" customHeight="1" x14ac:dyDescent="0.2"/>
    <row r="70" spans="2:15" ht="33.75" customHeight="1" x14ac:dyDescent="0.2"/>
    <row r="71" spans="2:15" ht="11.25" customHeight="1" x14ac:dyDescent="0.2"/>
    <row r="72" spans="2:15" ht="11.25" customHeight="1" x14ac:dyDescent="0.2"/>
    <row r="73" spans="2:15" ht="11.25" customHeight="1" x14ac:dyDescent="0.2"/>
    <row r="74" spans="2:15" ht="22.5" customHeight="1" x14ac:dyDescent="0.2"/>
    <row r="75" spans="2:15" ht="11.25" customHeight="1" x14ac:dyDescent="0.2"/>
    <row r="76" spans="2:15" ht="22.5" customHeight="1" x14ac:dyDescent="0.2"/>
    <row r="77" spans="2:15" ht="11.25" customHeight="1" x14ac:dyDescent="0.2"/>
    <row r="78" spans="2:15" ht="11.25" customHeight="1" x14ac:dyDescent="0.2"/>
    <row r="79" spans="2:15" ht="11.25" customHeight="1" x14ac:dyDescent="0.2"/>
    <row r="80" spans="2:15" ht="11.25" customHeight="1" x14ac:dyDescent="0.2"/>
    <row r="81" ht="11.25" customHeight="1" x14ac:dyDescent="0.2"/>
    <row r="82" ht="11.25" customHeight="1" x14ac:dyDescent="0.2"/>
    <row r="83" ht="11.25" customHeight="1" x14ac:dyDescent="0.2"/>
    <row r="84" ht="22.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104" ht="15" customHeight="1" x14ac:dyDescent="0.2"/>
    <row r="127" ht="23.25" customHeight="1" x14ac:dyDescent="0.2"/>
  </sheetData>
  <mergeCells count="19">
    <mergeCell ref="B1:O1"/>
    <mergeCell ref="D3:H3"/>
    <mergeCell ref="B7:B9"/>
    <mergeCell ref="C7:C9"/>
    <mergeCell ref="D7:D9"/>
    <mergeCell ref="E7:I7"/>
    <mergeCell ref="J7:O7"/>
    <mergeCell ref="E8:E9"/>
    <mergeCell ref="F8:F9"/>
    <mergeCell ref="G8:H8"/>
    <mergeCell ref="O8:O9"/>
    <mergeCell ref="B5:C5"/>
    <mergeCell ref="M8:M9"/>
    <mergeCell ref="N8:N9"/>
    <mergeCell ref="B65:C65"/>
    <mergeCell ref="I8:I9"/>
    <mergeCell ref="J8:J9"/>
    <mergeCell ref="K8:K9"/>
    <mergeCell ref="L8:L9"/>
  </mergeCells>
  <pageMargins left="0.19685039370078741" right="0.19685039370078741" top="0.78740157480314965" bottom="0.39370078740157483" header="0.19685039370078741" footer="0.19685039370078741"/>
  <pageSetup paperSize="9" scale="60"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Договора Вл.1 (2)</vt:lpstr>
      <vt:lpstr>Договора </vt:lpstr>
      <vt:lpstr>Январь</vt:lpstr>
      <vt:lpstr>Февраль</vt:lpstr>
      <vt:lpstr>Март</vt:lpstr>
      <vt:lpstr>Апрель</vt:lpstr>
      <vt:lpstr>Май</vt:lpstr>
      <vt:lpstr>Июнь</vt:lpstr>
      <vt:lpstr>'Договора '!Область_печати</vt:lpstr>
      <vt:lpstr>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cp:lastPrinted>2014-08-20T08:34:34Z</cp:lastPrinted>
  <dcterms:created xsi:type="dcterms:W3CDTF">2014-08-19T05:34:50Z</dcterms:created>
  <dcterms:modified xsi:type="dcterms:W3CDTF">2014-08-20T10:04:02Z</dcterms:modified>
</cp:coreProperties>
</file>