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/>
  <bookViews>
    <workbookView xWindow="120" yWindow="120" windowWidth="9720" windowHeight="7320" tabRatio="609" firstSheet="1" activeTab="2"/>
  </bookViews>
  <sheets>
    <sheet name="лист" sheetId="17" state="hidden" r:id="rId1"/>
    <sheet name="щукин" sheetId="1" r:id="rId2"/>
    <sheet name="ИТОГ за 2013-2014" sheetId="14" r:id="rId3"/>
    <sheet name="тест" sheetId="19" r:id="rId4"/>
  </sheets>
  <definedNames>
    <definedName name="Z_8251B4D9_788D_46F1_BD50_37173956B4A8_.wvu.PrintArea" localSheetId="1" hidden="1">щукин!$A$1:$D$1</definedName>
    <definedName name="_xlnm.Print_Area" localSheetId="1">щукин!$A$1:$D$1</definedName>
  </definedNames>
  <calcPr calcId="125725"/>
  <customWorkbookViews>
    <customWorkbookView name="perova - Личное представление" guid="{8251B4D9-788D-46F1-BD50-37173956B4A8}" mergeInterval="0" personalView="1" maximized="1" xWindow="1" yWindow="1" windowWidth="1276" windowHeight="799" tabRatio="754" activeSheetId="18"/>
  </customWorkbookViews>
</workbook>
</file>

<file path=xl/calcChain.xml><?xml version="1.0" encoding="utf-8"?>
<calcChain xmlns="http://schemas.openxmlformats.org/spreadsheetml/2006/main">
  <c r="L38" i="19"/>
  <c r="J5" i="14"/>
  <c r="K5"/>
  <c r="L5"/>
  <c r="M5"/>
  <c r="N5"/>
  <c r="O5"/>
  <c r="J6"/>
  <c r="K6"/>
  <c r="L6"/>
  <c r="M6"/>
  <c r="N6"/>
  <c r="O6"/>
  <c r="J7"/>
  <c r="K7"/>
  <c r="L7"/>
  <c r="M7"/>
  <c r="N7"/>
  <c r="O7"/>
  <c r="J8"/>
  <c r="K8"/>
  <c r="L8"/>
  <c r="M8"/>
  <c r="N8"/>
  <c r="O8"/>
  <c r="J9"/>
  <c r="K9"/>
  <c r="L9"/>
  <c r="M9"/>
  <c r="N9"/>
  <c r="O9"/>
  <c r="J10"/>
  <c r="K10"/>
  <c r="L10"/>
  <c r="M10"/>
  <c r="N10"/>
  <c r="O10"/>
  <c r="K4"/>
  <c r="L4"/>
  <c r="M4"/>
  <c r="N4"/>
  <c r="O4"/>
  <c r="J4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C4"/>
  <c r="D4"/>
  <c r="C5"/>
  <c r="D5"/>
  <c r="C6"/>
  <c r="D6"/>
  <c r="C7"/>
  <c r="D7"/>
  <c r="C8"/>
  <c r="D8"/>
  <c r="C9"/>
  <c r="D9"/>
  <c r="C10"/>
  <c r="D10"/>
  <c r="B5"/>
  <c r="B6"/>
  <c r="B7"/>
  <c r="B8"/>
  <c r="B9"/>
  <c r="B10"/>
  <c r="B4"/>
  <c r="J39" i="19" l="1"/>
  <c r="L39"/>
  <c r="O39"/>
  <c r="I38"/>
  <c r="O11" i="14" l="1"/>
  <c r="P10"/>
  <c r="P9"/>
  <c r="P8"/>
  <c r="P7"/>
  <c r="P6"/>
  <c r="P5"/>
  <c r="N11"/>
  <c r="M11"/>
  <c r="L11"/>
  <c r="P4"/>
  <c r="I4"/>
  <c r="I10"/>
  <c r="I9"/>
  <c r="I8"/>
  <c r="I7"/>
  <c r="I6"/>
  <c r="I5"/>
  <c r="I11" l="1"/>
  <c r="K11" l="1"/>
  <c r="B11"/>
  <c r="C11"/>
  <c r="D11"/>
  <c r="E11"/>
  <c r="F11"/>
  <c r="G11"/>
  <c r="H11"/>
  <c r="J11"/>
  <c r="P11" s="1"/>
</calcChain>
</file>

<file path=xl/sharedStrings.xml><?xml version="1.0" encoding="utf-8"?>
<sst xmlns="http://schemas.openxmlformats.org/spreadsheetml/2006/main" count="60" uniqueCount="47">
  <si>
    <t>Контрагент</t>
  </si>
  <si>
    <t>Номер</t>
  </si>
  <si>
    <t>Договор контрагента</t>
  </si>
  <si>
    <t>итого</t>
  </si>
  <si>
    <t>ВОСХОД-К АВТО ООО</t>
  </si>
  <si>
    <t>САМ-МБ ООО</t>
  </si>
  <si>
    <t>Юнипол ООО</t>
  </si>
  <si>
    <t>Пауэр Интернэшнл-шины ООО</t>
  </si>
  <si>
    <t>АВТОЭКСПЕРТ ООО</t>
  </si>
  <si>
    <t>Торговая Шинная Компания ООО</t>
  </si>
  <si>
    <t>Дата документа</t>
  </si>
  <si>
    <t>Договор № CРШ 93.05 от 28.12.2005</t>
  </si>
  <si>
    <t>ЯМ13-1301/1</t>
  </si>
  <si>
    <t>ЩУКИН</t>
  </si>
  <si>
    <t>нет печати ЯФ</t>
  </si>
  <si>
    <t>ОМ13-2419/1</t>
  </si>
  <si>
    <t>Договор № М.228/13 от 01.08.2013</t>
  </si>
  <si>
    <t>ОМ13-2418/1</t>
  </si>
  <si>
    <t>ТоргАвтоСервис ООО</t>
  </si>
  <si>
    <t>Итого 2013</t>
  </si>
  <si>
    <t>Итого 2014</t>
  </si>
  <si>
    <t>Договор № М.104/13 от 01.01.2013</t>
  </si>
  <si>
    <t>Восход-К АВТО ООО</t>
  </si>
  <si>
    <t>ЯМ14-79/1</t>
  </si>
  <si>
    <t>Договор № М.105/13 от 01.08.2013 (продажа шин)</t>
  </si>
  <si>
    <t>ОМ14-617/1</t>
  </si>
  <si>
    <t>ЯМ14-604/1</t>
  </si>
  <si>
    <t>Договор № М.86/13 от 01.01.2013</t>
  </si>
  <si>
    <t xml:space="preserve">ЗАДОЛЖЕННОСТЬ ДОКУМЕНТОВ   по состоянию на  </t>
  </si>
  <si>
    <t>петя</t>
  </si>
  <si>
    <t>сережа</t>
  </si>
  <si>
    <t>саша</t>
  </si>
  <si>
    <t>Миша</t>
  </si>
  <si>
    <t>июль</t>
  </si>
  <si>
    <t>август</t>
  </si>
  <si>
    <t>май</t>
  </si>
  <si>
    <t>июнь</t>
  </si>
  <si>
    <t>Сережа</t>
  </si>
  <si>
    <t>Саша</t>
  </si>
  <si>
    <t>Условие</t>
  </si>
  <si>
    <t>Результат.</t>
  </si>
  <si>
    <t>Кол-во за 2014</t>
  </si>
  <si>
    <t>Вопрос как его описать формулой меняется только условие.</t>
  </si>
  <si>
    <t>описано условие сравнения 1. наименование 2 дата должна соответствовать периоду</t>
  </si>
  <si>
    <t>наименование</t>
  </si>
  <si>
    <t>Дата</t>
  </si>
  <si>
    <t>как заставить суммировать кол-во записей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</si>
</sst>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0"/>
      <name val="Arial"/>
    </font>
    <font>
      <sz val="8"/>
      <color indexed="8"/>
      <name val="MS Shell Dlg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  <charset val="204"/>
    </font>
    <font>
      <b/>
      <sz val="12"/>
      <color indexed="8"/>
      <name val="MS Shell Dlg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MS Shell Dlg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1" fillId="0" borderId="5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left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7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9" fillId="2" borderId="5" xfId="0" applyNumberFormat="1" applyFont="1" applyFill="1" applyBorder="1" applyAlignment="1">
      <alignment horizontal="left" vertical="center"/>
    </xf>
    <xf numFmtId="0" fontId="0" fillId="7" borderId="6" xfId="0" applyFill="1" applyBorder="1" applyAlignment="1"/>
    <xf numFmtId="0" fontId="0" fillId="7" borderId="7" xfId="0" applyFill="1" applyBorder="1" applyAlignment="1"/>
    <xf numFmtId="0" fontId="0" fillId="7" borderId="8" xfId="0" applyFill="1" applyBorder="1" applyAlignment="1"/>
    <xf numFmtId="0" fontId="10" fillId="7" borderId="6" xfId="0" applyFont="1" applyFill="1" applyBorder="1" applyAlignment="1"/>
    <xf numFmtId="0" fontId="10" fillId="7" borderId="7" xfId="0" applyFont="1" applyFill="1" applyBorder="1" applyAlignment="1"/>
    <xf numFmtId="0" fontId="10" fillId="7" borderId="8" xfId="0" applyFont="1" applyFill="1" applyBorder="1" applyAlignment="1"/>
    <xf numFmtId="0" fontId="10" fillId="7" borderId="13" xfId="0" applyFont="1" applyFill="1" applyBorder="1" applyAlignment="1"/>
    <xf numFmtId="0" fontId="10" fillId="7" borderId="12" xfId="0" applyFont="1" applyFill="1" applyBorder="1" applyAlignment="1"/>
    <xf numFmtId="0" fontId="10" fillId="7" borderId="14" xfId="0" applyFont="1" applyFill="1" applyBorder="1" applyAlignment="1"/>
    <xf numFmtId="0" fontId="0" fillId="0" borderId="0" xfId="0" applyBorder="1"/>
    <xf numFmtId="0" fontId="1" fillId="5" borderId="5" xfId="0" applyNumberFormat="1" applyFont="1" applyFill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horizontal="left" vertical="top"/>
    </xf>
    <xf numFmtId="0" fontId="9" fillId="0" borderId="16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0" fillId="7" borderId="15" xfId="0" applyFont="1" applyFill="1" applyBorder="1" applyAlignment="1"/>
    <xf numFmtId="0" fontId="10" fillId="7" borderId="17" xfId="0" applyFont="1" applyFill="1" applyBorder="1" applyAlignment="1"/>
    <xf numFmtId="22" fontId="1" fillId="0" borderId="5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/>
    </xf>
    <xf numFmtId="0" fontId="1" fillId="9" borderId="5" xfId="0" applyNumberFormat="1" applyFont="1" applyFill="1" applyBorder="1" applyAlignment="1">
      <alignment horizontal="left" vertical="top"/>
    </xf>
    <xf numFmtId="22" fontId="1" fillId="5" borderId="5" xfId="0" applyNumberFormat="1" applyFont="1" applyFill="1" applyBorder="1" applyAlignment="1">
      <alignment horizontal="left" vertical="top"/>
    </xf>
    <xf numFmtId="22" fontId="1" fillId="9" borderId="5" xfId="0" applyNumberFormat="1" applyFont="1" applyFill="1" applyBorder="1" applyAlignment="1">
      <alignment horizontal="left" vertical="top"/>
    </xf>
    <xf numFmtId="0" fontId="11" fillId="0" borderId="0" xfId="0" applyFont="1"/>
    <xf numFmtId="0" fontId="4" fillId="3" borderId="0" xfId="0" applyFont="1" applyFill="1" applyBorder="1" applyAlignment="1">
      <alignment vertical="center"/>
    </xf>
    <xf numFmtId="14" fontId="4" fillId="3" borderId="0" xfId="0" applyNumberFormat="1" applyFont="1" applyFill="1" applyBorder="1" applyAlignment="1">
      <alignment vertical="center"/>
    </xf>
    <xf numFmtId="0" fontId="0" fillId="0" borderId="19" xfId="0" applyBorder="1"/>
    <xf numFmtId="0" fontId="0" fillId="0" borderId="15" xfId="0" applyBorder="1"/>
    <xf numFmtId="0" fontId="0" fillId="0" borderId="12" xfId="0" applyBorder="1"/>
    <xf numFmtId="0" fontId="11" fillId="0" borderId="19" xfId="0" applyFont="1" applyBorder="1"/>
    <xf numFmtId="0" fontId="11" fillId="0" borderId="0" xfId="0" applyFont="1" applyBorder="1"/>
    <xf numFmtId="0" fontId="11" fillId="0" borderId="15" xfId="0" applyFont="1" applyBorder="1"/>
    <xf numFmtId="0" fontId="0" fillId="0" borderId="20" xfId="0" applyBorder="1"/>
    <xf numFmtId="14" fontId="0" fillId="0" borderId="20" xfId="0" applyNumberFormat="1" applyBorder="1"/>
    <xf numFmtId="14" fontId="0" fillId="0" borderId="17" xfId="0" applyNumberFormat="1" applyBorder="1"/>
    <xf numFmtId="0" fontId="0" fillId="0" borderId="18" xfId="0" applyBorder="1"/>
    <xf numFmtId="49" fontId="11" fillId="0" borderId="0" xfId="0" applyNumberFormat="1" applyFont="1" applyBorder="1" applyAlignment="1">
      <alignment horizontal="center" vertical="center"/>
    </xf>
    <xf numFmtId="0" fontId="0" fillId="0" borderId="17" xfId="0" applyBorder="1"/>
    <xf numFmtId="164" fontId="11" fillId="0" borderId="0" xfId="0" applyNumberFormat="1" applyFont="1" applyBorder="1" applyAlignment="1">
      <alignment horizontal="center" vertical="center"/>
    </xf>
    <xf numFmtId="0" fontId="0" fillId="9" borderId="0" xfId="0" applyFill="1" applyBorder="1"/>
    <xf numFmtId="0" fontId="0" fillId="9" borderId="0" xfId="0" applyFill="1"/>
    <xf numFmtId="0" fontId="11" fillId="0" borderId="20" xfId="0" applyFont="1" applyBorder="1" applyAlignment="1">
      <alignment horizontal="center"/>
    </xf>
    <xf numFmtId="0" fontId="0" fillId="5" borderId="0" xfId="0" applyFill="1"/>
    <xf numFmtId="2" fontId="0" fillId="5" borderId="0" xfId="0" applyNumberFormat="1" applyFill="1" applyBorder="1"/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4" fillId="3" borderId="9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5" borderId="5" xfId="0" applyNumberFormat="1" applyFont="1" applyFill="1" applyBorder="1" applyAlignment="1">
      <alignment horizontal="left" vertical="top"/>
    </xf>
    <xf numFmtId="0" fontId="9" fillId="5" borderId="16" xfId="0" applyFont="1" applyFill="1" applyBorder="1" applyAlignment="1">
      <alignment horizontal="center" vertical="center"/>
    </xf>
  </cellXfs>
  <cellStyles count="20">
    <cellStyle name="Обычный" xfId="0" builtinId="0"/>
    <cellStyle name="Обычный 2 10" xfId="12"/>
    <cellStyle name="Обычный 2 11" xfId="13"/>
    <cellStyle name="Обычный 2 12" xfId="15"/>
    <cellStyle name="Обычный 2 13" xfId="16"/>
    <cellStyle name="Обычный 2 14" xfId="17"/>
    <cellStyle name="Обычный 2 15" xfId="14"/>
    <cellStyle name="Обычный 2 16" xfId="18"/>
    <cellStyle name="Обычный 2 17" xfId="19"/>
    <cellStyle name="Обычный 2 2" xfId="1"/>
    <cellStyle name="Обычный 2 3" xfId="5"/>
    <cellStyle name="Обычный 2 4" xfId="7"/>
    <cellStyle name="Обычный 2 5" xfId="8"/>
    <cellStyle name="Обычный 2 6" xfId="6"/>
    <cellStyle name="Обычный 2 7" xfId="9"/>
    <cellStyle name="Обычный 2 8" xfId="10"/>
    <cellStyle name="Обычный 2 9" xfId="11"/>
    <cellStyle name="Обычный 4" xfId="2"/>
    <cellStyle name="Обычный 6" xfId="3"/>
    <cellStyle name="Обычный 7" xfId="4"/>
  </cellStyles>
  <dxfs count="0"/>
  <tableStyles count="0" defaultTableStyle="TableStyleMedium9" defaultPivotStyle="PivotStyleLight16"/>
  <colors>
    <mruColors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E40" sqref="E40"/>
    </sheetView>
  </sheetViews>
  <sheetFormatPr defaultRowHeight="12.75"/>
  <sheetData/>
  <customSheetViews>
    <customSheetView guid="{8251B4D9-788D-46F1-BD50-37173956B4A8}" state="hidden">
      <selection activeCell="E40" sqref="E4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12"/>
  <sheetViews>
    <sheetView zoomScaleNormal="100" workbookViewId="0">
      <selection activeCell="A7" sqref="A7:B7"/>
    </sheetView>
  </sheetViews>
  <sheetFormatPr defaultRowHeight="12.75"/>
  <cols>
    <col min="1" max="1" width="21.42578125" bestFit="1" customWidth="1"/>
    <col min="2" max="2" width="31.42578125" customWidth="1"/>
    <col min="3" max="3" width="13.5703125" customWidth="1"/>
    <col min="4" max="4" width="38.85546875" bestFit="1" customWidth="1"/>
    <col min="5" max="5" width="17.140625" customWidth="1"/>
    <col min="6" max="6" width="29.85546875" customWidth="1"/>
    <col min="8" max="8" width="16.28515625" customWidth="1"/>
    <col min="9" max="9" width="17.42578125" customWidth="1"/>
  </cols>
  <sheetData>
    <row r="1" spans="1:5" ht="16.5" thickBot="1">
      <c r="A1" s="3" t="s">
        <v>10</v>
      </c>
      <c r="B1" s="4" t="s">
        <v>0</v>
      </c>
      <c r="C1" s="3" t="s">
        <v>1</v>
      </c>
      <c r="D1" s="5" t="s">
        <v>2</v>
      </c>
    </row>
    <row r="2" spans="1:5">
      <c r="A2" s="12"/>
      <c r="B2" s="13"/>
      <c r="C2" s="13"/>
      <c r="D2" s="14"/>
    </row>
    <row r="3" spans="1:5" s="2" customFormat="1">
      <c r="A3" s="31">
        <v>41604.935983796298</v>
      </c>
      <c r="B3" s="1" t="s">
        <v>8</v>
      </c>
      <c r="C3" s="1" t="s">
        <v>15</v>
      </c>
      <c r="D3" s="1" t="s">
        <v>16</v>
      </c>
    </row>
    <row r="4" spans="1:5" s="2" customFormat="1">
      <c r="A4" s="31">
        <v>41604.936215277776</v>
      </c>
      <c r="B4" s="1" t="s">
        <v>8</v>
      </c>
      <c r="C4" s="1" t="s">
        <v>17</v>
      </c>
      <c r="D4" s="1" t="s">
        <v>16</v>
      </c>
    </row>
    <row r="5" spans="1:5" s="2" customFormat="1">
      <c r="A5" s="18"/>
      <c r="B5" s="19"/>
      <c r="C5" s="19"/>
      <c r="D5" s="20"/>
    </row>
    <row r="6" spans="1:5" s="2" customFormat="1">
      <c r="A6" s="34">
        <v>41572.924027777779</v>
      </c>
      <c r="B6" s="68" t="s">
        <v>5</v>
      </c>
      <c r="C6" s="22" t="s">
        <v>12</v>
      </c>
      <c r="D6" s="22" t="s">
        <v>11</v>
      </c>
      <c r="E6" s="2" t="s">
        <v>14</v>
      </c>
    </row>
    <row r="7" spans="1:5" s="2" customFormat="1">
      <c r="A7" s="35">
        <v>41820.948101851849</v>
      </c>
      <c r="B7" s="33" t="s">
        <v>5</v>
      </c>
      <c r="C7" s="33" t="s">
        <v>26</v>
      </c>
      <c r="D7" s="33" t="s">
        <v>27</v>
      </c>
    </row>
    <row r="8" spans="1:5" s="2" customFormat="1">
      <c r="A8" s="15"/>
      <c r="B8" s="16"/>
      <c r="C8" s="16"/>
      <c r="D8" s="17"/>
    </row>
    <row r="9" spans="1:5" s="2" customFormat="1">
      <c r="A9" s="31">
        <v>41670.941736111112</v>
      </c>
      <c r="B9" s="1" t="s">
        <v>22</v>
      </c>
      <c r="C9" s="1" t="s">
        <v>23</v>
      </c>
      <c r="D9" s="1" t="s">
        <v>24</v>
      </c>
    </row>
    <row r="10" spans="1:5" s="2" customFormat="1">
      <c r="A10" s="29"/>
      <c r="B10" s="19"/>
      <c r="C10" s="19"/>
      <c r="D10" s="30"/>
    </row>
    <row r="11" spans="1:5" s="2" customFormat="1">
      <c r="A11" s="31">
        <v>41756.923263888886</v>
      </c>
      <c r="B11" s="1" t="s">
        <v>6</v>
      </c>
      <c r="C11" s="1" t="s">
        <v>25</v>
      </c>
      <c r="D11" s="1" t="s">
        <v>21</v>
      </c>
      <c r="E11" s="32"/>
    </row>
    <row r="12" spans="1:5">
      <c r="A12" s="57"/>
      <c r="B12" s="58"/>
      <c r="C12" s="58"/>
      <c r="D12" s="59"/>
    </row>
  </sheetData>
  <customSheetViews>
    <customSheetView guid="{8251B4D9-788D-46F1-BD50-37173956B4A8}">
      <selection activeCell="B12" sqref="B12"/>
      <colBreaks count="1" manualBreakCount="1">
        <brk id="4" max="1048575" man="1"/>
      </colBreaks>
      <pageMargins left="0.25" right="0.25" top="0.75" bottom="0.75" header="0.3" footer="0.3"/>
      <pageSetup paperSize="9" scale="65" orientation="portrait" r:id="rId1"/>
      <headerFooter alignWithMargins="0"/>
    </customSheetView>
  </customSheetViews>
  <mergeCells count="1">
    <mergeCell ref="A12:D12"/>
  </mergeCells>
  <phoneticPr fontId="0" type="noConversion"/>
  <pageMargins left="0.25" right="0.25" top="0.75" bottom="0.75" header="0.3" footer="0.3"/>
  <pageSetup paperSize="9" scale="65" orientation="portrait" r:id="rId2"/>
  <headerFooter alignWithMargins="0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 enableFormatConditionsCalculation="0">
    <tabColor indexed="13"/>
  </sheetPr>
  <dimension ref="A1:P12"/>
  <sheetViews>
    <sheetView tabSelected="1" zoomScale="74" zoomScaleNormal="74" workbookViewId="0">
      <selection activeCell="F7" sqref="F7"/>
    </sheetView>
  </sheetViews>
  <sheetFormatPr defaultRowHeight="15"/>
  <cols>
    <col min="1" max="1" width="57.7109375" style="6" bestFit="1" customWidth="1"/>
    <col min="2" max="4" width="9" style="6" customWidth="1"/>
    <col min="5" max="5" width="13.42578125" style="6" bestFit="1" customWidth="1"/>
    <col min="6" max="8" width="9" style="6" customWidth="1"/>
    <col min="9" max="9" width="14.140625" style="6" customWidth="1"/>
    <col min="10" max="14" width="9" style="6" customWidth="1"/>
    <col min="15" max="15" width="11.140625" style="6" customWidth="1"/>
    <col min="16" max="16" width="13" style="6" customWidth="1"/>
    <col min="17" max="16384" width="9.140625" style="6"/>
  </cols>
  <sheetData>
    <row r="1" spans="1:16" ht="15.75" customHeight="1">
      <c r="A1" s="60" t="s">
        <v>28</v>
      </c>
      <c r="B1" s="61"/>
      <c r="C1" s="61"/>
      <c r="D1" s="61"/>
      <c r="E1" s="61"/>
      <c r="F1" s="61"/>
      <c r="G1" s="61"/>
      <c r="H1" s="61"/>
      <c r="I1" s="38">
        <v>41870</v>
      </c>
      <c r="J1" s="37"/>
      <c r="K1" s="37"/>
      <c r="L1" s="37"/>
      <c r="M1" s="37"/>
      <c r="N1" s="37"/>
      <c r="O1" s="37"/>
      <c r="P1" s="37"/>
    </row>
    <row r="2" spans="1:16" ht="16.5" thickBot="1">
      <c r="A2" s="8"/>
    </row>
    <row r="3" spans="1:16" ht="16.5" thickBot="1">
      <c r="A3" s="7" t="s">
        <v>13</v>
      </c>
      <c r="B3" s="9">
        <v>41426</v>
      </c>
      <c r="C3" s="9">
        <v>41456</v>
      </c>
      <c r="D3" s="9">
        <v>41487</v>
      </c>
      <c r="E3" s="9">
        <v>41518</v>
      </c>
      <c r="F3" s="9">
        <v>41548</v>
      </c>
      <c r="G3" s="9">
        <v>41579</v>
      </c>
      <c r="H3" s="9">
        <v>41609</v>
      </c>
      <c r="I3" s="9" t="s">
        <v>19</v>
      </c>
      <c r="J3" s="9">
        <v>41640</v>
      </c>
      <c r="K3" s="9">
        <v>41671</v>
      </c>
      <c r="L3" s="9">
        <v>41699</v>
      </c>
      <c r="M3" s="9">
        <v>41730</v>
      </c>
      <c r="N3" s="9">
        <v>41760</v>
      </c>
      <c r="O3" s="9">
        <v>41791</v>
      </c>
      <c r="P3" s="9" t="s">
        <v>20</v>
      </c>
    </row>
    <row r="4" spans="1:16">
      <c r="A4" s="11" t="s">
        <v>8</v>
      </c>
      <c r="B4" s="27">
        <f>SUMPRODUCT(--($A4&amp;B$3=щукин!$B$3:$B$100&amp;(IFERROR(--(TEXT(щукин!$A$3:$A$100,"М.Г")),0))))</f>
        <v>0</v>
      </c>
      <c r="C4" s="27">
        <f>SUMPRODUCT(--($A4&amp;C$3=щукин!$B$3:$B$100&amp;(IFERROR(--(TEXT(щукин!$A$3:$A$100,"М.Г")),0))))</f>
        <v>0</v>
      </c>
      <c r="D4" s="27">
        <f>SUMPRODUCT(--($A4&amp;D$3=щукин!$B$3:$B$100&amp;(IFERROR(--(TEXT(щукин!$A$3:$A$100,"М.Г")),0))))</f>
        <v>0</v>
      </c>
      <c r="E4" s="27">
        <f>SUMPRODUCT(--($A4&amp;E$3=щукин!$B$3:$B$100&amp;(IFERROR(--(TEXT(щукин!$A$3:$A$100,"М.Г")),0))))</f>
        <v>0</v>
      </c>
      <c r="F4" s="27">
        <f>SUMPRODUCT(--($A4&amp;F$3=щукин!$B$3:$B$100&amp;(IFERROR(--(TEXT(щукин!$A$3:$A$100,"М.Г")),0))))</f>
        <v>0</v>
      </c>
      <c r="G4" s="27">
        <f>SUMPRODUCT(--($A4&amp;G$3=щукин!$B$3:$B$100&amp;(IFERROR(--(TEXT(щукин!$A$3:$A$100,"М.Г")),0))))</f>
        <v>2</v>
      </c>
      <c r="H4" s="27">
        <f>SUMPRODUCT(--($A4&amp;H$3=щукин!$B$3:$B$100&amp;(IFERROR(--(TEXT(щукин!$A$3:$A$100,"М.Г")),0))))</f>
        <v>0</v>
      </c>
      <c r="I4" s="27">
        <f t="shared" ref="I4:I10" si="0">SUM(B4:H4)</f>
        <v>2</v>
      </c>
      <c r="J4" s="27">
        <f>SUMPRODUCT(--($A4&amp;J$3=щукин!$B$3:$B$100&amp;(IFERROR(--(TEXT(щукин!$A$3:$A$100,"М.Г")),0))))</f>
        <v>0</v>
      </c>
      <c r="K4" s="27">
        <f>SUMPRODUCT(--($A4&amp;K$3=щукин!$B$3:$B$100&amp;(IFERROR(--(TEXT(щукин!$A$3:$A$100,"М.Г")),0))))</f>
        <v>0</v>
      </c>
      <c r="L4" s="27">
        <f>SUMPRODUCT(--($A4&amp;L$3=щукин!$B$3:$B$100&amp;(IFERROR(--(TEXT(щукин!$A$3:$A$100,"М.Г")),0))))</f>
        <v>0</v>
      </c>
      <c r="M4" s="27">
        <f>SUMPRODUCT(--($A4&amp;M$3=щукин!$B$3:$B$100&amp;(IFERROR(--(TEXT(щукин!$A$3:$A$100,"М.Г")),0))))</f>
        <v>0</v>
      </c>
      <c r="N4" s="27">
        <f>SUMPRODUCT(--($A4&amp;N$3=щукин!$B$3:$B$100&amp;(IFERROR(--(TEXT(щукин!$A$3:$A$100,"М.Г")),0))))</f>
        <v>0</v>
      </c>
      <c r="O4" s="27">
        <f>SUMPRODUCT(--($A4&amp;O$3=щукин!$B$3:$B$100&amp;(IFERROR(--(TEXT(щукин!$A$3:$A$100,"М.Г")),0))))</f>
        <v>0</v>
      </c>
      <c r="P4" s="27">
        <f t="shared" ref="P4" si="1">SUM(J4:K4)</f>
        <v>0</v>
      </c>
    </row>
    <row r="5" spans="1:16">
      <c r="A5" s="11" t="s">
        <v>4</v>
      </c>
      <c r="B5" s="27">
        <f>SUMPRODUCT(--($A5&amp;B$3=щукин!$B$3:$B$100&amp;(IFERROR(--(TEXT(щукин!$A$3:$A$100,"М.Г")),0))))</f>
        <v>0</v>
      </c>
      <c r="C5" s="27">
        <f>SUMPRODUCT(--($A5&amp;C$3=щукин!$B$3:$B$100&amp;(IFERROR(--(TEXT(щукин!$A$3:$A$100,"М.Г")),0))))</f>
        <v>0</v>
      </c>
      <c r="D5" s="27">
        <f>SUMPRODUCT(--($A5&amp;D$3=щукин!$B$3:$B$100&amp;(IFERROR(--(TEXT(щукин!$A$3:$A$100,"М.Г")),0))))</f>
        <v>0</v>
      </c>
      <c r="E5" s="27">
        <f>SUMPRODUCT(--($A5&amp;E$3=щукин!$B$3:$B$100&amp;(IFERROR(--(TEXT(щукин!$A$3:$A$100,"М.Г")),0))))</f>
        <v>0</v>
      </c>
      <c r="F5" s="27">
        <f>SUMPRODUCT(--($A5&amp;F$3=щукин!$B$3:$B$100&amp;(IFERROR(--(TEXT(щукин!$A$3:$A$100,"М.Г")),0))))</f>
        <v>0</v>
      </c>
      <c r="G5" s="27">
        <f>SUMPRODUCT(--($A5&amp;G$3=щукин!$B$3:$B$100&amp;(IFERROR(--(TEXT(щукин!$A$3:$A$100,"М.Г")),0))))</f>
        <v>0</v>
      </c>
      <c r="H5" s="27">
        <f>SUMPRODUCT(--($A5&amp;H$3=щукин!$B$3:$B$100&amp;(IFERROR(--(TEXT(щукин!$A$3:$A$100,"М.Г")),0))))</f>
        <v>0</v>
      </c>
      <c r="I5" s="23">
        <f t="shared" si="0"/>
        <v>0</v>
      </c>
      <c r="J5" s="27">
        <f>SUMPRODUCT(--($A5&amp;J$3=щукин!$B$3:$B$100&amp;(IFERROR(--(TEXT(щукин!$A$3:$A$100,"М.Г")),0))))</f>
        <v>0</v>
      </c>
      <c r="K5" s="27">
        <f>SUMPRODUCT(--($A5&amp;K$3=щукин!$B$3:$B$100&amp;(IFERROR(--(TEXT(щукин!$A$3:$A$100,"М.Г")),0))))</f>
        <v>0</v>
      </c>
      <c r="L5" s="27">
        <f>SUMPRODUCT(--($A5&amp;L$3=щукин!$B$3:$B$100&amp;(IFERROR(--(TEXT(щукин!$A$3:$A$100,"М.Г")),0))))</f>
        <v>0</v>
      </c>
      <c r="M5" s="27">
        <f>SUMPRODUCT(--($A5&amp;M$3=щукин!$B$3:$B$100&amp;(IFERROR(--(TEXT(щукин!$A$3:$A$100,"М.Г")),0))))</f>
        <v>0</v>
      </c>
      <c r="N5" s="27">
        <f>SUMPRODUCT(--($A5&amp;N$3=щукин!$B$3:$B$100&amp;(IFERROR(--(TEXT(щукин!$A$3:$A$100,"М.Г")),0))))</f>
        <v>0</v>
      </c>
      <c r="O5" s="27">
        <f>SUMPRODUCT(--($A5&amp;O$3=щукин!$B$3:$B$100&amp;(IFERROR(--(TEXT(щукин!$A$3:$A$100,"М.Г")),0))))</f>
        <v>0</v>
      </c>
      <c r="P5" s="23">
        <f t="shared" ref="P5:P11" si="2">SUM(J5:O5)</f>
        <v>0</v>
      </c>
    </row>
    <row r="6" spans="1:16">
      <c r="A6" s="11" t="s">
        <v>7</v>
      </c>
      <c r="B6" s="27">
        <f>SUMPRODUCT(--($A6&amp;B$3=щукин!$B$3:$B$100&amp;(IFERROR(--(TEXT(щукин!$A$3:$A$100,"М.Г")),0))))</f>
        <v>0</v>
      </c>
      <c r="C6" s="27">
        <f>SUMPRODUCT(--($A6&amp;C$3=щукин!$B$3:$B$100&amp;(IFERROR(--(TEXT(щукин!$A$3:$A$100,"М.Г")),0))))</f>
        <v>0</v>
      </c>
      <c r="D6" s="27">
        <f>SUMPRODUCT(--($A6&amp;D$3=щукин!$B$3:$B$100&amp;(IFERROR(--(TEXT(щукин!$A$3:$A$100,"М.Г")),0))))</f>
        <v>0</v>
      </c>
      <c r="E6" s="27">
        <f>SUMPRODUCT(--($A6&amp;E$3=щукин!$B$3:$B$100&amp;(IFERROR(--(TEXT(щукин!$A$3:$A$100,"М.Г")),0))))</f>
        <v>0</v>
      </c>
      <c r="F6" s="27">
        <f>SUMPRODUCT(--($A6&amp;F$3=щукин!$B$3:$B$100&amp;(IFERROR(--(TEXT(щукин!$A$3:$A$100,"М.Г")),0))))</f>
        <v>0</v>
      </c>
      <c r="G6" s="27">
        <f>SUMPRODUCT(--($A6&amp;G$3=щукин!$B$3:$B$100&amp;(IFERROR(--(TEXT(щукин!$A$3:$A$100,"М.Г")),0))))</f>
        <v>0</v>
      </c>
      <c r="H6" s="27">
        <f>SUMPRODUCT(--($A6&amp;H$3=щукин!$B$3:$B$100&amp;(IFERROR(--(TEXT(щукин!$A$3:$A$100,"М.Г")),0))))</f>
        <v>0</v>
      </c>
      <c r="I6" s="23">
        <f t="shared" si="0"/>
        <v>0</v>
      </c>
      <c r="J6" s="27">
        <f>SUMPRODUCT(--($A6&amp;J$3=щукин!$B$3:$B$100&amp;(IFERROR(--(TEXT(щукин!$A$3:$A$100,"М.Г")),0))))</f>
        <v>0</v>
      </c>
      <c r="K6" s="27">
        <f>SUMPRODUCT(--($A6&amp;K$3=щукин!$B$3:$B$100&amp;(IFERROR(--(TEXT(щукин!$A$3:$A$100,"М.Г")),0))))</f>
        <v>0</v>
      </c>
      <c r="L6" s="27">
        <f>SUMPRODUCT(--($A6&amp;L$3=щукин!$B$3:$B$100&amp;(IFERROR(--(TEXT(щукин!$A$3:$A$100,"М.Г")),0))))</f>
        <v>0</v>
      </c>
      <c r="M6" s="27">
        <f>SUMPRODUCT(--($A6&amp;M$3=щукин!$B$3:$B$100&amp;(IFERROR(--(TEXT(щукин!$A$3:$A$100,"М.Г")),0))))</f>
        <v>0</v>
      </c>
      <c r="N6" s="27">
        <f>SUMPRODUCT(--($A6&amp;N$3=щукин!$B$3:$B$100&amp;(IFERROR(--(TEXT(щукин!$A$3:$A$100,"М.Г")),0))))</f>
        <v>0</v>
      </c>
      <c r="O6" s="27">
        <f>SUMPRODUCT(--($A6&amp;O$3=щукин!$B$3:$B$100&amp;(IFERROR(--(TEXT(щукин!$A$3:$A$100,"М.Г")),0))))</f>
        <v>0</v>
      </c>
      <c r="P6" s="23">
        <f t="shared" si="2"/>
        <v>0</v>
      </c>
    </row>
    <row r="7" spans="1:16">
      <c r="A7" s="11" t="s">
        <v>5</v>
      </c>
      <c r="B7" s="27">
        <f>SUMPRODUCT(--($A7&amp;B$3=щукин!$B$3:$B$100&amp;(IFERROR(--(TEXT(щукин!$A$3:$A$100,"М.Г")),0))))</f>
        <v>0</v>
      </c>
      <c r="C7" s="27">
        <f>SUMPRODUCT(--($A7&amp;C$3=щукин!$B$3:$B$100&amp;(IFERROR(--(TEXT(щукин!$A$3:$A$100,"М.Г")),0))))</f>
        <v>0</v>
      </c>
      <c r="D7" s="27">
        <f>SUMPRODUCT(--($A7&amp;D$3=щукин!$B$3:$B$100&amp;(IFERROR(--(TEXT(щукин!$A$3:$A$100,"М.Г")),0))))</f>
        <v>0</v>
      </c>
      <c r="E7" s="27">
        <f>SUMPRODUCT(--($A7&amp;E$3=щукин!$B$3:$B$100&amp;(IFERROR(--(TEXT(щукин!$A$3:$A$100,"М.Г")),0))))</f>
        <v>0</v>
      </c>
      <c r="F7" s="69">
        <f>SUMPRODUCT(--($A7&amp;F$3=щукин!$B$3:$B$100&amp;(IFERROR(--(TEXT(щукин!$A$3:$A$100,"М.Г")),0))))</f>
        <v>0</v>
      </c>
      <c r="G7" s="27">
        <f>SUMPRODUCT(--($A7&amp;G$3=щукин!$B$3:$B$100&amp;(IFERROR(--(TEXT(щукин!$A$3:$A$100,"М.Г")),0))))</f>
        <v>0</v>
      </c>
      <c r="H7" s="27">
        <f>SUMPRODUCT(--($A7&amp;H$3=щукин!$B$3:$B$100&amp;(IFERROR(--(TEXT(щукин!$A$3:$A$100,"М.Г")),0))))</f>
        <v>0</v>
      </c>
      <c r="I7" s="23">
        <f t="shared" si="0"/>
        <v>0</v>
      </c>
      <c r="J7" s="27">
        <f>SUMPRODUCT(--($A7&amp;J$3=щукин!$B$3:$B$100&amp;(IFERROR(--(TEXT(щукин!$A$3:$A$100,"М.Г")),0))))</f>
        <v>0</v>
      </c>
      <c r="K7" s="27">
        <f>SUMPRODUCT(--($A7&amp;K$3=щукин!$B$3:$B$100&amp;(IFERROR(--(TEXT(щукин!$A$3:$A$100,"М.Г")),0))))</f>
        <v>0</v>
      </c>
      <c r="L7" s="27">
        <f>SUMPRODUCT(--($A7&amp;L$3=щукин!$B$3:$B$100&amp;(IFERROR(--(TEXT(щукин!$A$3:$A$100,"М.Г")),0))))</f>
        <v>0</v>
      </c>
      <c r="M7" s="27">
        <f>SUMPRODUCT(--($A7&amp;M$3=щукин!$B$3:$B$100&amp;(IFERROR(--(TEXT(щукин!$A$3:$A$100,"М.Г")),0))))</f>
        <v>0</v>
      </c>
      <c r="N7" s="27">
        <f>SUMPRODUCT(--($A7&amp;N$3=щукин!$B$3:$B$100&amp;(IFERROR(--(TEXT(щукин!$A$3:$A$100,"М.Г")),0))))</f>
        <v>0</v>
      </c>
      <c r="O7" s="69">
        <f>SUMPRODUCT(--($A7&amp;O$3=щукин!$B$3:$B$100&amp;(IFERROR(--(TEXT(щукин!$A$3:$A$100,"М.Г")),0))))</f>
        <v>2</v>
      </c>
      <c r="P7" s="23">
        <f t="shared" si="2"/>
        <v>2</v>
      </c>
    </row>
    <row r="8" spans="1:16">
      <c r="A8" s="11" t="s">
        <v>9</v>
      </c>
      <c r="B8" s="27">
        <f>SUMPRODUCT(--($A8&amp;B$3=щукин!$B$3:$B$100&amp;(IFERROR(--(TEXT(щукин!$A$3:$A$100,"М.Г")),0))))</f>
        <v>0</v>
      </c>
      <c r="C8" s="27">
        <f>SUMPRODUCT(--($A8&amp;C$3=щукин!$B$3:$B$100&amp;(IFERROR(--(TEXT(щукин!$A$3:$A$100,"М.Г")),0))))</f>
        <v>0</v>
      </c>
      <c r="D8" s="27">
        <f>SUMPRODUCT(--($A8&amp;D$3=щукин!$B$3:$B$100&amp;(IFERROR(--(TEXT(щукин!$A$3:$A$100,"М.Г")),0))))</f>
        <v>0</v>
      </c>
      <c r="E8" s="27">
        <f>SUMPRODUCT(--($A8&amp;E$3=щукин!$B$3:$B$100&amp;(IFERROR(--(TEXT(щукин!$A$3:$A$100,"М.Г")),0))))</f>
        <v>0</v>
      </c>
      <c r="F8" s="27">
        <f>SUMPRODUCT(--($A8&amp;F$3=щукин!$B$3:$B$100&amp;(IFERROR(--(TEXT(щукин!$A$3:$A$100,"М.Г")),0))))</f>
        <v>0</v>
      </c>
      <c r="G8" s="27">
        <f>SUMPRODUCT(--($A8&amp;G$3=щукин!$B$3:$B$100&amp;(IFERROR(--(TEXT(щукин!$A$3:$A$100,"М.Г")),0))))</f>
        <v>0</v>
      </c>
      <c r="H8" s="27">
        <f>SUMPRODUCT(--($A8&amp;H$3=щукин!$B$3:$B$100&amp;(IFERROR(--(TEXT(щукин!$A$3:$A$100,"М.Г")),0))))</f>
        <v>0</v>
      </c>
      <c r="I8" s="23">
        <f t="shared" si="0"/>
        <v>0</v>
      </c>
      <c r="J8" s="27">
        <f>SUMPRODUCT(--($A8&amp;J$3=щукин!$B$3:$B$100&amp;(IFERROR(--(TEXT(щукин!$A$3:$A$100,"М.Г")),0))))</f>
        <v>0</v>
      </c>
      <c r="K8" s="27">
        <f>SUMPRODUCT(--($A8&amp;K$3=щукин!$B$3:$B$100&amp;(IFERROR(--(TEXT(щукин!$A$3:$A$100,"М.Г")),0))))</f>
        <v>0</v>
      </c>
      <c r="L8" s="27">
        <f>SUMPRODUCT(--($A8&amp;L$3=щукин!$B$3:$B$100&amp;(IFERROR(--(TEXT(щукин!$A$3:$A$100,"М.Г")),0))))</f>
        <v>0</v>
      </c>
      <c r="M8" s="27">
        <f>SUMPRODUCT(--($A8&amp;M$3=щукин!$B$3:$B$100&amp;(IFERROR(--(TEXT(щукин!$A$3:$A$100,"М.Г")),0))))</f>
        <v>0</v>
      </c>
      <c r="N8" s="27">
        <f>SUMPRODUCT(--($A8&amp;N$3=щукин!$B$3:$B$100&amp;(IFERROR(--(TEXT(щукин!$A$3:$A$100,"М.Г")),0))))</f>
        <v>0</v>
      </c>
      <c r="O8" s="27">
        <f>SUMPRODUCT(--($A8&amp;O$3=щукин!$B$3:$B$100&amp;(IFERROR(--(TEXT(щукин!$A$3:$A$100,"М.Г")),0))))</f>
        <v>0</v>
      </c>
      <c r="P8" s="23">
        <f t="shared" si="2"/>
        <v>0</v>
      </c>
    </row>
    <row r="9" spans="1:16">
      <c r="A9" s="11" t="s">
        <v>6</v>
      </c>
      <c r="B9" s="27">
        <f>SUMPRODUCT(--($A9&amp;B$3=щукин!$B$3:$B$100&amp;(IFERROR(--(TEXT(щукин!$A$3:$A$100,"М.Г")),0))))</f>
        <v>0</v>
      </c>
      <c r="C9" s="27">
        <f>SUMPRODUCT(--($A9&amp;C$3=щукин!$B$3:$B$100&amp;(IFERROR(--(TEXT(щукин!$A$3:$A$100,"М.Г")),0))))</f>
        <v>0</v>
      </c>
      <c r="D9" s="27">
        <f>SUMPRODUCT(--($A9&amp;D$3=щукин!$B$3:$B$100&amp;(IFERROR(--(TEXT(щукин!$A$3:$A$100,"М.Г")),0))))</f>
        <v>0</v>
      </c>
      <c r="E9" s="27">
        <f>SUMPRODUCT(--($A9&amp;E$3=щукин!$B$3:$B$100&amp;(IFERROR(--(TEXT(щукин!$A$3:$A$100,"М.Г")),0))))</f>
        <v>0</v>
      </c>
      <c r="F9" s="27">
        <f>SUMPRODUCT(--($A9&amp;F$3=щукин!$B$3:$B$100&amp;(IFERROR(--(TEXT(щукин!$A$3:$A$100,"М.Г")),0))))</f>
        <v>0</v>
      </c>
      <c r="G9" s="27">
        <f>SUMPRODUCT(--($A9&amp;G$3=щукин!$B$3:$B$100&amp;(IFERROR(--(TEXT(щукин!$A$3:$A$100,"М.Г")),0))))</f>
        <v>0</v>
      </c>
      <c r="H9" s="27">
        <f>SUMPRODUCT(--($A9&amp;H$3=щукин!$B$3:$B$100&amp;(IFERROR(--(TEXT(щукин!$A$3:$A$100,"М.Г")),0))))</f>
        <v>0</v>
      </c>
      <c r="I9" s="23">
        <f t="shared" si="0"/>
        <v>0</v>
      </c>
      <c r="J9" s="27">
        <f>SUMPRODUCT(--($A9&amp;J$3=щукин!$B$3:$B$100&amp;(IFERROR(--(TEXT(щукин!$A$3:$A$100,"М.Г")),0))))</f>
        <v>1</v>
      </c>
      <c r="K9" s="27">
        <f>SUMPRODUCT(--($A9&amp;K$3=щукин!$B$3:$B$100&amp;(IFERROR(--(TEXT(щукин!$A$3:$A$100,"М.Г")),0))))</f>
        <v>0</v>
      </c>
      <c r="L9" s="27">
        <f>SUMPRODUCT(--($A9&amp;L$3=щукин!$B$3:$B$100&amp;(IFERROR(--(TEXT(щукин!$A$3:$A$100,"М.Г")),0))))</f>
        <v>0</v>
      </c>
      <c r="M9" s="27">
        <f>SUMPRODUCT(--($A9&amp;M$3=щукин!$B$3:$B$100&amp;(IFERROR(--(TEXT(щукин!$A$3:$A$100,"М.Г")),0))))</f>
        <v>0</v>
      </c>
      <c r="N9" s="27">
        <f>SUMPRODUCT(--($A9&amp;N$3=щукин!$B$3:$B$100&amp;(IFERROR(--(TEXT(щукин!$A$3:$A$100,"М.Г")),0))))</f>
        <v>0</v>
      </c>
      <c r="O9" s="27">
        <f>SUMPRODUCT(--($A9&amp;O$3=щукин!$B$3:$B$100&amp;(IFERROR(--(TEXT(щукин!$A$3:$A$100,"М.Г")),0))))</f>
        <v>0</v>
      </c>
      <c r="P9" s="23">
        <f t="shared" si="2"/>
        <v>1</v>
      </c>
    </row>
    <row r="10" spans="1:16">
      <c r="A10" s="26" t="s">
        <v>18</v>
      </c>
      <c r="B10" s="27">
        <f>SUMPRODUCT(--($A10&amp;B$3=щукин!$B$3:$B$100&amp;(IFERROR(--(TEXT(щукин!$A$3:$A$100,"М.Г")),0))))</f>
        <v>0</v>
      </c>
      <c r="C10" s="27">
        <f>SUMPRODUCT(--($A10&amp;C$3=щукин!$B$3:$B$100&amp;(IFERROR(--(TEXT(щукин!$A$3:$A$100,"М.Г")),0))))</f>
        <v>0</v>
      </c>
      <c r="D10" s="27">
        <f>SUMPRODUCT(--($A10&amp;D$3=щукин!$B$3:$B$100&amp;(IFERROR(--(TEXT(щукин!$A$3:$A$100,"М.Г")),0))))</f>
        <v>0</v>
      </c>
      <c r="E10" s="27">
        <f>SUMPRODUCT(--($A10&amp;E$3=щукин!$B$3:$B$100&amp;(IFERROR(--(TEXT(щукин!$A$3:$A$100,"М.Г")),0))))</f>
        <v>0</v>
      </c>
      <c r="F10" s="27">
        <f>SUMPRODUCT(--($A10&amp;F$3=щукин!$B$3:$B$100&amp;(IFERROR(--(TEXT(щукин!$A$3:$A$100,"М.Г")),0))))</f>
        <v>0</v>
      </c>
      <c r="G10" s="27">
        <f>SUMPRODUCT(--($A10&amp;G$3=щукин!$B$3:$B$100&amp;(IFERROR(--(TEXT(щукин!$A$3:$A$100,"М.Г")),0))))</f>
        <v>0</v>
      </c>
      <c r="H10" s="27">
        <f>SUMPRODUCT(--($A10&amp;H$3=щукин!$B$3:$B$100&amp;(IFERROR(--(TEXT(щукин!$A$3:$A$100,"М.Г")),0))))</f>
        <v>0</v>
      </c>
      <c r="I10" s="23">
        <f t="shared" si="0"/>
        <v>0</v>
      </c>
      <c r="J10" s="27">
        <f>SUMPRODUCT(--($A10&amp;J$3=щукин!$B$3:$B$100&amp;(IFERROR(--(TEXT(щукин!$A$3:$A$100,"М.Г")),0))))</f>
        <v>0</v>
      </c>
      <c r="K10" s="27">
        <f>SUMPRODUCT(--($A10&amp;K$3=щукин!$B$3:$B$100&amp;(IFERROR(--(TEXT(щукин!$A$3:$A$100,"М.Г")),0))))</f>
        <v>0</v>
      </c>
      <c r="L10" s="27">
        <f>SUMPRODUCT(--($A10&amp;L$3=щукин!$B$3:$B$100&amp;(IFERROR(--(TEXT(щукин!$A$3:$A$100,"М.Г")),0))))</f>
        <v>0</v>
      </c>
      <c r="M10" s="27">
        <f>SUMPRODUCT(--($A10&amp;M$3=щукин!$B$3:$B$100&amp;(IFERROR(--(TEXT(щукин!$A$3:$A$100,"М.Г")),0))))</f>
        <v>0</v>
      </c>
      <c r="N10" s="27">
        <f>SUMPRODUCT(--($A10&amp;N$3=щукин!$B$3:$B$100&amp;(IFERROR(--(TEXT(щукин!$A$3:$A$100,"М.Г")),0))))</f>
        <v>0</v>
      </c>
      <c r="O10" s="27">
        <f>SUMPRODUCT(--($A10&amp;O$3=щукин!$B$3:$B$100&amp;(IFERROR(--(TEXT(щукин!$A$3:$A$100,"М.Г")),0))))</f>
        <v>0</v>
      </c>
      <c r="P10" s="23">
        <f t="shared" si="2"/>
        <v>0</v>
      </c>
    </row>
    <row r="11" spans="1:16" ht="15.75">
      <c r="A11" s="25" t="s">
        <v>3</v>
      </c>
      <c r="B11" s="24">
        <f t="shared" ref="B11:J11" si="3">SUM(B4:B10)</f>
        <v>0</v>
      </c>
      <c r="C11" s="24">
        <f t="shared" si="3"/>
        <v>0</v>
      </c>
      <c r="D11" s="24">
        <f t="shared" si="3"/>
        <v>0</v>
      </c>
      <c r="E11" s="24">
        <f t="shared" si="3"/>
        <v>0</v>
      </c>
      <c r="F11" s="24">
        <f t="shared" si="3"/>
        <v>0</v>
      </c>
      <c r="G11" s="24">
        <f t="shared" si="3"/>
        <v>2</v>
      </c>
      <c r="H11" s="24">
        <f t="shared" si="3"/>
        <v>0</v>
      </c>
      <c r="I11" s="28">
        <f>SUM(I4:I10)</f>
        <v>2</v>
      </c>
      <c r="J11" s="24">
        <f t="shared" si="3"/>
        <v>1</v>
      </c>
      <c r="K11" s="24">
        <f>SUM(K4:K10)</f>
        <v>0</v>
      </c>
      <c r="L11" s="24">
        <f>SUM(L4:L10)</f>
        <v>0</v>
      </c>
      <c r="M11" s="24">
        <f>SUM(M4:M10)</f>
        <v>0</v>
      </c>
      <c r="N11" s="24">
        <f>SUM(N4:N10)</f>
        <v>0</v>
      </c>
      <c r="O11" s="24">
        <f>SUM(O4:O10)</f>
        <v>2</v>
      </c>
      <c r="P11" s="28">
        <f t="shared" si="2"/>
        <v>3</v>
      </c>
    </row>
    <row r="12" spans="1:16" ht="15.75">
      <c r="A12" s="10"/>
    </row>
  </sheetData>
  <customSheetViews>
    <customSheetView guid="{8251B4D9-788D-46F1-BD50-37173956B4A8}" scale="75">
      <selection activeCell="A2" sqref="A2"/>
      <pageMargins left="0.25" right="0.25" top="0.75" bottom="0.75" header="0.3" footer="0.3"/>
      <pageSetup paperSize="9" scale="41" orientation="landscape" r:id="rId1"/>
      <headerFooter alignWithMargins="0"/>
    </customSheetView>
  </customSheetViews>
  <mergeCells count="1">
    <mergeCell ref="A1:H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41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5:O49"/>
  <sheetViews>
    <sheetView workbookViewId="0">
      <selection activeCell="L38" sqref="L38"/>
    </sheetView>
  </sheetViews>
  <sheetFormatPr defaultRowHeight="12.75"/>
  <cols>
    <col min="3" max="3" width="13.7109375" customWidth="1"/>
    <col min="4" max="4" width="10.140625" bestFit="1" customWidth="1"/>
    <col min="8" max="8" width="13.42578125" customWidth="1"/>
  </cols>
  <sheetData>
    <row r="5" spans="3:13">
      <c r="C5" s="66" t="s">
        <v>39</v>
      </c>
      <c r="D5" s="67"/>
      <c r="H5" s="64" t="s">
        <v>40</v>
      </c>
      <c r="I5" s="65"/>
      <c r="J5" s="65"/>
      <c r="K5" s="65"/>
      <c r="L5" s="65"/>
      <c r="M5" s="48"/>
    </row>
    <row r="6" spans="3:13">
      <c r="C6" s="39"/>
      <c r="D6" s="45"/>
      <c r="H6" s="39"/>
      <c r="I6" s="62" t="s">
        <v>41</v>
      </c>
      <c r="J6" s="63"/>
      <c r="K6" s="63"/>
      <c r="L6" s="63"/>
      <c r="M6" s="45"/>
    </row>
    <row r="7" spans="3:13">
      <c r="C7" s="39"/>
      <c r="D7" s="45"/>
      <c r="H7" s="39"/>
      <c r="I7" s="49" t="s">
        <v>35</v>
      </c>
      <c r="J7" s="49" t="s">
        <v>36</v>
      </c>
      <c r="K7" s="49" t="s">
        <v>33</v>
      </c>
      <c r="L7" s="49" t="s">
        <v>34</v>
      </c>
      <c r="M7" s="45"/>
    </row>
    <row r="8" spans="3:13">
      <c r="C8" s="42" t="s">
        <v>44</v>
      </c>
      <c r="D8" s="54" t="s">
        <v>45</v>
      </c>
      <c r="H8" s="42" t="s">
        <v>44</v>
      </c>
      <c r="I8" s="51">
        <v>41760</v>
      </c>
      <c r="J8" s="51">
        <v>41791</v>
      </c>
      <c r="K8" s="51">
        <v>41821</v>
      </c>
      <c r="L8" s="51">
        <v>41852</v>
      </c>
      <c r="M8" s="45"/>
    </row>
    <row r="9" spans="3:13" hidden="1">
      <c r="C9" s="42"/>
      <c r="D9" s="54"/>
      <c r="H9" s="42"/>
      <c r="I9" s="51"/>
      <c r="J9" s="51">
        <v>41792</v>
      </c>
      <c r="K9" s="51"/>
      <c r="L9" s="51"/>
      <c r="M9" s="45"/>
    </row>
    <row r="10" spans="3:13" hidden="1">
      <c r="C10" s="42"/>
      <c r="D10" s="54"/>
      <c r="H10" s="42"/>
      <c r="I10" s="51"/>
      <c r="J10" s="51">
        <v>41793</v>
      </c>
      <c r="K10" s="51"/>
      <c r="L10" s="51"/>
      <c r="M10" s="45"/>
    </row>
    <row r="11" spans="3:13" hidden="1">
      <c r="C11" s="42"/>
      <c r="D11" s="54"/>
      <c r="H11" s="42"/>
      <c r="I11" s="51"/>
      <c r="J11" s="51">
        <v>41794</v>
      </c>
      <c r="K11" s="51"/>
      <c r="L11" s="51"/>
      <c r="M11" s="45"/>
    </row>
    <row r="12" spans="3:13" hidden="1">
      <c r="C12" s="42"/>
      <c r="D12" s="54"/>
      <c r="H12" s="42"/>
      <c r="I12" s="51"/>
      <c r="J12" s="51">
        <v>41795</v>
      </c>
      <c r="K12" s="51"/>
      <c r="L12" s="51"/>
      <c r="M12" s="45"/>
    </row>
    <row r="13" spans="3:13" hidden="1">
      <c r="C13" s="42"/>
      <c r="D13" s="54"/>
      <c r="H13" s="42"/>
      <c r="I13" s="51"/>
      <c r="J13" s="51">
        <v>41796</v>
      </c>
      <c r="K13" s="51"/>
      <c r="L13" s="51"/>
      <c r="M13" s="45"/>
    </row>
    <row r="14" spans="3:13" hidden="1">
      <c r="C14" s="42"/>
      <c r="D14" s="54"/>
      <c r="H14" s="42"/>
      <c r="I14" s="51"/>
      <c r="J14" s="51">
        <v>41797</v>
      </c>
      <c r="K14" s="51"/>
      <c r="L14" s="51"/>
      <c r="M14" s="45"/>
    </row>
    <row r="15" spans="3:13" hidden="1">
      <c r="C15" s="42"/>
      <c r="D15" s="54"/>
      <c r="H15" s="42"/>
      <c r="I15" s="51"/>
      <c r="J15" s="51">
        <v>41798</v>
      </c>
      <c r="K15" s="51"/>
      <c r="L15" s="51"/>
      <c r="M15" s="45"/>
    </row>
    <row r="16" spans="3:13" hidden="1">
      <c r="C16" s="42"/>
      <c r="D16" s="54"/>
      <c r="H16" s="42"/>
      <c r="I16" s="51"/>
      <c r="J16" s="51">
        <v>41799</v>
      </c>
      <c r="K16" s="51"/>
      <c r="L16" s="51"/>
      <c r="M16" s="45"/>
    </row>
    <row r="17" spans="3:13" hidden="1">
      <c r="C17" s="42"/>
      <c r="D17" s="54"/>
      <c r="H17" s="42"/>
      <c r="I17" s="51"/>
      <c r="J17" s="51">
        <v>41800</v>
      </c>
      <c r="K17" s="51"/>
      <c r="L17" s="51"/>
      <c r="M17" s="45"/>
    </row>
    <row r="18" spans="3:13" hidden="1">
      <c r="C18" s="42"/>
      <c r="D18" s="54"/>
      <c r="H18" s="42"/>
      <c r="I18" s="51"/>
      <c r="J18" s="51">
        <v>41801</v>
      </c>
      <c r="K18" s="51"/>
      <c r="L18" s="51"/>
      <c r="M18" s="45"/>
    </row>
    <row r="19" spans="3:13" hidden="1">
      <c r="C19" s="42"/>
      <c r="D19" s="54"/>
      <c r="H19" s="42"/>
      <c r="I19" s="51"/>
      <c r="J19" s="51">
        <v>41802</v>
      </c>
      <c r="K19" s="51"/>
      <c r="L19" s="51"/>
      <c r="M19" s="45"/>
    </row>
    <row r="20" spans="3:13" hidden="1">
      <c r="C20" s="42"/>
      <c r="D20" s="54"/>
      <c r="H20" s="42"/>
      <c r="I20" s="51"/>
      <c r="J20" s="51">
        <v>41803</v>
      </c>
      <c r="K20" s="51"/>
      <c r="L20" s="51"/>
      <c r="M20" s="45"/>
    </row>
    <row r="21" spans="3:13" hidden="1">
      <c r="C21" s="42"/>
      <c r="D21" s="54"/>
      <c r="H21" s="42"/>
      <c r="I21" s="51"/>
      <c r="J21" s="51">
        <v>41804</v>
      </c>
      <c r="K21" s="51"/>
      <c r="L21" s="51"/>
      <c r="M21" s="45"/>
    </row>
    <row r="22" spans="3:13" hidden="1">
      <c r="C22" s="42"/>
      <c r="D22" s="54"/>
      <c r="H22" s="42"/>
      <c r="I22" s="51"/>
      <c r="J22" s="51">
        <v>41805</v>
      </c>
      <c r="K22" s="51"/>
      <c r="L22" s="51"/>
      <c r="M22" s="45"/>
    </row>
    <row r="23" spans="3:13" hidden="1">
      <c r="C23" s="42"/>
      <c r="D23" s="54"/>
      <c r="H23" s="42"/>
      <c r="I23" s="51"/>
      <c r="J23" s="51">
        <v>41806</v>
      </c>
      <c r="K23" s="51"/>
      <c r="L23" s="51"/>
      <c r="M23" s="45"/>
    </row>
    <row r="24" spans="3:13" hidden="1">
      <c r="C24" s="42"/>
      <c r="D24" s="54"/>
      <c r="H24" s="42"/>
      <c r="I24" s="51"/>
      <c r="J24" s="51">
        <v>41807</v>
      </c>
      <c r="K24" s="51"/>
      <c r="L24" s="51"/>
      <c r="M24" s="45"/>
    </row>
    <row r="25" spans="3:13" hidden="1">
      <c r="C25" s="42"/>
      <c r="D25" s="54"/>
      <c r="H25" s="42"/>
      <c r="I25" s="51"/>
      <c r="J25" s="51">
        <v>41808</v>
      </c>
      <c r="K25" s="51"/>
      <c r="L25" s="51"/>
      <c r="M25" s="45"/>
    </row>
    <row r="26" spans="3:13" hidden="1">
      <c r="C26" s="42"/>
      <c r="D26" s="54"/>
      <c r="H26" s="42"/>
      <c r="I26" s="51"/>
      <c r="J26" s="51">
        <v>41809</v>
      </c>
      <c r="K26" s="51"/>
      <c r="L26" s="51"/>
      <c r="M26" s="45"/>
    </row>
    <row r="27" spans="3:13" hidden="1">
      <c r="C27" s="42"/>
      <c r="D27" s="54"/>
      <c r="H27" s="42"/>
      <c r="I27" s="51"/>
      <c r="J27" s="51">
        <v>41810</v>
      </c>
      <c r="K27" s="51"/>
      <c r="L27" s="51"/>
      <c r="M27" s="45"/>
    </row>
    <row r="28" spans="3:13" hidden="1">
      <c r="C28" s="42"/>
      <c r="D28" s="54"/>
      <c r="H28" s="42"/>
      <c r="I28" s="51"/>
      <c r="J28" s="51">
        <v>41811</v>
      </c>
      <c r="K28" s="51"/>
      <c r="L28" s="51"/>
      <c r="M28" s="45"/>
    </row>
    <row r="29" spans="3:13" hidden="1">
      <c r="C29" s="42"/>
      <c r="D29" s="54"/>
      <c r="H29" s="42"/>
      <c r="I29" s="51"/>
      <c r="J29" s="51">
        <v>41812</v>
      </c>
      <c r="K29" s="51"/>
      <c r="L29" s="51"/>
      <c r="M29" s="45"/>
    </row>
    <row r="30" spans="3:13" hidden="1">
      <c r="C30" s="42"/>
      <c r="D30" s="54"/>
      <c r="H30" s="42"/>
      <c r="I30" s="51"/>
      <c r="J30" s="51">
        <v>41813</v>
      </c>
      <c r="K30" s="51"/>
      <c r="L30" s="51"/>
      <c r="M30" s="45"/>
    </row>
    <row r="31" spans="3:13" hidden="1">
      <c r="C31" s="42"/>
      <c r="D31" s="54"/>
      <c r="H31" s="42"/>
      <c r="I31" s="51"/>
      <c r="J31" s="51">
        <v>41814</v>
      </c>
      <c r="K31" s="51"/>
      <c r="L31" s="51"/>
      <c r="M31" s="45"/>
    </row>
    <row r="32" spans="3:13" hidden="1">
      <c r="C32" s="42"/>
      <c r="D32" s="54"/>
      <c r="H32" s="42"/>
      <c r="I32" s="51"/>
      <c r="J32" s="51">
        <v>41815</v>
      </c>
      <c r="K32" s="51"/>
      <c r="L32" s="51"/>
      <c r="M32" s="45"/>
    </row>
    <row r="33" spans="3:15" hidden="1">
      <c r="C33" s="42"/>
      <c r="D33" s="54"/>
      <c r="H33" s="42"/>
      <c r="I33" s="51"/>
      <c r="J33" s="51">
        <v>41816</v>
      </c>
      <c r="K33" s="51"/>
      <c r="L33" s="51"/>
      <c r="M33" s="45"/>
    </row>
    <row r="34" spans="3:15" hidden="1">
      <c r="C34" s="42"/>
      <c r="D34" s="54"/>
      <c r="H34" s="42"/>
      <c r="I34" s="51"/>
      <c r="J34" s="51">
        <v>41817</v>
      </c>
      <c r="K34" s="51"/>
      <c r="L34" s="51"/>
      <c r="M34" s="45"/>
    </row>
    <row r="35" spans="3:15" hidden="1">
      <c r="C35" s="42"/>
      <c r="D35" s="54"/>
      <c r="H35" s="42"/>
      <c r="I35" s="51"/>
      <c r="J35" s="51">
        <v>41818</v>
      </c>
      <c r="K35" s="51"/>
      <c r="L35" s="51"/>
      <c r="M35" s="45"/>
    </row>
    <row r="36" spans="3:15" hidden="1">
      <c r="C36" s="42"/>
      <c r="D36" s="54"/>
      <c r="H36" s="42"/>
      <c r="I36" s="51"/>
      <c r="J36" s="51">
        <v>41819</v>
      </c>
      <c r="K36" s="51"/>
      <c r="L36" s="51"/>
      <c r="M36" s="45"/>
    </row>
    <row r="37" spans="3:15">
      <c r="C37" s="42" t="s">
        <v>29</v>
      </c>
      <c r="D37" s="46">
        <v>41866</v>
      </c>
      <c r="H37" s="39"/>
      <c r="I37" s="51">
        <v>41790</v>
      </c>
      <c r="J37" s="51">
        <v>41820</v>
      </c>
      <c r="K37" s="51">
        <v>41851</v>
      </c>
      <c r="L37" s="51">
        <v>41882</v>
      </c>
      <c r="M37" s="45"/>
    </row>
    <row r="38" spans="3:15">
      <c r="C38" s="42" t="s">
        <v>30</v>
      </c>
      <c r="D38" s="46">
        <v>41800</v>
      </c>
      <c r="H38" s="42" t="s">
        <v>29</v>
      </c>
      <c r="I38" s="21">
        <f>IF(AND($C$37:$C$44=$H$38,$D$37&gt;$I$8,$D$37&lt;$I$37),1,0)</f>
        <v>0</v>
      </c>
      <c r="J38" s="21">
        <v>0</v>
      </c>
      <c r="K38" s="21">
        <v>0</v>
      </c>
      <c r="L38" s="52">
        <f>SUMPRODUCT(IF(AND(C37=H38,$L$8-D37&lt;0,$L$37-D37&gt;0),1,0))</f>
        <v>1</v>
      </c>
      <c r="M38" s="45"/>
    </row>
    <row r="39" spans="3:15">
      <c r="C39" s="42" t="s">
        <v>31</v>
      </c>
      <c r="D39" s="46">
        <v>41773</v>
      </c>
      <c r="H39" s="42" t="s">
        <v>37</v>
      </c>
      <c r="I39" s="21">
        <v>0</v>
      </c>
      <c r="J39" s="56" t="e">
        <f>SUMIFS(E37:E44,(IF(AND(C37=H38,$L$8-D37&lt;0,$L$37-D37&gt;0),1,0)), "Сережа")</f>
        <v>#VALUE!</v>
      </c>
      <c r="K39" s="21">
        <v>0</v>
      </c>
      <c r="L39" s="21">
        <f>IF(AND($C$38=$H$39,L37-D38&lt;0,L38-D38&gt;0),1,0)</f>
        <v>0</v>
      </c>
      <c r="M39" s="45"/>
      <c r="O39">
        <f>I8-D37</f>
        <v>-106</v>
      </c>
    </row>
    <row r="40" spans="3:15">
      <c r="C40" s="42" t="s">
        <v>32</v>
      </c>
      <c r="D40" s="46">
        <v>41826</v>
      </c>
      <c r="H40" s="42" t="s">
        <v>38</v>
      </c>
      <c r="I40" s="21">
        <v>1</v>
      </c>
      <c r="J40" s="21">
        <v>0</v>
      </c>
      <c r="K40" s="21">
        <v>0</v>
      </c>
      <c r="L40" s="21">
        <v>1</v>
      </c>
      <c r="M40" s="45"/>
    </row>
    <row r="41" spans="3:15">
      <c r="C41" s="42" t="s">
        <v>29</v>
      </c>
      <c r="D41" s="46">
        <v>41763</v>
      </c>
      <c r="H41" s="42" t="s">
        <v>32</v>
      </c>
      <c r="I41" s="21">
        <v>1</v>
      </c>
      <c r="J41" s="21">
        <v>0</v>
      </c>
      <c r="K41" s="21">
        <v>1</v>
      </c>
      <c r="L41" s="21">
        <v>0</v>
      </c>
      <c r="M41" s="45"/>
    </row>
    <row r="42" spans="3:15">
      <c r="C42" s="42" t="s">
        <v>30</v>
      </c>
      <c r="D42" s="46">
        <v>41811</v>
      </c>
      <c r="H42" s="39"/>
      <c r="I42" s="21"/>
      <c r="J42" s="21"/>
      <c r="K42" s="21"/>
      <c r="L42" s="21"/>
      <c r="M42" s="45"/>
    </row>
    <row r="43" spans="3:15">
      <c r="C43" s="42" t="s">
        <v>31</v>
      </c>
      <c r="D43" s="46">
        <v>41861</v>
      </c>
      <c r="H43" s="39"/>
      <c r="I43" s="21"/>
      <c r="J43" s="21"/>
      <c r="K43" s="21"/>
      <c r="L43" s="21"/>
      <c r="M43" s="45"/>
    </row>
    <row r="44" spans="3:15">
      <c r="C44" s="44" t="s">
        <v>32</v>
      </c>
      <c r="D44" s="47">
        <v>41760</v>
      </c>
      <c r="H44" s="40"/>
      <c r="I44" s="41"/>
      <c r="J44" s="41"/>
      <c r="K44" s="41"/>
      <c r="L44" s="41"/>
      <c r="M44" s="50"/>
    </row>
    <row r="47" spans="3:15">
      <c r="H47" s="43" t="s">
        <v>42</v>
      </c>
    </row>
    <row r="48" spans="3:15">
      <c r="H48" s="53"/>
      <c r="I48" s="36" t="s">
        <v>43</v>
      </c>
    </row>
    <row r="49" spans="8:9">
      <c r="H49" s="55"/>
      <c r="I49" s="36" t="s">
        <v>46</v>
      </c>
    </row>
  </sheetData>
  <mergeCells count="3">
    <mergeCell ref="I6:L6"/>
    <mergeCell ref="H5:L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</vt:lpstr>
      <vt:lpstr>щукин</vt:lpstr>
      <vt:lpstr>ИТОГ за 2013-2014</vt:lpstr>
      <vt:lpstr>тест</vt:lpstr>
      <vt:lpstr>щукин!Область_печати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kovtunovsky</cp:lastModifiedBy>
  <cp:lastPrinted>2014-08-21T10:40:03Z</cp:lastPrinted>
  <dcterms:created xsi:type="dcterms:W3CDTF">1996-10-08T23:32:33Z</dcterms:created>
  <dcterms:modified xsi:type="dcterms:W3CDTF">2014-08-22T08:09:38Z</dcterms:modified>
</cp:coreProperties>
</file>