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60" windowWidth="12120" windowHeight="7470"/>
  </bookViews>
  <sheets>
    <sheet name="2014" sheetId="4" r:id="rId1"/>
    <sheet name="Лист3" sheetId="7" r:id="rId2"/>
  </sheets>
  <definedNames>
    <definedName name="_xlnm._FilterDatabase" localSheetId="0" hidden="1">'2014'!$A$6:$AC$8</definedName>
    <definedName name="год...">'2014'!$D$1</definedName>
    <definedName name="ДАТА." localSheetId="0">'2014'!$C$2</definedName>
    <definedName name="_xlnm.Print_Titles" localSheetId="0">'2014'!$4:$6</definedName>
  </definedNames>
  <calcPr calcId="145621"/>
</workbook>
</file>

<file path=xl/calcChain.xml><?xml version="1.0" encoding="utf-8"?>
<calcChain xmlns="http://schemas.openxmlformats.org/spreadsheetml/2006/main">
  <c r="Z8" i="4" l="1"/>
  <c r="AB8" i="4"/>
  <c r="H8" i="4" l="1"/>
  <c r="H7" i="4"/>
  <c r="AC4" i="4" l="1"/>
  <c r="AA4" i="4"/>
  <c r="I7" i="4"/>
  <c r="AB7" i="4" l="1"/>
  <c r="AC7" i="4" s="1"/>
  <c r="Z7" i="4"/>
  <c r="AA7" i="4" s="1"/>
  <c r="AC8" i="4"/>
  <c r="R8" i="4"/>
  <c r="P8" i="4"/>
  <c r="Q8" i="4"/>
  <c r="R7" i="4"/>
  <c r="Q7" i="4"/>
  <c r="P7" i="4"/>
  <c r="AA8" i="4"/>
  <c r="W8" i="4" l="1"/>
  <c r="T8" i="4"/>
  <c r="V8" i="4"/>
  <c r="S8" i="4"/>
  <c r="X8" i="4"/>
  <c r="U8" i="4"/>
  <c r="V7" i="4"/>
  <c r="S7" i="4"/>
  <c r="W7" i="4"/>
  <c r="T7" i="4"/>
  <c r="X7" i="4"/>
  <c r="U7" i="4"/>
  <c r="Y8" i="4"/>
  <c r="Y7" i="4"/>
  <c r="A8" i="4" l="1"/>
</calcChain>
</file>

<file path=xl/sharedStrings.xml><?xml version="1.0" encoding="utf-8"?>
<sst xmlns="http://schemas.openxmlformats.org/spreadsheetml/2006/main" count="57" uniqueCount="44">
  <si>
    <t xml:space="preserve">Фактический состав </t>
  </si>
  <si>
    <t>на</t>
  </si>
  <si>
    <t>№ п/п</t>
  </si>
  <si>
    <t>Фамилия и инициалы</t>
  </si>
  <si>
    <t>Структурное подразделение</t>
  </si>
  <si>
    <t>Возраст</t>
  </si>
  <si>
    <t>Мед</t>
  </si>
  <si>
    <t>Год</t>
  </si>
  <si>
    <t>Трудовой договор</t>
  </si>
  <si>
    <t>13/12</t>
  </si>
  <si>
    <t>Работает с даты</t>
  </si>
  <si>
    <t>Выслуга 20% с ДАТЫ</t>
  </si>
  <si>
    <t>Выслуга 30% с ДАТЫ</t>
  </si>
  <si>
    <t>Выслуга 30%</t>
  </si>
  <si>
    <t>365*3+1</t>
  </si>
  <si>
    <t>365*5+1</t>
  </si>
  <si>
    <t xml:space="preserve">Месяц установления % </t>
  </si>
  <si>
    <t xml:space="preserve">Выслуга 20% </t>
  </si>
  <si>
    <t xml:space="preserve">ВЫСЛУГА </t>
  </si>
  <si>
    <t>ЛЕТ</t>
  </si>
  <si>
    <t>МЕС</t>
  </si>
  <si>
    <t>ДНЕЙ</t>
  </si>
  <si>
    <t>Стаж работы до нашего Учреждения</t>
  </si>
  <si>
    <t>Общий стаж работы на текущую дату</t>
  </si>
  <si>
    <t>Стаж работы на выслугу  до нашего Учреждения</t>
  </si>
  <si>
    <t>СТАЖ РАБОТЫ</t>
  </si>
  <si>
    <t>Стаж работы на выслугу на ДАТУ</t>
  </si>
  <si>
    <t>№ ТД</t>
  </si>
  <si>
    <t>Дата заключения ТД</t>
  </si>
  <si>
    <t>Мед/немед</t>
  </si>
  <si>
    <t>Стаж работы в !!!!!!!!!!! на ДАТУ</t>
  </si>
  <si>
    <t>оооо</t>
  </si>
  <si>
    <t>Иванов</t>
  </si>
  <si>
    <t>Сидоркин</t>
  </si>
  <si>
    <t>В моей организации устанавливается доплата в размере 20% за стаж работы 3 года и за стаж работы 5 лет и выше - 30%</t>
  </si>
  <si>
    <t>У меня работает формула в графе АА, в которой установлен отсчет от даты приема (графа работает с даты).</t>
  </si>
  <si>
    <t>Т.е. если работник работает с 01.01.11, то прибавим 3 года и получим дату 01.01.2014 года.</t>
  </si>
  <si>
    <t>Но есть еще должности, которым устанавливается выслуга с учетом периода работы в других организациях по той же должности.</t>
  </si>
  <si>
    <t>т.е. если работет моя формула, то стаж установится 01.08.2017</t>
  </si>
  <si>
    <t>а нужно, чтобы было с 01.09.14</t>
  </si>
  <si>
    <t>плюс стаж</t>
  </si>
  <si>
    <t>2 года 11 месяцев</t>
  </si>
  <si>
    <t>Т.е. второму работнику нужно установить выслугу не от даты начала работы в моей организации, а учесть период 2 года 11 месяцев 0 дней.</t>
  </si>
  <si>
    <t>получим выслугу с 01.09.2014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</si>
</sst>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b/>
      <u/>
      <sz val="18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Arial Cyr"/>
      <charset val="204"/>
    </font>
    <font>
      <b/>
      <sz val="12"/>
      <color rgb="FFFF0000"/>
      <name val="Arial Cyr"/>
      <charset val="204"/>
    </font>
    <font>
      <b/>
      <sz val="10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CE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5BFEB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6">
    <xf numFmtId="0" fontId="0" fillId="0" borderId="0" xfId="0"/>
    <xf numFmtId="0" fontId="5" fillId="0" borderId="1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14" fontId="7" fillId="0" borderId="0" xfId="2" applyNumberFormat="1" applyFont="1" applyFill="1" applyBorder="1" applyAlignment="1">
      <alignment horizontal="center" vertical="center" wrapText="1"/>
    </xf>
    <xf numFmtId="0" fontId="1" fillId="0" borderId="0" xfId="2"/>
    <xf numFmtId="0" fontId="10" fillId="0" borderId="0" xfId="2" applyFont="1"/>
    <xf numFmtId="0" fontId="10" fillId="0" borderId="0" xfId="2" applyFont="1" applyAlignment="1">
      <alignment shrinkToFit="1"/>
    </xf>
    <xf numFmtId="165" fontId="3" fillId="0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2" applyAlignment="1">
      <alignment vertical="center"/>
    </xf>
    <xf numFmtId="0" fontId="3" fillId="0" borderId="0" xfId="2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2" applyFill="1"/>
    <xf numFmtId="0" fontId="1" fillId="0" borderId="0" xfId="2" applyBorder="1" applyAlignment="1">
      <alignment horizontal="center" vertical="center"/>
    </xf>
    <xf numFmtId="1" fontId="9" fillId="0" borderId="28" xfId="2" applyNumberFormat="1" applyFont="1" applyBorder="1" applyAlignment="1">
      <alignment horizontal="center" vertical="center" wrapText="1"/>
    </xf>
    <xf numFmtId="1" fontId="9" fillId="0" borderId="27" xfId="2" applyNumberFormat="1" applyFont="1" applyBorder="1" applyAlignment="1">
      <alignment horizontal="center" vertical="center" wrapText="1"/>
    </xf>
    <xf numFmtId="165" fontId="9" fillId="0" borderId="6" xfId="2" applyNumberFormat="1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shrinkToFit="1"/>
      <protection locked="0"/>
    </xf>
    <xf numFmtId="1" fontId="11" fillId="0" borderId="21" xfId="2" applyNumberFormat="1" applyFont="1" applyBorder="1" applyAlignment="1">
      <alignment horizontal="center" vertical="center" wrapText="1"/>
    </xf>
    <xf numFmtId="1" fontId="11" fillId="0" borderId="26" xfId="2" applyNumberFormat="1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49" fontId="10" fillId="2" borderId="23" xfId="0" applyNumberFormat="1" applyFont="1" applyFill="1" applyBorder="1" applyAlignment="1" applyProtection="1">
      <alignment horizontal="left" vertical="center" shrinkToFit="1"/>
      <protection locked="0"/>
    </xf>
    <xf numFmtId="165" fontId="3" fillId="0" borderId="23" xfId="2" applyNumberFormat="1" applyFont="1" applyFill="1" applyBorder="1" applyAlignment="1" applyProtection="1">
      <alignment horizontal="left" vertical="center" wrapText="1" shrinkToFit="1"/>
      <protection locked="0"/>
    </xf>
    <xf numFmtId="165" fontId="9" fillId="0" borderId="23" xfId="2" applyNumberFormat="1" applyFont="1" applyBorder="1" applyAlignment="1">
      <alignment horizontal="center" vertical="center" wrapText="1"/>
    </xf>
    <xf numFmtId="1" fontId="9" fillId="0" borderId="16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 shrinkToFit="1"/>
    </xf>
    <xf numFmtId="0" fontId="10" fillId="0" borderId="23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13" fillId="0" borderId="20" xfId="2" applyFont="1" applyBorder="1" applyAlignment="1">
      <alignment horizontal="center" vertical="center" shrinkToFit="1"/>
    </xf>
    <xf numFmtId="0" fontId="10" fillId="0" borderId="11" xfId="2" applyNumberFormat="1" applyFont="1" applyBorder="1" applyAlignment="1">
      <alignment horizontal="center" vertical="center" shrinkToFit="1"/>
    </xf>
    <xf numFmtId="0" fontId="10" fillId="5" borderId="25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18" xfId="2" applyFont="1" applyFill="1" applyBorder="1" applyAlignment="1">
      <alignment horizontal="center" vertical="center"/>
    </xf>
    <xf numFmtId="0" fontId="10" fillId="6" borderId="10" xfId="2" applyFont="1" applyFill="1" applyBorder="1" applyAlignment="1">
      <alignment horizontal="center" vertical="center"/>
    </xf>
    <xf numFmtId="0" fontId="10" fillId="6" borderId="14" xfId="2" applyFont="1" applyFill="1" applyBorder="1"/>
    <xf numFmtId="0" fontId="10" fillId="6" borderId="15" xfId="2" applyFont="1" applyFill="1" applyBorder="1"/>
    <xf numFmtId="165" fontId="9" fillId="0" borderId="37" xfId="2" applyNumberFormat="1" applyFont="1" applyBorder="1" applyAlignment="1">
      <alignment horizontal="center" vertical="center" wrapText="1"/>
    </xf>
    <xf numFmtId="165" fontId="9" fillId="0" borderId="38" xfId="2" applyNumberFormat="1" applyFont="1" applyBorder="1" applyAlignment="1">
      <alignment horizontal="center" vertical="center" wrapText="1"/>
    </xf>
    <xf numFmtId="49" fontId="9" fillId="0" borderId="26" xfId="2" applyNumberFormat="1" applyFont="1" applyBorder="1" applyAlignment="1">
      <alignment horizontal="center" vertical="center" wrapText="1"/>
    </xf>
    <xf numFmtId="49" fontId="9" fillId="0" borderId="21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10" xfId="2" applyNumberFormat="1" applyFont="1" applyBorder="1" applyAlignment="1">
      <alignment horizontal="center" vertical="center" shrinkToFit="1"/>
    </xf>
    <xf numFmtId="0" fontId="13" fillId="0" borderId="14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0" fillId="6" borderId="14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shrinkToFit="1"/>
    </xf>
    <xf numFmtId="0" fontId="10" fillId="0" borderId="48" xfId="2" applyFont="1" applyBorder="1" applyAlignment="1">
      <alignment horizontal="center" vertical="center" shrinkToFit="1"/>
    </xf>
    <xf numFmtId="0" fontId="10" fillId="0" borderId="49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0" borderId="51" xfId="2" applyFont="1" applyBorder="1" applyAlignment="1">
      <alignment horizontal="center" vertical="center" shrinkToFit="1"/>
    </xf>
    <xf numFmtId="0" fontId="10" fillId="5" borderId="50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 shrinkToFit="1"/>
    </xf>
    <xf numFmtId="0" fontId="10" fillId="4" borderId="11" xfId="2" applyFont="1" applyFill="1" applyBorder="1" applyAlignment="1">
      <alignment horizontal="center" vertical="center" shrinkToFit="1"/>
    </xf>
    <xf numFmtId="0" fontId="10" fillId="0" borderId="0" xfId="2" applyFont="1" applyAlignment="1">
      <alignment wrapText="1" shrinkToFit="1"/>
    </xf>
    <xf numFmtId="14" fontId="6" fillId="0" borderId="2" xfId="2" applyNumberFormat="1" applyFont="1" applyFill="1" applyBorder="1" applyAlignment="1">
      <alignment vertical="top" wrapText="1"/>
    </xf>
    <xf numFmtId="0" fontId="4" fillId="0" borderId="22" xfId="1" applyFont="1" applyFill="1" applyBorder="1" applyAlignment="1" applyProtection="1">
      <alignment wrapText="1"/>
    </xf>
    <xf numFmtId="0" fontId="10" fillId="4" borderId="49" xfId="2" applyFont="1" applyFill="1" applyBorder="1" applyAlignment="1">
      <alignment horizontal="center" vertical="center" shrinkToFit="1"/>
    </xf>
    <xf numFmtId="165" fontId="15" fillId="0" borderId="0" xfId="2" applyNumberFormat="1" applyFont="1" applyAlignment="1">
      <alignment horizontal="center" vertical="center"/>
    </xf>
    <xf numFmtId="0" fontId="1" fillId="0" borderId="29" xfId="2" applyBorder="1" applyAlignment="1">
      <alignment vertical="center"/>
    </xf>
    <xf numFmtId="0" fontId="1" fillId="0" borderId="54" xfId="2" applyBorder="1" applyAlignment="1">
      <alignment vertical="center"/>
    </xf>
    <xf numFmtId="0" fontId="1" fillId="0" borderId="54" xfId="2" applyBorder="1" applyAlignment="1">
      <alignment horizontal="center" vertical="center"/>
    </xf>
    <xf numFmtId="0" fontId="1" fillId="0" borderId="54" xfId="2" applyBorder="1"/>
    <xf numFmtId="0" fontId="1" fillId="0" borderId="12" xfId="2" applyBorder="1"/>
    <xf numFmtId="0" fontId="1" fillId="0" borderId="40" xfId="2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Border="1"/>
    <xf numFmtId="0" fontId="1" fillId="0" borderId="46" xfId="2" applyBorder="1"/>
    <xf numFmtId="0" fontId="1" fillId="0" borderId="27" xfId="2" applyBorder="1" applyAlignment="1">
      <alignment vertical="center"/>
    </xf>
    <xf numFmtId="0" fontId="1" fillId="0" borderId="37" xfId="2" applyBorder="1" applyAlignment="1">
      <alignment vertical="center"/>
    </xf>
    <xf numFmtId="0" fontId="1" fillId="0" borderId="37" xfId="2" applyBorder="1" applyAlignment="1">
      <alignment horizontal="center" vertical="center"/>
    </xf>
    <xf numFmtId="0" fontId="1" fillId="0" borderId="37" xfId="2" applyBorder="1"/>
    <xf numFmtId="0" fontId="1" fillId="0" borderId="19" xfId="2" applyBorder="1"/>
    <xf numFmtId="14" fontId="16" fillId="0" borderId="2" xfId="2" applyNumberFormat="1" applyFont="1" applyFill="1" applyBorder="1" applyAlignment="1">
      <alignment vertical="top" wrapText="1"/>
    </xf>
    <xf numFmtId="0" fontId="10" fillId="5" borderId="10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48" xfId="2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49" xfId="2" applyFont="1" applyFill="1" applyBorder="1" applyAlignment="1">
      <alignment horizontal="center" vertical="center" wrapText="1"/>
    </xf>
    <xf numFmtId="0" fontId="14" fillId="0" borderId="32" xfId="2" applyFont="1" applyBorder="1" applyAlignment="1">
      <alignment horizontal="center"/>
    </xf>
    <xf numFmtId="0" fontId="14" fillId="0" borderId="33" xfId="2" applyFont="1" applyBorder="1" applyAlignment="1">
      <alignment horizontal="center"/>
    </xf>
    <xf numFmtId="0" fontId="10" fillId="6" borderId="12" xfId="2" applyFont="1" applyFill="1" applyBorder="1" applyAlignment="1">
      <alignment horizontal="center" vertical="center" wrapText="1"/>
    </xf>
    <xf numFmtId="0" fontId="10" fillId="6" borderId="43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36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42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10" fillId="5" borderId="28" xfId="2" applyFont="1" applyFill="1" applyBorder="1" applyAlignment="1">
      <alignment horizontal="center" vertical="center" wrapText="1"/>
    </xf>
    <xf numFmtId="0" fontId="10" fillId="5" borderId="15" xfId="2" applyFont="1" applyFill="1" applyBorder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52" xfId="2" applyFont="1" applyFill="1" applyBorder="1" applyAlignment="1">
      <alignment horizontal="center" vertical="center" wrapText="1"/>
    </xf>
    <xf numFmtId="0" fontId="10" fillId="5" borderId="53" xfId="2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wrapText="1"/>
    </xf>
    <xf numFmtId="0" fontId="4" fillId="0" borderId="22" xfId="1" applyFont="1" applyFill="1" applyBorder="1" applyAlignment="1" applyProtection="1">
      <alignment horizontal="center" wrapText="1"/>
    </xf>
    <xf numFmtId="164" fontId="8" fillId="3" borderId="24" xfId="2" applyNumberFormat="1" applyFont="1" applyFill="1" applyBorder="1" applyAlignment="1">
      <alignment horizontal="center" vertical="center" wrapText="1"/>
    </xf>
    <xf numFmtId="164" fontId="8" fillId="3" borderId="39" xfId="2" applyNumberFormat="1" applyFont="1" applyFill="1" applyBorder="1" applyAlignment="1">
      <alignment horizontal="center" vertical="center" wrapText="1"/>
    </xf>
    <xf numFmtId="164" fontId="8" fillId="3" borderId="25" xfId="2" applyNumberFormat="1" applyFont="1" applyFill="1" applyBorder="1" applyAlignment="1">
      <alignment horizontal="center" vertical="center" wrapText="1"/>
    </xf>
    <xf numFmtId="164" fontId="8" fillId="3" borderId="14" xfId="2" applyNumberFormat="1" applyFont="1" applyFill="1" applyBorder="1" applyAlignment="1">
      <alignment horizontal="center" vertical="center" wrapText="1"/>
    </xf>
    <xf numFmtId="164" fontId="8" fillId="3" borderId="34" xfId="2" applyNumberFormat="1" applyFont="1" applyFill="1" applyBorder="1" applyAlignment="1">
      <alignment horizontal="center" vertical="center" wrapText="1"/>
    </xf>
    <xf numFmtId="164" fontId="8" fillId="3" borderId="8" xfId="2" applyNumberFormat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4" xfId="2" applyFont="1" applyFill="1" applyBorder="1" applyAlignment="1">
      <alignment horizontal="center" vertical="center" wrapText="1"/>
    </xf>
    <xf numFmtId="0" fontId="8" fillId="3" borderId="36" xfId="2" applyFont="1" applyFill="1" applyBorder="1" applyAlignment="1">
      <alignment horizontal="center" vertical="center" wrapText="1"/>
    </xf>
    <xf numFmtId="1" fontId="8" fillId="3" borderId="5" xfId="2" applyNumberFormat="1" applyFont="1" applyFill="1" applyBorder="1" applyAlignment="1">
      <alignment horizontal="center" vertical="center" wrapText="1"/>
    </xf>
    <xf numFmtId="1" fontId="8" fillId="3" borderId="41" xfId="2" applyNumberFormat="1" applyFont="1" applyFill="1" applyBorder="1" applyAlignment="1">
      <alignment horizontal="center" vertical="center" wrapText="1"/>
    </xf>
    <xf numFmtId="1" fontId="8" fillId="3" borderId="42" xfId="2" applyNumberFormat="1" applyFont="1" applyFill="1" applyBorder="1" applyAlignment="1">
      <alignment horizontal="center" vertical="center" wrapText="1"/>
    </xf>
    <xf numFmtId="164" fontId="12" fillId="0" borderId="31" xfId="2" applyNumberFormat="1" applyFont="1" applyFill="1" applyBorder="1" applyAlignment="1">
      <alignment horizontal="center" vertical="center" wrapText="1"/>
    </xf>
    <xf numFmtId="164" fontId="12" fillId="0" borderId="32" xfId="2" applyNumberFormat="1" applyFont="1" applyFill="1" applyBorder="1" applyAlignment="1">
      <alignment horizontal="center" vertical="center" wrapText="1"/>
    </xf>
    <xf numFmtId="164" fontId="12" fillId="0" borderId="33" xfId="2" applyNumberFormat="1" applyFont="1" applyFill="1" applyBorder="1" applyAlignment="1">
      <alignment horizontal="center" vertical="center" wrapText="1"/>
    </xf>
    <xf numFmtId="1" fontId="8" fillId="3" borderId="44" xfId="2" applyNumberFormat="1" applyFont="1" applyFill="1" applyBorder="1" applyAlignment="1">
      <alignment horizontal="center" vertical="center" wrapText="1"/>
    </xf>
    <xf numFmtId="1" fontId="8" fillId="3" borderId="0" xfId="2" applyNumberFormat="1" applyFont="1" applyFill="1" applyBorder="1" applyAlignment="1">
      <alignment horizontal="center" vertical="center" wrapText="1"/>
    </xf>
    <xf numFmtId="1" fontId="8" fillId="3" borderId="45" xfId="2" applyNumberFormat="1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0" fillId="5" borderId="24" xfId="2" applyFont="1" applyFill="1" applyBorder="1" applyAlignment="1">
      <alignment horizontal="center" vertical="center" wrapText="1"/>
    </xf>
    <xf numFmtId="0" fontId="10" fillId="5" borderId="21" xfId="2" applyFont="1" applyFill="1" applyBorder="1" applyAlignment="1">
      <alignment horizontal="center" vertical="center" wrapText="1"/>
    </xf>
    <xf numFmtId="1" fontId="8" fillId="3" borderId="3" xfId="2" applyNumberFormat="1" applyFont="1" applyFill="1" applyBorder="1" applyAlignment="1">
      <alignment horizontal="center" vertical="center" wrapText="1"/>
    </xf>
    <xf numFmtId="1" fontId="8" fillId="3" borderId="39" xfId="2" applyNumberFormat="1" applyFont="1" applyFill="1" applyBorder="1" applyAlignment="1">
      <alignment horizontal="center" vertical="center" wrapText="1"/>
    </xf>
    <xf numFmtId="1" fontId="8" fillId="3" borderId="35" xfId="2" applyNumberFormat="1" applyFont="1" applyFill="1" applyBorder="1" applyAlignment="1">
      <alignment horizontal="center" vertical="center" wrapText="1"/>
    </xf>
    <xf numFmtId="1" fontId="8" fillId="3" borderId="4" xfId="2" applyNumberFormat="1" applyFont="1" applyFill="1" applyBorder="1" applyAlignment="1">
      <alignment horizontal="center" vertical="center" wrapText="1"/>
    </xf>
    <xf numFmtId="1" fontId="8" fillId="3" borderId="34" xfId="2" applyNumberFormat="1" applyFont="1" applyFill="1" applyBorder="1" applyAlignment="1">
      <alignment horizontal="center" vertical="center" wrapText="1"/>
    </xf>
    <xf numFmtId="1" fontId="8" fillId="3" borderId="36" xfId="2" applyNumberFormat="1" applyFont="1" applyFill="1" applyBorder="1" applyAlignment="1">
      <alignment horizontal="center" vertical="center" wrapText="1"/>
    </xf>
    <xf numFmtId="1" fontId="8" fillId="3" borderId="15" xfId="2" applyNumberFormat="1" applyFont="1" applyFill="1" applyBorder="1" applyAlignment="1">
      <alignment horizontal="center" vertical="center" wrapText="1"/>
    </xf>
    <xf numFmtId="1" fontId="8" fillId="3" borderId="18" xfId="2" applyNumberFormat="1" applyFont="1" applyFill="1" applyBorder="1" applyAlignment="1">
      <alignment horizontal="center" vertical="center" wrapText="1"/>
    </xf>
    <xf numFmtId="165" fontId="10" fillId="7" borderId="14" xfId="2" applyNumberFormat="1" applyFont="1" applyFill="1" applyBorder="1" applyAlignment="1">
      <alignment horizontal="center" vertical="center" shrinkToFit="1"/>
    </xf>
  </cellXfs>
  <cellStyles count="3">
    <cellStyle name="Гиперссылка" xfId="1" builtinId="8"/>
    <cellStyle name="Обычный" xfId="0" builtinId="0"/>
    <cellStyle name="Обычный 2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FFFF99"/>
      <color rgb="FFC5BFEB"/>
      <color rgb="FFCCFFFF"/>
      <color rgb="FFCCFFCC"/>
      <color rgb="FF92CED6"/>
      <color rgb="FFCC9900"/>
      <color rgb="FFFAC090"/>
      <color rgb="FFFF99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</xdr:row>
          <xdr:rowOff>95250</xdr:rowOff>
        </xdr:from>
        <xdr:to>
          <xdr:col>3</xdr:col>
          <xdr:colOff>114300</xdr:colOff>
          <xdr:row>3</xdr:row>
          <xdr:rowOff>152400</xdr:rowOff>
        </xdr:to>
        <xdr:sp macro="" textlink="">
          <xdr:nvSpPr>
            <xdr:cNvPr id="4097" name="TextBox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100293</xdr:colOff>
          <xdr:row>5</xdr:row>
          <xdr:rowOff>57710</xdr:rowOff>
        </xdr:from>
        <xdr:to>
          <xdr:col>2</xdr:col>
          <xdr:colOff>551890</xdr:colOff>
          <xdr:row>10</xdr:row>
          <xdr:rowOff>65554</xdr:rowOff>
        </xdr:to>
        <xdr:sp macro="" textlink="">
          <xdr:nvSpPr>
            <xdr:cNvPr id="4098" name="ListBox1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E15"/>
  <sheetViews>
    <sheetView tabSelected="1" zoomScale="85" zoomScaleNormal="85" workbookViewId="0">
      <pane ySplit="6" topLeftCell="A7" activePane="bottomLeft" state="frozen"/>
      <selection pane="bottomLeft" activeCell="AK11" sqref="AK11"/>
    </sheetView>
  </sheetViews>
  <sheetFormatPr defaultRowHeight="12.75" x14ac:dyDescent="0.2"/>
  <cols>
    <col min="1" max="1" width="3.28515625" style="6" customWidth="1"/>
    <col min="2" max="2" width="12.7109375" style="13" customWidth="1"/>
    <col min="3" max="3" width="11.85546875" style="6" customWidth="1"/>
    <col min="4" max="4" width="3.85546875" style="6" customWidth="1"/>
    <col min="5" max="5" width="3.7109375" style="10" customWidth="1"/>
    <col min="6" max="6" width="5.7109375" style="10" customWidth="1"/>
    <col min="7" max="7" width="8.5703125" style="10" customWidth="1"/>
    <col min="8" max="8" width="5" style="10" customWidth="1"/>
    <col min="9" max="9" width="8" style="10" customWidth="1"/>
    <col min="10" max="11" width="4.140625" style="12" customWidth="1"/>
    <col min="12" max="12" width="5.7109375" style="12" customWidth="1"/>
    <col min="13" max="14" width="4.140625" style="12" customWidth="1"/>
    <col min="15" max="15" width="5.7109375" style="12" customWidth="1"/>
    <col min="16" max="24" width="4.140625" style="12" customWidth="1"/>
    <col min="25" max="25" width="3.140625" style="12" customWidth="1"/>
    <col min="26" max="26" width="10.85546875" style="12" customWidth="1"/>
    <col min="27" max="27" width="6.7109375" style="6" customWidth="1"/>
    <col min="28" max="28" width="7.140625" style="12" customWidth="1"/>
    <col min="29" max="29" width="8.7109375" style="6" customWidth="1"/>
    <col min="30" max="30" width="21.140625" style="6" customWidth="1"/>
    <col min="31" max="16384" width="9.140625" style="6"/>
  </cols>
  <sheetData>
    <row r="1" spans="1:31" ht="19.5" customHeight="1" x14ac:dyDescent="0.3">
      <c r="A1" s="102" t="s">
        <v>0</v>
      </c>
      <c r="B1" s="103"/>
      <c r="C1" s="103"/>
      <c r="D1" s="64">
        <v>2014</v>
      </c>
      <c r="E1" s="11">
        <v>2014</v>
      </c>
      <c r="F1" s="11"/>
      <c r="G1" s="11"/>
      <c r="H1" s="11"/>
      <c r="I1" s="11"/>
    </row>
    <row r="2" spans="1:31" ht="23.25" customHeight="1" thickBot="1" x14ac:dyDescent="0.25">
      <c r="A2" s="1"/>
      <c r="B2" s="2" t="s">
        <v>1</v>
      </c>
      <c r="C2" s="81">
        <v>41852</v>
      </c>
      <c r="D2" s="63"/>
      <c r="E2" s="3"/>
      <c r="F2" s="3"/>
      <c r="G2" s="3"/>
      <c r="H2" s="3"/>
      <c r="I2" s="3"/>
    </row>
    <row r="3" spans="1:31" ht="17.25" customHeight="1" thickBot="1" x14ac:dyDescent="0.3">
      <c r="A3" s="4"/>
      <c r="B3" s="4"/>
      <c r="C3" s="5"/>
      <c r="D3" s="5"/>
      <c r="E3" s="3"/>
      <c r="F3" s="116" t="s">
        <v>8</v>
      </c>
      <c r="G3" s="117"/>
      <c r="H3" s="118"/>
      <c r="I3" s="18"/>
      <c r="J3" s="122" t="s">
        <v>25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88" t="s">
        <v>18</v>
      </c>
      <c r="Z3" s="88"/>
      <c r="AA3" s="88"/>
      <c r="AB3" s="88"/>
      <c r="AC3" s="89"/>
    </row>
    <row r="4" spans="1:31" s="7" customFormat="1" ht="17.25" customHeight="1" x14ac:dyDescent="0.2">
      <c r="A4" s="104" t="s">
        <v>2</v>
      </c>
      <c r="B4" s="107" t="s">
        <v>3</v>
      </c>
      <c r="C4" s="107" t="s">
        <v>4</v>
      </c>
      <c r="D4" s="110" t="s">
        <v>29</v>
      </c>
      <c r="E4" s="113" t="s">
        <v>5</v>
      </c>
      <c r="F4" s="127" t="s">
        <v>27</v>
      </c>
      <c r="G4" s="130" t="s">
        <v>28</v>
      </c>
      <c r="H4" s="133" t="s">
        <v>7</v>
      </c>
      <c r="I4" s="119" t="s">
        <v>10</v>
      </c>
      <c r="J4" s="125" t="s">
        <v>22</v>
      </c>
      <c r="K4" s="83"/>
      <c r="L4" s="84"/>
      <c r="M4" s="82" t="s">
        <v>24</v>
      </c>
      <c r="N4" s="83"/>
      <c r="O4" s="84"/>
      <c r="P4" s="82" t="s">
        <v>30</v>
      </c>
      <c r="Q4" s="83"/>
      <c r="R4" s="96"/>
      <c r="S4" s="100" t="s">
        <v>26</v>
      </c>
      <c r="T4" s="83"/>
      <c r="U4" s="84"/>
      <c r="V4" s="82" t="s">
        <v>23</v>
      </c>
      <c r="W4" s="83"/>
      <c r="X4" s="98"/>
      <c r="Y4" s="37"/>
      <c r="Z4" s="51" t="s">
        <v>14</v>
      </c>
      <c r="AA4" s="38">
        <f>365*3+1</f>
        <v>1096</v>
      </c>
      <c r="AB4" s="51" t="s">
        <v>15</v>
      </c>
      <c r="AC4" s="39">
        <f>365*5+1</f>
        <v>1826</v>
      </c>
    </row>
    <row r="5" spans="1:31" s="7" customFormat="1" ht="17.25" customHeight="1" x14ac:dyDescent="0.2">
      <c r="A5" s="105"/>
      <c r="B5" s="108"/>
      <c r="C5" s="108"/>
      <c r="D5" s="111"/>
      <c r="E5" s="114"/>
      <c r="F5" s="128"/>
      <c r="G5" s="131"/>
      <c r="H5" s="114"/>
      <c r="I5" s="120"/>
      <c r="J5" s="126"/>
      <c r="K5" s="86"/>
      <c r="L5" s="87"/>
      <c r="M5" s="85"/>
      <c r="N5" s="86"/>
      <c r="O5" s="87"/>
      <c r="P5" s="85"/>
      <c r="Q5" s="86"/>
      <c r="R5" s="97"/>
      <c r="S5" s="101"/>
      <c r="T5" s="86"/>
      <c r="U5" s="87"/>
      <c r="V5" s="85"/>
      <c r="W5" s="86"/>
      <c r="X5" s="99"/>
      <c r="Y5" s="90" t="s">
        <v>16</v>
      </c>
      <c r="Z5" s="92" t="s">
        <v>11</v>
      </c>
      <c r="AA5" s="92" t="s">
        <v>17</v>
      </c>
      <c r="AB5" s="92" t="s">
        <v>12</v>
      </c>
      <c r="AC5" s="94" t="s">
        <v>13</v>
      </c>
    </row>
    <row r="6" spans="1:31" s="7" customFormat="1" ht="31.5" customHeight="1" thickBot="1" x14ac:dyDescent="0.25">
      <c r="A6" s="106"/>
      <c r="B6" s="109"/>
      <c r="C6" s="109"/>
      <c r="D6" s="112"/>
      <c r="E6" s="115"/>
      <c r="F6" s="129"/>
      <c r="G6" s="132"/>
      <c r="H6" s="134"/>
      <c r="I6" s="121"/>
      <c r="J6" s="34" t="s">
        <v>19</v>
      </c>
      <c r="K6" s="35" t="s">
        <v>20</v>
      </c>
      <c r="L6" s="53" t="s">
        <v>21</v>
      </c>
      <c r="M6" s="52" t="s">
        <v>19</v>
      </c>
      <c r="N6" s="35" t="s">
        <v>20</v>
      </c>
      <c r="O6" s="53" t="s">
        <v>21</v>
      </c>
      <c r="P6" s="52" t="s">
        <v>19</v>
      </c>
      <c r="Q6" s="35" t="s">
        <v>20</v>
      </c>
      <c r="R6" s="53" t="s">
        <v>21</v>
      </c>
      <c r="S6" s="59" t="s">
        <v>19</v>
      </c>
      <c r="T6" s="35" t="s">
        <v>20</v>
      </c>
      <c r="U6" s="53" t="s">
        <v>21</v>
      </c>
      <c r="V6" s="52" t="s">
        <v>19</v>
      </c>
      <c r="W6" s="35" t="s">
        <v>20</v>
      </c>
      <c r="X6" s="36" t="s">
        <v>21</v>
      </c>
      <c r="Y6" s="91"/>
      <c r="Z6" s="93"/>
      <c r="AA6" s="93"/>
      <c r="AB6" s="93"/>
      <c r="AC6" s="95"/>
    </row>
    <row r="7" spans="1:31" s="8" customFormat="1" ht="63" customHeight="1" thickBot="1" x14ac:dyDescent="0.25">
      <c r="A7" s="22">
        <v>1</v>
      </c>
      <c r="B7" s="23" t="s">
        <v>32</v>
      </c>
      <c r="C7" s="24" t="s">
        <v>31</v>
      </c>
      <c r="D7" s="25" t="s">
        <v>6</v>
      </c>
      <c r="E7" s="16">
        <v>45</v>
      </c>
      <c r="F7" s="42">
        <v>3</v>
      </c>
      <c r="G7" s="26">
        <v>40544</v>
      </c>
      <c r="H7" s="27">
        <f>YEAR(G7)</f>
        <v>2011</v>
      </c>
      <c r="I7" s="40">
        <f>G7</f>
        <v>40544</v>
      </c>
      <c r="J7" s="45"/>
      <c r="K7" s="46"/>
      <c r="L7" s="55"/>
      <c r="M7" s="54"/>
      <c r="N7" s="46"/>
      <c r="O7" s="55"/>
      <c r="P7" s="54">
        <f t="shared" ref="P7:P8" si="0">DATEDIF(I7,ДАТА.,"y")</f>
        <v>3</v>
      </c>
      <c r="Q7" s="46">
        <f t="shared" ref="Q7:Q8" si="1">DATEDIF(I7,ДАТА.,"ym")</f>
        <v>7</v>
      </c>
      <c r="R7" s="55">
        <f t="shared" ref="R7:R8" si="2">DATEDIF(I7,ДАТА.,"md")</f>
        <v>0</v>
      </c>
      <c r="S7" s="54">
        <f t="shared" ref="S7:S8" si="3">SUM(M7,P7)+INT((SUM(N7,Q7)+INT(SUM(O7,R7)/30))/12)</f>
        <v>3</v>
      </c>
      <c r="T7" s="46">
        <f t="shared" ref="T7:T8" si="4">MOD(SUM(N7,Q7),12)+INT(SUM(O7,R7)/30)</f>
        <v>7</v>
      </c>
      <c r="U7" s="55">
        <f t="shared" ref="U7:U8" si="5">MOD(SUM(O7,R7),30)</f>
        <v>0</v>
      </c>
      <c r="V7" s="54">
        <f t="shared" ref="V7:V8" si="6">SUM(J7,P7)+INT((SUM(K7,Q7)+INT(SUM(L7,R7)/30))/12)</f>
        <v>3</v>
      </c>
      <c r="W7" s="46">
        <f t="shared" ref="W7:W8" si="7">MOD(SUM(K7,Q7),12)+INT(SUM(L7,R7)/30)</f>
        <v>7</v>
      </c>
      <c r="X7" s="47">
        <f t="shared" ref="X7:X8" si="8">MOD(SUM(L7,R7),30)</f>
        <v>0</v>
      </c>
      <c r="Y7" s="48">
        <f t="shared" ref="Y7:Y8" si="9">MONTH(Z7)</f>
        <v>1</v>
      </c>
      <c r="Z7" s="135">
        <f>EDATE($I7,36)</f>
        <v>41640</v>
      </c>
      <c r="AA7" s="49" t="str">
        <f t="shared" ref="AA7:AA8" si="10">IF(YEAR(Z7)=год...,"20%","")</f>
        <v>20%</v>
      </c>
      <c r="AB7" s="135">
        <f>EDATE($I7,60)</f>
        <v>42370</v>
      </c>
      <c r="AC7" s="50" t="str">
        <f t="shared" ref="AC7:AC8" si="11">IF(YEAR(AB7)=год...,"30%","")</f>
        <v/>
      </c>
      <c r="AE7" s="7"/>
    </row>
    <row r="8" spans="1:31" s="8" customFormat="1" ht="63" customHeight="1" x14ac:dyDescent="0.2">
      <c r="A8" s="21">
        <f>MAX($A$7:A7)+1</f>
        <v>2</v>
      </c>
      <c r="B8" s="19" t="s">
        <v>33</v>
      </c>
      <c r="C8" s="20" t="s">
        <v>31</v>
      </c>
      <c r="D8" s="9"/>
      <c r="E8" s="15">
        <v>31</v>
      </c>
      <c r="F8" s="43" t="s">
        <v>9</v>
      </c>
      <c r="G8" s="17">
        <v>41031</v>
      </c>
      <c r="H8" s="27">
        <f>YEAR(G8)</f>
        <v>2012</v>
      </c>
      <c r="I8" s="41">
        <v>41852</v>
      </c>
      <c r="J8" s="29">
        <v>9</v>
      </c>
      <c r="K8" s="28">
        <v>10</v>
      </c>
      <c r="L8" s="56">
        <v>8</v>
      </c>
      <c r="M8" s="61">
        <v>2</v>
      </c>
      <c r="N8" s="60">
        <v>11</v>
      </c>
      <c r="O8" s="65">
        <v>0</v>
      </c>
      <c r="P8" s="57">
        <f t="shared" si="0"/>
        <v>0</v>
      </c>
      <c r="Q8" s="30">
        <f t="shared" si="1"/>
        <v>0</v>
      </c>
      <c r="R8" s="58">
        <f t="shared" si="2"/>
        <v>0</v>
      </c>
      <c r="S8" s="57">
        <f t="shared" si="3"/>
        <v>2</v>
      </c>
      <c r="T8" s="30">
        <f t="shared" si="4"/>
        <v>11</v>
      </c>
      <c r="U8" s="58">
        <f t="shared" si="5"/>
        <v>0</v>
      </c>
      <c r="V8" s="57">
        <f t="shared" si="6"/>
        <v>9</v>
      </c>
      <c r="W8" s="30">
        <f t="shared" si="7"/>
        <v>10</v>
      </c>
      <c r="X8" s="44">
        <f t="shared" si="8"/>
        <v>8</v>
      </c>
      <c r="Y8" s="33">
        <f t="shared" si="9"/>
        <v>9</v>
      </c>
      <c r="Z8" s="135">
        <f>EDATE($I8,36-$M8*12-$N8)-$O8</f>
        <v>41883</v>
      </c>
      <c r="AA8" s="31" t="str">
        <f t="shared" si="10"/>
        <v>20%</v>
      </c>
      <c r="AB8" s="135">
        <f>EDATE($I8,36-$M8*12-$N8)-$O8</f>
        <v>41883</v>
      </c>
      <c r="AC8" s="32" t="str">
        <f t="shared" si="11"/>
        <v>30%</v>
      </c>
      <c r="AD8" s="62" t="s">
        <v>38</v>
      </c>
      <c r="AE8" s="7"/>
    </row>
    <row r="9" spans="1:31" ht="39.75" customHeight="1" x14ac:dyDescent="0.2">
      <c r="I9" s="41">
        <v>41852</v>
      </c>
      <c r="K9" s="12" t="s">
        <v>40</v>
      </c>
      <c r="N9" s="12" t="s">
        <v>41</v>
      </c>
      <c r="S9" s="12" t="s">
        <v>43</v>
      </c>
      <c r="Z9" s="66">
        <v>41883</v>
      </c>
      <c r="AD9" s="62" t="s">
        <v>39</v>
      </c>
      <c r="AE9" s="7"/>
    </row>
    <row r="10" spans="1:31" x14ac:dyDescent="0.2">
      <c r="AE10" s="7"/>
    </row>
    <row r="11" spans="1:31" x14ac:dyDescent="0.2">
      <c r="G11" s="67" t="s">
        <v>34</v>
      </c>
      <c r="H11" s="68"/>
      <c r="I11" s="68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70"/>
      <c r="AB11" s="69"/>
      <c r="AC11" s="71"/>
      <c r="AE11" s="7"/>
    </row>
    <row r="12" spans="1:31" x14ac:dyDescent="0.2">
      <c r="G12" s="72" t="s">
        <v>35</v>
      </c>
      <c r="H12" s="73"/>
      <c r="I12" s="7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74"/>
      <c r="AB12" s="14"/>
      <c r="AC12" s="75"/>
      <c r="AE12" s="7"/>
    </row>
    <row r="13" spans="1:31" x14ac:dyDescent="0.2">
      <c r="G13" s="72" t="s">
        <v>36</v>
      </c>
      <c r="H13" s="73"/>
      <c r="I13" s="7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74"/>
      <c r="AB13" s="14"/>
      <c r="AC13" s="75"/>
      <c r="AE13" s="7"/>
    </row>
    <row r="14" spans="1:31" x14ac:dyDescent="0.2">
      <c r="G14" s="72" t="s">
        <v>37</v>
      </c>
      <c r="H14" s="73"/>
      <c r="I14" s="73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74"/>
      <c r="AB14" s="14"/>
      <c r="AC14" s="75"/>
      <c r="AE14" s="7"/>
    </row>
    <row r="15" spans="1:31" x14ac:dyDescent="0.2">
      <c r="G15" s="76" t="s">
        <v>42</v>
      </c>
      <c r="H15" s="77"/>
      <c r="I15" s="77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9"/>
      <c r="AB15" s="78"/>
      <c r="AC15" s="80"/>
    </row>
  </sheetData>
  <autoFilter ref="A6:AC8">
    <sortState ref="A12:AY369">
      <sortCondition ref="B9:B369"/>
    </sortState>
  </autoFilter>
  <mergeCells count="23">
    <mergeCell ref="E4:E6"/>
    <mergeCell ref="F3:H3"/>
    <mergeCell ref="I4:I6"/>
    <mergeCell ref="J3:X3"/>
    <mergeCell ref="J4:L5"/>
    <mergeCell ref="F4:F6"/>
    <mergeCell ref="G4:G6"/>
    <mergeCell ref="H4:H6"/>
    <mergeCell ref="A1:C1"/>
    <mergeCell ref="A4:A6"/>
    <mergeCell ref="B4:B6"/>
    <mergeCell ref="C4:C6"/>
    <mergeCell ref="D4:D6"/>
    <mergeCell ref="M4:O5"/>
    <mergeCell ref="Y3:AC3"/>
    <mergeCell ref="Y5:Y6"/>
    <mergeCell ref="Z5:Z6"/>
    <mergeCell ref="AA5:AA6"/>
    <mergeCell ref="AB5:AB6"/>
    <mergeCell ref="AC5:AC6"/>
    <mergeCell ref="P4:R5"/>
    <mergeCell ref="V4:X5"/>
    <mergeCell ref="S4:U5"/>
  </mergeCells>
  <conditionalFormatting sqref="D8">
    <cfRule type="expression" dxfId="0" priority="7" stopIfTrue="1">
      <formula>OR(-DAYS360(TODAY(),#REF!,TRUE)&lt;12600,-DAYS360(TODAY(),#REF!,TRUE)&gt;19800)</formula>
    </cfRule>
  </conditionalFormatting>
  <pageMargins left="0.19685039370078741" right="0.19685039370078741" top="0.23622047244094491" bottom="0.19685039370078741" header="0.19685039370078741" footer="0.19685039370078741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TextBox1">
          <controlPr defaultSize="0" autoLine="0" r:id="rId5">
            <anchor moveWithCells="1">
              <from>
                <xdr:col>1</xdr:col>
                <xdr:colOff>85725</xdr:colOff>
                <xdr:row>2</xdr:row>
                <xdr:rowOff>95250</xdr:rowOff>
              </from>
              <to>
                <xdr:col>3</xdr:col>
                <xdr:colOff>114300</xdr:colOff>
                <xdr:row>3</xdr:row>
                <xdr:rowOff>152400</xdr:rowOff>
              </to>
            </anchor>
          </controlPr>
        </control>
      </mc:Choice>
      <mc:Fallback>
        <control shapeId="4097" r:id="rId4" name="TextBox1"/>
      </mc:Fallback>
    </mc:AlternateContent>
    <mc:AlternateContent xmlns:mc="http://schemas.openxmlformats.org/markup-compatibility/2006">
      <mc:Choice Requires="x14">
        <control shapeId="4098" r:id="rId6" name="ListBox1">
          <controlPr defaultSize="0" autoLine="0" r:id="rId7">
            <anchor moveWithCells="1">
              <from>
                <xdr:col>1</xdr:col>
                <xdr:colOff>104775</xdr:colOff>
                <xdr:row>5</xdr:row>
                <xdr:rowOff>57150</xdr:rowOff>
              </from>
              <to>
                <xdr:col>2</xdr:col>
                <xdr:colOff>552450</xdr:colOff>
                <xdr:row>10</xdr:row>
                <xdr:rowOff>66675</xdr:rowOff>
              </to>
            </anchor>
          </controlPr>
        </control>
      </mc:Choice>
      <mc:Fallback>
        <control shapeId="4098" r:id="rId6" name="Lis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2014</vt:lpstr>
      <vt:lpstr>Лист3</vt:lpstr>
      <vt:lpstr>год...</vt:lpstr>
      <vt:lpstr>'2014'!ДАТА.</vt:lpstr>
      <vt:lpstr>'2014'!Заголовки_для_печати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cp:lastPrinted>2014-08-25T08:50:38Z</cp:lastPrinted>
  <dcterms:created xsi:type="dcterms:W3CDTF">2011-03-07T10:15:59Z</dcterms:created>
  <dcterms:modified xsi:type="dcterms:W3CDTF">2014-08-27T07:16:48Z</dcterms:modified>
</cp:coreProperties>
</file>