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4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Лист1!$A$4:$S$69</definedName>
  </definedNames>
  <calcPr calcId="145621"/>
</workbook>
</file>

<file path=xl/calcChain.xml><?xml version="1.0" encoding="utf-8"?>
<calcChain xmlns="http://schemas.openxmlformats.org/spreadsheetml/2006/main">
  <c r="V69" i="1" l="1"/>
  <c r="S69" i="1"/>
  <c r="W69" i="1" s="1"/>
  <c r="X68" i="1"/>
  <c r="U68" i="1"/>
  <c r="P68" i="1"/>
  <c r="V67" i="1"/>
  <c r="S67" i="1"/>
  <c r="W67" i="1" s="1"/>
  <c r="X66" i="1"/>
  <c r="U66" i="1"/>
  <c r="P66" i="1"/>
  <c r="V65" i="1"/>
  <c r="S65" i="1"/>
  <c r="W65" i="1" s="1"/>
  <c r="X64" i="1"/>
  <c r="U64" i="1"/>
  <c r="P64" i="1"/>
  <c r="V63" i="1"/>
  <c r="S63" i="1"/>
  <c r="W63" i="1" s="1"/>
  <c r="X62" i="1"/>
  <c r="U62" i="1"/>
  <c r="P62" i="1"/>
  <c r="V61" i="1"/>
  <c r="S61" i="1"/>
  <c r="T60" i="1" s="1"/>
  <c r="T61" i="1" s="1"/>
  <c r="X60" i="1"/>
  <c r="U60" i="1"/>
  <c r="P60" i="1"/>
  <c r="V59" i="1"/>
  <c r="S59" i="1"/>
  <c r="W59" i="1" s="1"/>
  <c r="X58" i="1"/>
  <c r="U58" i="1"/>
  <c r="T58" i="1"/>
  <c r="T59" i="1" s="1"/>
  <c r="P58" i="1"/>
  <c r="V57" i="1"/>
  <c r="S57" i="1"/>
  <c r="T56" i="1" s="1"/>
  <c r="T57" i="1" s="1"/>
  <c r="X56" i="1"/>
  <c r="U56" i="1"/>
  <c r="P56" i="1"/>
  <c r="W55" i="1"/>
  <c r="V55" i="1"/>
  <c r="S55" i="1"/>
  <c r="T54" i="1" s="1"/>
  <c r="T55" i="1" s="1"/>
  <c r="X54" i="1"/>
  <c r="U54" i="1"/>
  <c r="P54" i="1"/>
  <c r="V53" i="1"/>
  <c r="S53" i="1"/>
  <c r="W53" i="1" s="1"/>
  <c r="X52" i="1"/>
  <c r="U52" i="1"/>
  <c r="P52" i="1"/>
  <c r="V51" i="1"/>
  <c r="S51" i="1"/>
  <c r="W51" i="1" s="1"/>
  <c r="X50" i="1"/>
  <c r="U50" i="1"/>
  <c r="T50" i="1"/>
  <c r="T51" i="1" s="1"/>
  <c r="P50" i="1"/>
  <c r="V49" i="1"/>
  <c r="S49" i="1"/>
  <c r="T48" i="1" s="1"/>
  <c r="T49" i="1" s="1"/>
  <c r="X48" i="1"/>
  <c r="U48" i="1"/>
  <c r="P48" i="1"/>
  <c r="W47" i="1"/>
  <c r="V47" i="1"/>
  <c r="S47" i="1"/>
  <c r="T46" i="1" s="1"/>
  <c r="T47" i="1" s="1"/>
  <c r="X46" i="1"/>
  <c r="U46" i="1"/>
  <c r="P46" i="1"/>
  <c r="V45" i="1"/>
  <c r="S45" i="1"/>
  <c r="W45" i="1" s="1"/>
  <c r="X44" i="1"/>
  <c r="U44" i="1"/>
  <c r="P44" i="1"/>
  <c r="V43" i="1"/>
  <c r="S43" i="1"/>
  <c r="W43" i="1" s="1"/>
  <c r="X42" i="1"/>
  <c r="U42" i="1"/>
  <c r="T42" i="1"/>
  <c r="T43" i="1" s="1"/>
  <c r="P42" i="1"/>
  <c r="V41" i="1"/>
  <c r="S41" i="1"/>
  <c r="T40" i="1" s="1"/>
  <c r="T41" i="1" s="1"/>
  <c r="X40" i="1"/>
  <c r="U40" i="1"/>
  <c r="P40" i="1"/>
  <c r="W39" i="1"/>
  <c r="V39" i="1"/>
  <c r="S39" i="1"/>
  <c r="T38" i="1" s="1"/>
  <c r="T39" i="1" s="1"/>
  <c r="X38" i="1"/>
  <c r="U38" i="1"/>
  <c r="P38" i="1"/>
  <c r="V37" i="1"/>
  <c r="S37" i="1"/>
  <c r="W37" i="1" s="1"/>
  <c r="X36" i="1"/>
  <c r="U36" i="1"/>
  <c r="P36" i="1"/>
  <c r="V35" i="1"/>
  <c r="S35" i="1"/>
  <c r="W35" i="1" s="1"/>
  <c r="X34" i="1"/>
  <c r="U34" i="1"/>
  <c r="T34" i="1"/>
  <c r="T35" i="1" s="1"/>
  <c r="P34" i="1"/>
  <c r="V33" i="1"/>
  <c r="S33" i="1"/>
  <c r="T32" i="1" s="1"/>
  <c r="T33" i="1" s="1"/>
  <c r="X32" i="1"/>
  <c r="U32" i="1"/>
  <c r="P32" i="1"/>
  <c r="W31" i="1"/>
  <c r="V31" i="1"/>
  <c r="S31" i="1"/>
  <c r="T30" i="1" s="1"/>
  <c r="T31" i="1" s="1"/>
  <c r="X30" i="1"/>
  <c r="U30" i="1"/>
  <c r="P30" i="1"/>
  <c r="V29" i="1"/>
  <c r="S29" i="1"/>
  <c r="T28" i="1" s="1"/>
  <c r="T29" i="1" s="1"/>
  <c r="X28" i="1"/>
  <c r="U28" i="1"/>
  <c r="P28" i="1"/>
  <c r="V27" i="1"/>
  <c r="S27" i="1"/>
  <c r="W27" i="1" s="1"/>
  <c r="X26" i="1"/>
  <c r="U26" i="1"/>
  <c r="T26" i="1"/>
  <c r="T27" i="1" s="1"/>
  <c r="P26" i="1"/>
  <c r="V25" i="1"/>
  <c r="S25" i="1"/>
  <c r="T24" i="1" s="1"/>
  <c r="T25" i="1" s="1"/>
  <c r="X24" i="1"/>
  <c r="U24" i="1"/>
  <c r="P24" i="1"/>
  <c r="W23" i="1"/>
  <c r="V23" i="1"/>
  <c r="S23" i="1"/>
  <c r="T22" i="1" s="1"/>
  <c r="T23" i="1" s="1"/>
  <c r="X22" i="1"/>
  <c r="U22" i="1"/>
  <c r="P22" i="1"/>
  <c r="V21" i="1"/>
  <c r="S21" i="1"/>
  <c r="T20" i="1" s="1"/>
  <c r="T21" i="1" s="1"/>
  <c r="X20" i="1"/>
  <c r="U20" i="1"/>
  <c r="P20" i="1"/>
  <c r="V19" i="1"/>
  <c r="S19" i="1"/>
  <c r="W19" i="1" s="1"/>
  <c r="X18" i="1"/>
  <c r="U18" i="1"/>
  <c r="T18" i="1"/>
  <c r="T19" i="1" s="1"/>
  <c r="P18" i="1"/>
  <c r="V17" i="1"/>
  <c r="S17" i="1"/>
  <c r="T16" i="1" s="1"/>
  <c r="T17" i="1" s="1"/>
  <c r="X16" i="1"/>
  <c r="U16" i="1"/>
  <c r="P16" i="1"/>
  <c r="W15" i="1"/>
  <c r="V15" i="1"/>
  <c r="S15" i="1"/>
  <c r="T14" i="1" s="1"/>
  <c r="T15" i="1" s="1"/>
  <c r="X14" i="1"/>
  <c r="U14" i="1"/>
  <c r="P14" i="1"/>
  <c r="V13" i="1"/>
  <c r="S13" i="1"/>
  <c r="W13" i="1" s="1"/>
  <c r="X12" i="1"/>
  <c r="U12" i="1"/>
  <c r="P12" i="1"/>
  <c r="V11" i="1"/>
  <c r="S11" i="1"/>
  <c r="W11" i="1" s="1"/>
  <c r="X10" i="1"/>
  <c r="U10" i="1"/>
  <c r="T10" i="1"/>
  <c r="T11" i="1" s="1"/>
  <c r="P10" i="1"/>
  <c r="V9" i="1"/>
  <c r="S9" i="1"/>
  <c r="T8" i="1" s="1"/>
  <c r="T9" i="1" s="1"/>
  <c r="X8" i="1"/>
  <c r="U8" i="1"/>
  <c r="P8" i="1"/>
  <c r="W7" i="1"/>
  <c r="V7" i="1"/>
  <c r="S7" i="1"/>
  <c r="T6" i="1" s="1"/>
  <c r="T7" i="1" s="1"/>
  <c r="X6" i="1"/>
  <c r="U6" i="1"/>
  <c r="P6" i="1"/>
  <c r="W9" i="1" l="1"/>
  <c r="W25" i="1"/>
  <c r="W57" i="1"/>
  <c r="W17" i="1"/>
  <c r="W33" i="1"/>
  <c r="W41" i="1"/>
  <c r="W49" i="1"/>
  <c r="T62" i="1"/>
  <c r="T63" i="1" s="1"/>
  <c r="T66" i="1"/>
  <c r="T67" i="1" s="1"/>
  <c r="W21" i="1"/>
  <c r="W29" i="1"/>
  <c r="W61" i="1"/>
  <c r="T64" i="1"/>
  <c r="T65" i="1" s="1"/>
  <c r="T12" i="1"/>
  <c r="T13" i="1" s="1"/>
  <c r="T36" i="1"/>
  <c r="T37" i="1" s="1"/>
  <c r="T44" i="1"/>
  <c r="T45" i="1" s="1"/>
  <c r="T52" i="1"/>
  <c r="T53" i="1" s="1"/>
  <c r="T68" i="1"/>
  <c r="T69" i="1" s="1"/>
</calcChain>
</file>

<file path=xl/sharedStrings.xml><?xml version="1.0" encoding="utf-8"?>
<sst xmlns="http://schemas.openxmlformats.org/spreadsheetml/2006/main" count="268" uniqueCount="84">
  <si>
    <t>Владимир</t>
  </si>
  <si>
    <t>Автовел ООО</t>
  </si>
  <si>
    <t>Рамонь - Ростов-на-Дону</t>
  </si>
  <si>
    <t>-</t>
  </si>
  <si>
    <t>Кононенко ИП</t>
  </si>
  <si>
    <t>Полимер-Юг</t>
  </si>
  <si>
    <t>Дмитриевка - Воронеж</t>
  </si>
  <si>
    <t>Автобаза №1</t>
  </si>
  <si>
    <t>Воронеж - Колпны - Рыльск</t>
  </si>
  <si>
    <t>Чуб</t>
  </si>
  <si>
    <t>Азов - Воронеж</t>
  </si>
  <si>
    <t>Мыцыков</t>
  </si>
  <si>
    <t>Азов - Льгов - Рыльск</t>
  </si>
  <si>
    <t>Сподин В.В. ИП</t>
  </si>
  <si>
    <t>Негежельский</t>
  </si>
  <si>
    <t>Тихонов ИП</t>
  </si>
  <si>
    <t>Воронеж - Грязи - Лебедянь</t>
  </si>
  <si>
    <t>Воронеж ЭкоТранс</t>
  </si>
  <si>
    <t>Гердт ИП</t>
  </si>
  <si>
    <t>Воронеж - Колпны</t>
  </si>
  <si>
    <t>Воронеж - Ростов нД</t>
  </si>
  <si>
    <t>Матвеев ИП</t>
  </si>
  <si>
    <t>Воронеж - Ромоданово - Ульяновск</t>
  </si>
  <si>
    <t>Шаталов И.В.</t>
  </si>
  <si>
    <t>Новошахтинск - Уварово</t>
  </si>
  <si>
    <t>Этна ООО</t>
  </si>
  <si>
    <t>ДомПлит рост</t>
  </si>
  <si>
    <t>В. Новгород - Ростов нД</t>
  </si>
  <si>
    <t>Чумаков ИП</t>
  </si>
  <si>
    <t>Карманов ИП</t>
  </si>
  <si>
    <t>Воронеж - Жердевка</t>
  </si>
  <si>
    <t>Скаблилкина ИП</t>
  </si>
  <si>
    <t>Ковганова ИП</t>
  </si>
  <si>
    <t>Азов - Воронеж - Колпны</t>
  </si>
  <si>
    <t>Абсолют -Транс</t>
  </si>
  <si>
    <t>Воронеж - Балашов</t>
  </si>
  <si>
    <t>Матлашов ИП</t>
  </si>
  <si>
    <t>Анжуров ИП</t>
  </si>
  <si>
    <t>Осадченко ИП</t>
  </si>
  <si>
    <t>Воронеж - Ромод - Ульян</t>
  </si>
  <si>
    <t>Марихин ИП</t>
  </si>
  <si>
    <t>Воронеж - Рыльск</t>
  </si>
  <si>
    <t>Толмачев ИП</t>
  </si>
  <si>
    <t>Азов - Воронеж - Каменка</t>
  </si>
  <si>
    <t>Иванов ИП</t>
  </si>
  <si>
    <t xml:space="preserve">Гурин ИП </t>
  </si>
  <si>
    <t>Воронеж - Ульяновск</t>
  </si>
  <si>
    <t>Весна ООО</t>
  </si>
  <si>
    <t>Азов - Грибановский</t>
  </si>
  <si>
    <t>Пруцков ИП</t>
  </si>
  <si>
    <t>Никитин Р.А. ИП</t>
  </si>
  <si>
    <t>Воронеж - Чишмы</t>
  </si>
  <si>
    <t>Эластомер</t>
  </si>
  <si>
    <t>Дата</t>
  </si>
  <si>
    <t>Диспетчер</t>
  </si>
  <si>
    <t>Клиент</t>
  </si>
  <si>
    <t>Заявка</t>
  </si>
  <si>
    <t>Ставка</t>
  </si>
  <si>
    <t>Сроки оплаты</t>
  </si>
  <si>
    <t>Дата прихода и отправки накладных</t>
  </si>
  <si>
    <t>Ожидаем оплату</t>
  </si>
  <si>
    <t>Сроки выплат</t>
  </si>
  <si>
    <t>Дельта</t>
  </si>
  <si>
    <t>Платежные документы</t>
  </si>
  <si>
    <t>Выплаты</t>
  </si>
  <si>
    <t>Водитель</t>
  </si>
  <si>
    <t>№</t>
  </si>
  <si>
    <t>отк-куд, загр/выгр</t>
  </si>
  <si>
    <t>3 по ОТТН</t>
  </si>
  <si>
    <t>на выгруз</t>
  </si>
  <si>
    <t>5 по ОТТН</t>
  </si>
  <si>
    <t>3-5 по ФТТН</t>
  </si>
  <si>
    <t>2 по выгруз</t>
  </si>
  <si>
    <t>по счету</t>
  </si>
  <si>
    <t>5 по выгруз</t>
  </si>
  <si>
    <t>5-7 по ОТТН</t>
  </si>
  <si>
    <t>7 по ОТТН</t>
  </si>
  <si>
    <t>3-5 по ФТТН+кв</t>
  </si>
  <si>
    <t>2-3 по ФТТН+кв</t>
  </si>
  <si>
    <t>1 по выгруз</t>
  </si>
  <si>
    <t>7-10 по ОТТН</t>
  </si>
  <si>
    <t>15тыр на п, 15 тыр на выгр, 3тыр 1-2 по ОТТН</t>
  </si>
  <si>
    <t>5-7 по ФТТН+кв</t>
  </si>
  <si>
    <t>5 по ФТТН+кв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</si>
</sst>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4" fontId="0" fillId="0" borderId="3" xfId="0" applyNumberFormat="1" applyBorder="1" applyAlignment="1">
      <alignment vertical="center"/>
    </xf>
    <xf numFmtId="14" fontId="0" fillId="0" borderId="4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49" fontId="0" fillId="0" borderId="2" xfId="0" quotePrefix="1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/>
    <xf numFmtId="14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4" fontId="0" fillId="0" borderId="12" xfId="0" applyNumberFormat="1" applyBorder="1" applyAlignment="1">
      <alignment vertical="center"/>
    </xf>
    <xf numFmtId="164" fontId="2" fillId="0" borderId="12" xfId="0" applyNumberFormat="1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49" fontId="0" fillId="0" borderId="11" xfId="0" quotePrefix="1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 wrapText="1"/>
    </xf>
    <xf numFmtId="14" fontId="2" fillId="0" borderId="19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</cellXfs>
  <cellStyles count="1">
    <cellStyle name="Обычный" xfId="0" builtinId="0"/>
  </cellStyles>
  <dxfs count="1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7;&#1089;&#1090;&#1088;&#1099;%20&#1080;%20&#1076;&#1074;&#1080;&#1078;&#1077;&#1085;&#1080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оссБух"/>
      <sheetName val="Сотрудники, План"/>
      <sheetName val="Заказчик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70"/>
  <sheetViews>
    <sheetView tabSelected="1" topLeftCell="C1" workbookViewId="0">
      <pane ySplit="5" topLeftCell="A52" activePane="bottomLeft" state="frozen"/>
      <selection activeCell="E1" sqref="E1"/>
      <selection pane="bottomLeft" activeCell="K54" sqref="K54:K55"/>
    </sheetView>
  </sheetViews>
  <sheetFormatPr defaultRowHeight="15" x14ac:dyDescent="0.25"/>
  <cols>
    <col min="1" max="1" width="10.5703125" bestFit="1" customWidth="1"/>
    <col min="2" max="2" width="10.85546875" customWidth="1"/>
    <col min="3" max="3" width="3.28515625" customWidth="1"/>
    <col min="4" max="4" width="21.5703125" customWidth="1"/>
    <col min="5" max="5" width="5.7109375" customWidth="1"/>
    <col min="6" max="6" width="12.140625" customWidth="1"/>
    <col min="7" max="7" width="11.7109375" customWidth="1"/>
    <col min="8" max="8" width="12" customWidth="1"/>
    <col min="9" max="9" width="13.7109375" customWidth="1"/>
    <col min="10" max="10" width="13" customWidth="1"/>
    <col min="11" max="11" width="13.28515625" customWidth="1"/>
    <col min="12" max="12" width="10.85546875" customWidth="1"/>
    <col min="13" max="13" width="15" bestFit="1" customWidth="1"/>
    <col min="14" max="14" width="8.140625" bestFit="1" customWidth="1"/>
    <col min="15" max="15" width="14.7109375" bestFit="1" customWidth="1"/>
    <col min="16" max="16" width="11.28515625" customWidth="1"/>
    <col min="17" max="17" width="5.7109375" customWidth="1"/>
    <col min="18" max="18" width="5" customWidth="1"/>
    <col min="19" max="19" width="4.5703125" customWidth="1"/>
    <col min="20" max="24" width="0" hidden="1" customWidth="1"/>
  </cols>
  <sheetData>
    <row r="4" spans="1:24" ht="15" customHeight="1" x14ac:dyDescent="0.25">
      <c r="A4" s="32" t="s">
        <v>53</v>
      </c>
      <c r="B4" s="33" t="s">
        <v>54</v>
      </c>
      <c r="C4" s="34"/>
      <c r="D4" s="35" t="s">
        <v>55</v>
      </c>
      <c r="E4" s="36" t="s">
        <v>56</v>
      </c>
      <c r="F4" s="36"/>
      <c r="G4" s="36"/>
      <c r="H4" s="37" t="s">
        <v>57</v>
      </c>
      <c r="I4" s="38" t="s">
        <v>58</v>
      </c>
      <c r="J4" s="39" t="s">
        <v>59</v>
      </c>
      <c r="K4" s="40" t="s">
        <v>60</v>
      </c>
      <c r="L4" s="37" t="s">
        <v>61</v>
      </c>
      <c r="M4" s="41"/>
      <c r="N4" s="41"/>
      <c r="O4" s="42"/>
      <c r="P4" s="43" t="s">
        <v>62</v>
      </c>
      <c r="Q4" s="44" t="s">
        <v>63</v>
      </c>
      <c r="R4" s="37" t="s">
        <v>64</v>
      </c>
      <c r="S4" s="42"/>
      <c r="T4" s="18"/>
      <c r="X4" s="18"/>
    </row>
    <row r="5" spans="1:24" ht="19.5" customHeight="1" thickBot="1" x14ac:dyDescent="0.3">
      <c r="A5" s="45"/>
      <c r="B5" s="46"/>
      <c r="C5" s="47"/>
      <c r="D5" s="34" t="s">
        <v>65</v>
      </c>
      <c r="E5" s="48" t="s">
        <v>66</v>
      </c>
      <c r="F5" s="49" t="s">
        <v>67</v>
      </c>
      <c r="G5" s="49"/>
      <c r="H5" s="50"/>
      <c r="I5" s="51"/>
      <c r="J5" s="52"/>
      <c r="K5" s="53"/>
      <c r="L5" s="54"/>
      <c r="M5" s="55"/>
      <c r="N5" s="55"/>
      <c r="O5" s="56"/>
      <c r="P5" s="57"/>
      <c r="Q5" s="58"/>
      <c r="R5" s="54"/>
      <c r="S5" s="56"/>
      <c r="T5" s="18"/>
      <c r="X5" s="18"/>
    </row>
    <row r="6" spans="1:24" ht="15.75" customHeight="1" thickTop="1" x14ac:dyDescent="0.25">
      <c r="A6" s="1">
        <v>41612</v>
      </c>
      <c r="B6" s="2" t="s">
        <v>0</v>
      </c>
      <c r="C6" s="3"/>
      <c r="D6" s="4" t="s">
        <v>1</v>
      </c>
      <c r="E6" s="5">
        <v>497</v>
      </c>
      <c r="F6" s="6" t="s">
        <v>2</v>
      </c>
      <c r="G6" s="7"/>
      <c r="H6" s="8">
        <v>20000</v>
      </c>
      <c r="I6" s="9" t="s">
        <v>68</v>
      </c>
      <c r="J6" s="10">
        <v>41618</v>
      </c>
      <c r="K6" s="59">
        <v>41621</v>
      </c>
      <c r="L6" s="11"/>
      <c r="M6" s="12"/>
      <c r="N6" s="12"/>
      <c r="O6" s="13"/>
      <c r="P6" s="14">
        <f>IF(OR(H6="",H7=""),"",IF(K7="нал",H6-H6*0.05-H7,IF(K7="карт",H6-H6*0.05-H7,H6-H7)))</f>
        <v>1000</v>
      </c>
      <c r="Q6" s="15"/>
      <c r="R6" s="6" t="s">
        <v>3</v>
      </c>
      <c r="S6" s="16"/>
      <c r="T6" s="17" t="str">
        <f t="shared" ref="T6" si="0">IF(AND(R6="+",R7="+",S7="+"),"+","")</f>
        <v/>
      </c>
      <c r="U6">
        <f>IF(R6="-",IF(H6="","",IF(R6="+","",H6)),"")</f>
        <v>20000</v>
      </c>
      <c r="X6" s="18" t="e">
        <f>AND(#REF!-L6&gt;3,R6&lt;&gt;"-",L6&lt;&gt;"")</f>
        <v>#REF!</v>
      </c>
    </row>
    <row r="7" spans="1:24" ht="15.75" customHeight="1" thickBot="1" x14ac:dyDescent="0.3">
      <c r="A7" s="19"/>
      <c r="B7" s="20"/>
      <c r="C7" s="21"/>
      <c r="D7" s="22" t="s">
        <v>4</v>
      </c>
      <c r="E7" s="23">
        <v>498</v>
      </c>
      <c r="F7" s="24">
        <v>41613</v>
      </c>
      <c r="G7" s="24">
        <v>41614</v>
      </c>
      <c r="H7" s="25">
        <v>19000</v>
      </c>
      <c r="I7" s="25"/>
      <c r="J7" s="26">
        <v>41618</v>
      </c>
      <c r="K7" s="60"/>
      <c r="L7" s="27">
        <v>19000</v>
      </c>
      <c r="M7" s="28"/>
      <c r="N7" s="27"/>
      <c r="O7" s="28"/>
      <c r="P7" s="29"/>
      <c r="Q7" s="30"/>
      <c r="R7" s="22" t="s">
        <v>3</v>
      </c>
      <c r="S7" s="31" t="str">
        <f>IF(O7="","+","-")</f>
        <v>+</v>
      </c>
      <c r="T7" s="17" t="str">
        <f t="shared" ref="T7" si="1">T6</f>
        <v/>
      </c>
      <c r="V7">
        <f>IF(R7="-",IF(L7="","",IF(R7="+","",L7)),"")</f>
        <v>19000</v>
      </c>
      <c r="W7" t="str">
        <f>IF(S7="-",IF(N7="","",IF(S7="+","",N7)),"")</f>
        <v/>
      </c>
      <c r="X7" s="18"/>
    </row>
    <row r="8" spans="1:24" ht="15.75" customHeight="1" thickTop="1" x14ac:dyDescent="0.25">
      <c r="A8" s="1">
        <v>41612</v>
      </c>
      <c r="B8" s="2" t="s">
        <v>0</v>
      </c>
      <c r="C8" s="3"/>
      <c r="D8" s="4" t="s">
        <v>5</v>
      </c>
      <c r="E8" s="5">
        <v>499</v>
      </c>
      <c r="F8" s="6" t="s">
        <v>6</v>
      </c>
      <c r="G8" s="7"/>
      <c r="H8" s="8">
        <v>12000</v>
      </c>
      <c r="I8" s="9" t="s">
        <v>69</v>
      </c>
      <c r="J8" s="10">
        <v>41619</v>
      </c>
      <c r="K8" s="59">
        <v>41619</v>
      </c>
      <c r="L8" s="11"/>
      <c r="M8" s="12"/>
      <c r="N8" s="12"/>
      <c r="O8" s="13"/>
      <c r="P8" s="14">
        <f>IF(OR(H8="",H9=""),"",IF(K9="нал",H8-H8*0.05-H9,IF(K9="карт",H8-H8*0.05-H9,H8-H9)))</f>
        <v>2000</v>
      </c>
      <c r="Q8" s="15"/>
      <c r="R8" s="6" t="s">
        <v>3</v>
      </c>
      <c r="S8" s="16"/>
      <c r="T8" s="17" t="str">
        <f t="shared" ref="T8" si="2">IF(AND(R8="+",R9="+",S9="+"),"+","")</f>
        <v/>
      </c>
      <c r="U8">
        <f>IF(R8="-",IF(H8="","",IF(R8="+","",H8)),"")</f>
        <v>12000</v>
      </c>
      <c r="X8" s="18" t="e">
        <f>AND(#REF!-L8&gt;3,R8&lt;&gt;"-",L8&lt;&gt;"")</f>
        <v>#REF!</v>
      </c>
    </row>
    <row r="9" spans="1:24" ht="15.75" customHeight="1" thickBot="1" x14ac:dyDescent="0.3">
      <c r="A9" s="19"/>
      <c r="B9" s="20"/>
      <c r="C9" s="21"/>
      <c r="D9" s="22" t="s">
        <v>7</v>
      </c>
      <c r="E9" s="23">
        <v>500</v>
      </c>
      <c r="F9" s="24">
        <v>41612</v>
      </c>
      <c r="G9" s="24">
        <v>41613</v>
      </c>
      <c r="H9" s="25">
        <v>10000</v>
      </c>
      <c r="I9" s="25" t="s">
        <v>69</v>
      </c>
      <c r="J9" s="26">
        <v>41618</v>
      </c>
      <c r="K9" s="60"/>
      <c r="L9" s="27">
        <v>10000</v>
      </c>
      <c r="M9" s="28"/>
      <c r="N9" s="27"/>
      <c r="O9" s="28"/>
      <c r="P9" s="29"/>
      <c r="Q9" s="30"/>
      <c r="R9" s="22" t="s">
        <v>3</v>
      </c>
      <c r="S9" s="31" t="str">
        <f>IF(O9="","+","-")</f>
        <v>+</v>
      </c>
      <c r="T9" s="17" t="str">
        <f t="shared" ref="T9" si="3">T8</f>
        <v/>
      </c>
      <c r="V9">
        <f>IF(R9="-",IF(L9="","",IF(R9="+","",L9)),"")</f>
        <v>10000</v>
      </c>
      <c r="W9" t="str">
        <f>IF(S9="-",IF(N9="","",IF(S9="+","",N9)),"")</f>
        <v/>
      </c>
      <c r="X9" s="18"/>
    </row>
    <row r="10" spans="1:24" ht="15.75" customHeight="1" thickTop="1" x14ac:dyDescent="0.25">
      <c r="A10" s="1">
        <v>41615</v>
      </c>
      <c r="B10" s="2" t="s">
        <v>0</v>
      </c>
      <c r="C10" s="3"/>
      <c r="D10" s="4" t="s">
        <v>5</v>
      </c>
      <c r="E10" s="5">
        <v>503</v>
      </c>
      <c r="F10" s="6" t="s">
        <v>8</v>
      </c>
      <c r="G10" s="7"/>
      <c r="H10" s="8">
        <v>18000</v>
      </c>
      <c r="I10" s="9" t="s">
        <v>68</v>
      </c>
      <c r="J10" s="10">
        <v>41621</v>
      </c>
      <c r="K10" s="59">
        <v>41624</v>
      </c>
      <c r="L10" s="11"/>
      <c r="M10" s="12"/>
      <c r="N10" s="12"/>
      <c r="O10" s="13"/>
      <c r="P10" s="14">
        <f>IF(OR(H10="",H11=""),"",IF(K11="нал",H10-H10*0.05-H11,IF(K11="карт",H10-H10*0.05-H11,H10-H11)))</f>
        <v>3000</v>
      </c>
      <c r="Q10" s="15"/>
      <c r="R10" s="6" t="s">
        <v>3</v>
      </c>
      <c r="S10" s="16"/>
      <c r="T10" s="17" t="str">
        <f t="shared" ref="T10" si="4">IF(AND(R10="+",R11="+",S11="+"),"+","")</f>
        <v/>
      </c>
      <c r="U10">
        <f>IF(R10="-",IF(H10="","",IF(R10="+","",H10)),"")</f>
        <v>18000</v>
      </c>
      <c r="X10" s="18" t="e">
        <f>AND(#REF!-L10&gt;3,R10&lt;&gt;"-",L10&lt;&gt;"")</f>
        <v>#REF!</v>
      </c>
    </row>
    <row r="11" spans="1:24" ht="15.75" customHeight="1" thickBot="1" x14ac:dyDescent="0.3">
      <c r="A11" s="19"/>
      <c r="B11" s="20"/>
      <c r="C11" s="21"/>
      <c r="D11" s="22" t="s">
        <v>9</v>
      </c>
      <c r="E11" s="23">
        <v>504</v>
      </c>
      <c r="F11" s="24">
        <v>41614</v>
      </c>
      <c r="G11" s="24">
        <v>41615</v>
      </c>
      <c r="H11" s="25">
        <v>15000</v>
      </c>
      <c r="I11" s="25" t="s">
        <v>70</v>
      </c>
      <c r="J11" s="26">
        <v>41621</v>
      </c>
      <c r="K11" s="60"/>
      <c r="L11" s="27"/>
      <c r="M11" s="28"/>
      <c r="N11" s="27"/>
      <c r="O11" s="28"/>
      <c r="P11" s="29"/>
      <c r="Q11" s="30"/>
      <c r="R11" s="22" t="s">
        <v>3</v>
      </c>
      <c r="S11" s="31" t="str">
        <f>IF(O11="","+","-")</f>
        <v>+</v>
      </c>
      <c r="T11" s="17" t="str">
        <f t="shared" ref="T11" si="5">T10</f>
        <v/>
      </c>
      <c r="V11" t="str">
        <f>IF(R11="-",IF(L11="","",IF(R11="+","",L11)),"")</f>
        <v/>
      </c>
      <c r="W11" t="str">
        <f>IF(S11="-",IF(N11="","",IF(S11="+","",N11)),"")</f>
        <v/>
      </c>
      <c r="X11" s="18"/>
    </row>
    <row r="12" spans="1:24" ht="15.75" customHeight="1" thickTop="1" x14ac:dyDescent="0.25">
      <c r="A12" s="1">
        <v>41615</v>
      </c>
      <c r="B12" s="2" t="s">
        <v>0</v>
      </c>
      <c r="C12" s="3"/>
      <c r="D12" s="4" t="s">
        <v>5</v>
      </c>
      <c r="E12" s="5">
        <v>505</v>
      </c>
      <c r="F12" s="6" t="s">
        <v>10</v>
      </c>
      <c r="G12" s="7"/>
      <c r="H12" s="8">
        <v>16000</v>
      </c>
      <c r="I12" s="9" t="s">
        <v>70</v>
      </c>
      <c r="J12" s="10">
        <v>41622</v>
      </c>
      <c r="K12" s="59">
        <v>41630</v>
      </c>
      <c r="L12" s="11"/>
      <c r="M12" s="12"/>
      <c r="N12" s="12"/>
      <c r="O12" s="13"/>
      <c r="P12" s="14">
        <f>IF(OR(H12="",H13=""),"",IF(K13="нал",H12-H12*0.05-H13,IF(K13="карт",H12-H12*0.05-H13,H12-H13)))</f>
        <v>2000</v>
      </c>
      <c r="Q12" s="15"/>
      <c r="R12" s="6" t="s">
        <v>3</v>
      </c>
      <c r="S12" s="16"/>
      <c r="T12" s="17" t="str">
        <f t="shared" ref="T12" si="6">IF(AND(R12="+",R13="+",S13="+"),"+","")</f>
        <v/>
      </c>
      <c r="U12">
        <f>IF(R12="-",IF(H12="","",IF(R12="+","",H12)),"")</f>
        <v>16000</v>
      </c>
      <c r="X12" s="18" t="e">
        <f>AND(#REF!-L12&gt;3,R12&lt;&gt;"-",L12&lt;&gt;"")</f>
        <v>#REF!</v>
      </c>
    </row>
    <row r="13" spans="1:24" ht="15.75" customHeight="1" thickBot="1" x14ac:dyDescent="0.3">
      <c r="A13" s="19"/>
      <c r="B13" s="20"/>
      <c r="C13" s="21"/>
      <c r="D13" s="22" t="s">
        <v>11</v>
      </c>
      <c r="E13" s="23">
        <v>506</v>
      </c>
      <c r="F13" s="24">
        <v>41617</v>
      </c>
      <c r="G13" s="24">
        <v>41618</v>
      </c>
      <c r="H13" s="25">
        <v>14000</v>
      </c>
      <c r="I13" s="25" t="s">
        <v>70</v>
      </c>
      <c r="J13" s="26">
        <v>41622</v>
      </c>
      <c r="K13" s="60"/>
      <c r="L13" s="27"/>
      <c r="M13" s="28"/>
      <c r="N13" s="27"/>
      <c r="O13" s="28"/>
      <c r="P13" s="29"/>
      <c r="Q13" s="30"/>
      <c r="R13" s="22" t="s">
        <v>3</v>
      </c>
      <c r="S13" s="31" t="str">
        <f>IF(O13="","+","-")</f>
        <v>+</v>
      </c>
      <c r="T13" s="17" t="str">
        <f t="shared" ref="T13" si="7">T12</f>
        <v/>
      </c>
      <c r="V13" t="str">
        <f>IF(R13="-",IF(L13="","",IF(R13="+","",L13)),"")</f>
        <v/>
      </c>
      <c r="W13" t="str">
        <f>IF(S13="-",IF(N13="","",IF(S13="+","",N13)),"")</f>
        <v/>
      </c>
      <c r="X13" s="18"/>
    </row>
    <row r="14" spans="1:24" ht="15.75" customHeight="1" thickTop="1" x14ac:dyDescent="0.25">
      <c r="A14" s="1">
        <v>41617</v>
      </c>
      <c r="B14" s="2" t="s">
        <v>0</v>
      </c>
      <c r="C14" s="3"/>
      <c r="D14" s="4" t="s">
        <v>5</v>
      </c>
      <c r="E14" s="5">
        <v>507</v>
      </c>
      <c r="F14" s="6" t="s">
        <v>12</v>
      </c>
      <c r="G14" s="7"/>
      <c r="H14" s="8">
        <v>20000</v>
      </c>
      <c r="I14" s="9" t="s">
        <v>70</v>
      </c>
      <c r="J14" s="10">
        <v>41620</v>
      </c>
      <c r="K14" s="59">
        <v>41634</v>
      </c>
      <c r="L14" s="11"/>
      <c r="M14" s="12"/>
      <c r="N14" s="12"/>
      <c r="O14" s="13"/>
      <c r="P14" s="14">
        <f>IF(OR(H14="",H15=""),"",IF(K15="нал",H14-H14*0.05-H15,IF(K15="карт",H14-H14*0.05-H15,H14-H15)))</f>
        <v>2000</v>
      </c>
      <c r="Q14" s="15"/>
      <c r="R14" s="6" t="s">
        <v>3</v>
      </c>
      <c r="S14" s="16"/>
      <c r="T14" s="17" t="str">
        <f t="shared" ref="T14" si="8">IF(AND(R14="+",R15="+",S15="+"),"+","")</f>
        <v/>
      </c>
      <c r="U14">
        <f>IF(R14="-",IF(H14="","",IF(R14="+","",H14)),"")</f>
        <v>20000</v>
      </c>
      <c r="X14" s="18" t="e">
        <f>AND(#REF!-L14&gt;3,R14&lt;&gt;"-",L14&lt;&gt;"")</f>
        <v>#REF!</v>
      </c>
    </row>
    <row r="15" spans="1:24" ht="15.75" customHeight="1" thickBot="1" x14ac:dyDescent="0.3">
      <c r="A15" s="19"/>
      <c r="B15" s="20"/>
      <c r="C15" s="21"/>
      <c r="D15" s="22" t="s">
        <v>13</v>
      </c>
      <c r="E15" s="23">
        <v>508</v>
      </c>
      <c r="F15" s="24">
        <v>41617</v>
      </c>
      <c r="G15" s="24">
        <v>41618</v>
      </c>
      <c r="H15" s="25">
        <v>18000</v>
      </c>
      <c r="I15" s="25" t="s">
        <v>70</v>
      </c>
      <c r="J15" s="26">
        <v>41622</v>
      </c>
      <c r="K15" s="60"/>
      <c r="L15" s="27"/>
      <c r="M15" s="28"/>
      <c r="N15" s="27"/>
      <c r="O15" s="28"/>
      <c r="P15" s="29"/>
      <c r="Q15" s="30"/>
      <c r="R15" s="22" t="s">
        <v>3</v>
      </c>
      <c r="S15" s="31" t="str">
        <f>IF(O15="","+","-")</f>
        <v>+</v>
      </c>
      <c r="T15" s="17" t="str">
        <f t="shared" ref="T15" si="9">T14</f>
        <v/>
      </c>
      <c r="V15" t="str">
        <f>IF(R15="-",IF(L15="","",IF(R15="+","",L15)),"")</f>
        <v/>
      </c>
      <c r="W15" t="str">
        <f>IF(S15="-",IF(N15="","",IF(S15="+","",N15)),"")</f>
        <v/>
      </c>
      <c r="X15" s="18"/>
    </row>
    <row r="16" spans="1:24" ht="15.75" customHeight="1" thickTop="1" x14ac:dyDescent="0.25">
      <c r="A16" s="1">
        <v>41617</v>
      </c>
      <c r="B16" s="2" t="s">
        <v>0</v>
      </c>
      <c r="C16" s="3"/>
      <c r="D16" s="4" t="s">
        <v>5</v>
      </c>
      <c r="E16" s="5">
        <v>509</v>
      </c>
      <c r="F16" s="6" t="s">
        <v>6</v>
      </c>
      <c r="G16" s="7"/>
      <c r="H16" s="8"/>
      <c r="I16" s="9" t="s">
        <v>69</v>
      </c>
      <c r="J16" s="10"/>
      <c r="K16" s="59"/>
      <c r="L16" s="11"/>
      <c r="M16" s="12"/>
      <c r="N16" s="12"/>
      <c r="O16" s="13"/>
      <c r="P16" s="14" t="str">
        <f>IF(OR(H16="",H17=""),"",IF(K17="нал",H16-H16*0.05-H17,IF(K17="карт",H16-H16*0.05-H17,H16-H17)))</f>
        <v/>
      </c>
      <c r="Q16" s="15"/>
      <c r="R16" s="6" t="s">
        <v>3</v>
      </c>
      <c r="S16" s="16"/>
      <c r="T16" s="17" t="str">
        <f t="shared" ref="T16" si="10">IF(AND(R16="+",R17="+",S17="+"),"+","")</f>
        <v/>
      </c>
      <c r="U16" t="str">
        <f>IF(R16="-",IF(H16="","",IF(R16="+","",H16)),"")</f>
        <v/>
      </c>
      <c r="X16" s="18" t="e">
        <f>AND(#REF!-L16&gt;3,R16&lt;&gt;"-",L16&lt;&gt;"")</f>
        <v>#REF!</v>
      </c>
    </row>
    <row r="17" spans="1:24" ht="15.75" customHeight="1" thickBot="1" x14ac:dyDescent="0.3">
      <c r="A17" s="19"/>
      <c r="B17" s="20"/>
      <c r="C17" s="21"/>
      <c r="D17" s="22" t="s">
        <v>14</v>
      </c>
      <c r="E17" s="23">
        <v>510</v>
      </c>
      <c r="F17" s="24"/>
      <c r="G17" s="24"/>
      <c r="H17" s="25">
        <v>-2000</v>
      </c>
      <c r="I17" s="25" t="s">
        <v>69</v>
      </c>
      <c r="J17" s="26"/>
      <c r="K17" s="60"/>
      <c r="L17" s="27"/>
      <c r="M17" s="28"/>
      <c r="N17" s="27"/>
      <c r="O17" s="28"/>
      <c r="P17" s="29"/>
      <c r="Q17" s="30"/>
      <c r="R17" s="22" t="s">
        <v>3</v>
      </c>
      <c r="S17" s="31" t="str">
        <f>IF(O17="","+","-")</f>
        <v>+</v>
      </c>
      <c r="T17" s="17" t="str">
        <f t="shared" ref="T17" si="11">T16</f>
        <v/>
      </c>
      <c r="V17" t="str">
        <f>IF(R17="-",IF(L17="","",IF(R17="+","",L17)),"")</f>
        <v/>
      </c>
      <c r="W17" t="str">
        <f>IF(S17="-",IF(N17="","",IF(S17="+","",N17)),"")</f>
        <v/>
      </c>
      <c r="X17" s="18"/>
    </row>
    <row r="18" spans="1:24" ht="15.75" customHeight="1" thickTop="1" x14ac:dyDescent="0.25">
      <c r="A18" s="1">
        <v>41618</v>
      </c>
      <c r="B18" s="2" t="s">
        <v>0</v>
      </c>
      <c r="C18" s="3"/>
      <c r="D18" s="4" t="s">
        <v>5</v>
      </c>
      <c r="E18" s="5">
        <v>511</v>
      </c>
      <c r="F18" s="6" t="s">
        <v>6</v>
      </c>
      <c r="G18" s="7"/>
      <c r="H18" s="8">
        <v>14000</v>
      </c>
      <c r="I18" s="9" t="s">
        <v>68</v>
      </c>
      <c r="J18" s="10">
        <v>41623</v>
      </c>
      <c r="K18" s="59">
        <v>41632</v>
      </c>
      <c r="L18" s="11"/>
      <c r="M18" s="12"/>
      <c r="N18" s="12"/>
      <c r="O18" s="13"/>
      <c r="P18" s="14">
        <f>IF(OR(H18="",H19=""),"",IF(K19="нал",H18-H18*0.05-H19,IF(K19="карт",H18-H18*0.05-H19,H18-H19)))</f>
        <v>4000</v>
      </c>
      <c r="Q18" s="15"/>
      <c r="R18" s="6" t="s">
        <v>3</v>
      </c>
      <c r="S18" s="16"/>
      <c r="T18" s="17" t="str">
        <f t="shared" ref="T18" si="12">IF(AND(R18="+",R19="+",S19="+"),"+","")</f>
        <v/>
      </c>
      <c r="U18">
        <f>IF(R18="-",IF(H18="","",IF(R18="+","",H18)),"")</f>
        <v>14000</v>
      </c>
      <c r="X18" s="18" t="e">
        <f>AND(#REF!-L18&gt;3,R18&lt;&gt;"-",L18&lt;&gt;"")</f>
        <v>#REF!</v>
      </c>
    </row>
    <row r="19" spans="1:24" ht="15.75" customHeight="1" thickBot="1" x14ac:dyDescent="0.3">
      <c r="A19" s="19"/>
      <c r="B19" s="20"/>
      <c r="C19" s="21"/>
      <c r="D19" s="22" t="s">
        <v>15</v>
      </c>
      <c r="E19" s="23">
        <v>512</v>
      </c>
      <c r="F19" s="24">
        <v>41618</v>
      </c>
      <c r="G19" s="24">
        <v>41618</v>
      </c>
      <c r="H19" s="25">
        <v>10000</v>
      </c>
      <c r="I19" s="25" t="s">
        <v>70</v>
      </c>
      <c r="J19" s="26">
        <v>41624</v>
      </c>
      <c r="K19" s="60"/>
      <c r="L19" s="27"/>
      <c r="M19" s="28"/>
      <c r="N19" s="27"/>
      <c r="O19" s="28"/>
      <c r="P19" s="29"/>
      <c r="Q19" s="30"/>
      <c r="R19" s="22" t="s">
        <v>3</v>
      </c>
      <c r="S19" s="31" t="str">
        <f>IF(O19="","+","-")</f>
        <v>+</v>
      </c>
      <c r="T19" s="17" t="str">
        <f t="shared" ref="T19" si="13">T18</f>
        <v/>
      </c>
      <c r="V19" t="str">
        <f>IF(R19="-",IF(L19="","",IF(R19="+","",L19)),"")</f>
        <v/>
      </c>
      <c r="W19" t="str">
        <f>IF(S19="-",IF(N19="","",IF(S19="+","",N19)),"")</f>
        <v/>
      </c>
      <c r="X19" s="18"/>
    </row>
    <row r="20" spans="1:24" ht="15.75" customHeight="1" thickTop="1" x14ac:dyDescent="0.25">
      <c r="A20" s="1">
        <v>41618</v>
      </c>
      <c r="B20" s="2" t="s">
        <v>0</v>
      </c>
      <c r="C20" s="3"/>
      <c r="D20" s="4" t="s">
        <v>5</v>
      </c>
      <c r="E20" s="5">
        <v>513</v>
      </c>
      <c r="F20" s="6" t="s">
        <v>16</v>
      </c>
      <c r="G20" s="7"/>
      <c r="H20" s="8">
        <v>14500</v>
      </c>
      <c r="I20" s="9" t="s">
        <v>71</v>
      </c>
      <c r="J20" s="10">
        <v>41624</v>
      </c>
      <c r="K20" s="59">
        <v>41629</v>
      </c>
      <c r="L20" s="11"/>
      <c r="M20" s="12"/>
      <c r="N20" s="12"/>
      <c r="O20" s="13"/>
      <c r="P20" s="14">
        <f>IF(OR(H20="",H21=""),"",IF(K21="нал",H20-H20*0.05-H21,IF(K21="карт",H20-H20*0.05-H21,H20-H21)))</f>
        <v>2000</v>
      </c>
      <c r="Q20" s="15"/>
      <c r="R20" s="6" t="s">
        <v>3</v>
      </c>
      <c r="S20" s="16"/>
      <c r="T20" s="17" t="str">
        <f t="shared" ref="T20" si="14">IF(AND(R20="+",R21="+",S21="+"),"+","")</f>
        <v/>
      </c>
      <c r="U20">
        <f>IF(R20="-",IF(H20="","",IF(R20="+","",H20)),"")</f>
        <v>14500</v>
      </c>
      <c r="X20" s="18" t="e">
        <f>AND(#REF!-L20&gt;3,R20&lt;&gt;"-",L20&lt;&gt;"")</f>
        <v>#REF!</v>
      </c>
    </row>
    <row r="21" spans="1:24" ht="15.75" customHeight="1" thickBot="1" x14ac:dyDescent="0.3">
      <c r="A21" s="19"/>
      <c r="B21" s="20"/>
      <c r="C21" s="21"/>
      <c r="D21" s="22" t="s">
        <v>17</v>
      </c>
      <c r="E21" s="23">
        <v>514</v>
      </c>
      <c r="F21" s="24">
        <v>41619</v>
      </c>
      <c r="G21" s="24">
        <v>41619</v>
      </c>
      <c r="H21" s="25">
        <v>12500</v>
      </c>
      <c r="I21" s="25"/>
      <c r="J21" s="26">
        <v>41624</v>
      </c>
      <c r="K21" s="60"/>
      <c r="L21" s="27"/>
      <c r="M21" s="28"/>
      <c r="N21" s="27"/>
      <c r="O21" s="28"/>
      <c r="P21" s="29"/>
      <c r="Q21" s="30"/>
      <c r="R21" s="22" t="s">
        <v>3</v>
      </c>
      <c r="S21" s="31" t="str">
        <f>IF(O21="","+","-")</f>
        <v>+</v>
      </c>
      <c r="T21" s="17" t="str">
        <f t="shared" ref="T21" si="15">T20</f>
        <v/>
      </c>
      <c r="V21" t="str">
        <f>IF(R21="-",IF(L21="","",IF(R21="+","",L21)),"")</f>
        <v/>
      </c>
      <c r="W21" t="str">
        <f>IF(S21="-",IF(N21="","",IF(S21="+","",N21)),"")</f>
        <v/>
      </c>
      <c r="X21" s="18"/>
    </row>
    <row r="22" spans="1:24" ht="15.75" customHeight="1" thickTop="1" x14ac:dyDescent="0.25">
      <c r="A22" s="1">
        <v>41619</v>
      </c>
      <c r="B22" s="2" t="s">
        <v>0</v>
      </c>
      <c r="C22" s="3"/>
      <c r="D22" s="4" t="s">
        <v>5</v>
      </c>
      <c r="E22" s="5">
        <v>515</v>
      </c>
      <c r="F22" s="6" t="s">
        <v>6</v>
      </c>
      <c r="G22" s="7"/>
      <c r="H22" s="8">
        <v>11000</v>
      </c>
      <c r="I22" s="9" t="s">
        <v>68</v>
      </c>
      <c r="J22" s="10">
        <v>41626</v>
      </c>
      <c r="K22" s="59">
        <v>41629</v>
      </c>
      <c r="L22" s="11"/>
      <c r="M22" s="12"/>
      <c r="N22" s="12"/>
      <c r="O22" s="13"/>
      <c r="P22" s="14">
        <f>IF(OR(H22="",H23=""),"",IF(K23="нал",H22-H22*0.05-H23,IF(K23="карт",H22-H22*0.05-H23,H22-H23)))</f>
        <v>1000</v>
      </c>
      <c r="Q22" s="15"/>
      <c r="R22" s="6" t="s">
        <v>3</v>
      </c>
      <c r="S22" s="16"/>
      <c r="T22" s="17" t="str">
        <f t="shared" ref="T22" si="16">IF(AND(R22="+",R23="+",S23="+"),"+","")</f>
        <v/>
      </c>
      <c r="U22">
        <f>IF(R22="-",IF(H22="","",IF(R22="+","",H22)),"")</f>
        <v>11000</v>
      </c>
      <c r="X22" s="18" t="e">
        <f>AND(#REF!-L22&gt;3,R22&lt;&gt;"-",L22&lt;&gt;"")</f>
        <v>#REF!</v>
      </c>
    </row>
    <row r="23" spans="1:24" ht="15.75" customHeight="1" thickBot="1" x14ac:dyDescent="0.3">
      <c r="A23" s="19"/>
      <c r="B23" s="20"/>
      <c r="C23" s="21"/>
      <c r="D23" s="22" t="s">
        <v>18</v>
      </c>
      <c r="E23" s="23">
        <v>516</v>
      </c>
      <c r="F23" s="24">
        <v>41619</v>
      </c>
      <c r="G23" s="24">
        <v>41620</v>
      </c>
      <c r="H23" s="25">
        <v>10000</v>
      </c>
      <c r="I23" s="25" t="s">
        <v>70</v>
      </c>
      <c r="J23" s="26">
        <v>41627</v>
      </c>
      <c r="K23" s="60"/>
      <c r="L23" s="27"/>
      <c r="M23" s="28"/>
      <c r="N23" s="27"/>
      <c r="O23" s="28"/>
      <c r="P23" s="29"/>
      <c r="Q23" s="30"/>
      <c r="R23" s="22" t="s">
        <v>3</v>
      </c>
      <c r="S23" s="31" t="str">
        <f>IF(O23="","+","-")</f>
        <v>+</v>
      </c>
      <c r="T23" s="17" t="str">
        <f t="shared" ref="T23" si="17">T22</f>
        <v/>
      </c>
      <c r="V23" t="str">
        <f>IF(R23="-",IF(L23="","",IF(R23="+","",L23)),"")</f>
        <v/>
      </c>
      <c r="W23" t="str">
        <f>IF(S23="-",IF(N23="","",IF(S23="+","",N23)),"")</f>
        <v/>
      </c>
      <c r="X23" s="18"/>
    </row>
    <row r="24" spans="1:24" ht="15.75" customHeight="1" thickTop="1" x14ac:dyDescent="0.25">
      <c r="A24" s="1">
        <v>41619</v>
      </c>
      <c r="B24" s="2" t="s">
        <v>0</v>
      </c>
      <c r="C24" s="3"/>
      <c r="D24" s="4" t="s">
        <v>5</v>
      </c>
      <c r="E24" s="5">
        <v>517</v>
      </c>
      <c r="F24" s="6" t="s">
        <v>19</v>
      </c>
      <c r="G24" s="7"/>
      <c r="H24" s="8">
        <v>13000</v>
      </c>
      <c r="I24" s="9" t="s">
        <v>68</v>
      </c>
      <c r="J24" s="10">
        <v>41628</v>
      </c>
      <c r="K24" s="59">
        <v>41636</v>
      </c>
      <c r="L24" s="11"/>
      <c r="M24" s="12"/>
      <c r="N24" s="12"/>
      <c r="O24" s="13"/>
      <c r="P24" s="14">
        <f>IF(OR(H24="",H25=""),"",IF(K25="нал",H24-H24*0.05-H25,IF(K25="карт",H24-H24*0.05-H25,H24-H25)))</f>
        <v>2000</v>
      </c>
      <c r="Q24" s="15"/>
      <c r="R24" s="6" t="s">
        <v>3</v>
      </c>
      <c r="S24" s="16"/>
      <c r="T24" s="17" t="str">
        <f t="shared" ref="T24" si="18">IF(AND(R24="+",R25="+",S25="+"),"+","")</f>
        <v/>
      </c>
      <c r="U24">
        <f>IF(R24="-",IF(H24="","",IF(R24="+","",H24)),"")</f>
        <v>13000</v>
      </c>
      <c r="X24" s="18" t="e">
        <f>AND(#REF!-L24&gt;3,R24&lt;&gt;"-",L24&lt;&gt;"")</f>
        <v>#REF!</v>
      </c>
    </row>
    <row r="25" spans="1:24" ht="15.75" customHeight="1" thickBot="1" x14ac:dyDescent="0.3">
      <c r="A25" s="19"/>
      <c r="B25" s="20"/>
      <c r="C25" s="21"/>
      <c r="D25" s="22" t="s">
        <v>18</v>
      </c>
      <c r="E25" s="23">
        <v>518</v>
      </c>
      <c r="F25" s="24">
        <v>41620</v>
      </c>
      <c r="G25" s="24">
        <v>41621</v>
      </c>
      <c r="H25" s="25">
        <v>11000</v>
      </c>
      <c r="I25" s="25" t="s">
        <v>70</v>
      </c>
      <c r="J25" s="26">
        <v>41628</v>
      </c>
      <c r="K25" s="60"/>
      <c r="L25" s="27"/>
      <c r="M25" s="28"/>
      <c r="N25" s="27"/>
      <c r="O25" s="28"/>
      <c r="P25" s="29"/>
      <c r="Q25" s="30"/>
      <c r="R25" s="22" t="s">
        <v>3</v>
      </c>
      <c r="S25" s="31" t="str">
        <f>IF(O25="","+","-")</f>
        <v>+</v>
      </c>
      <c r="T25" s="17" t="str">
        <f t="shared" ref="T25" si="19">T24</f>
        <v/>
      </c>
      <c r="V25" t="str">
        <f>IF(R25="-",IF(L25="","",IF(R25="+","",L25)),"")</f>
        <v/>
      </c>
      <c r="W25" t="str">
        <f>IF(S25="-",IF(N25="","",IF(S25="+","",N25)),"")</f>
        <v/>
      </c>
      <c r="X25" s="18"/>
    </row>
    <row r="26" spans="1:24" ht="15.75" customHeight="1" thickTop="1" x14ac:dyDescent="0.25">
      <c r="A26" s="1">
        <v>41620</v>
      </c>
      <c r="B26" s="2" t="s">
        <v>0</v>
      </c>
      <c r="C26" s="3"/>
      <c r="D26" s="4" t="s">
        <v>5</v>
      </c>
      <c r="E26" s="5">
        <v>519</v>
      </c>
      <c r="F26" s="6" t="s">
        <v>6</v>
      </c>
      <c r="G26" s="7"/>
      <c r="H26" s="8">
        <v>11000</v>
      </c>
      <c r="I26" s="9"/>
      <c r="J26" s="10">
        <v>41621</v>
      </c>
      <c r="K26" s="59">
        <v>41621</v>
      </c>
      <c r="L26" s="11"/>
      <c r="M26" s="12"/>
      <c r="N26" s="12"/>
      <c r="O26" s="13"/>
      <c r="P26" s="14">
        <f>IF(OR(H26="",H27=""),"",IF(K27="нал",H26-H26*0.05-H27,IF(K27="карт",H26-H26*0.05-H27,H26-H27)))</f>
        <v>1000</v>
      </c>
      <c r="Q26" s="15"/>
      <c r="R26" s="6" t="s">
        <v>3</v>
      </c>
      <c r="S26" s="16"/>
      <c r="T26" s="17" t="str">
        <f t="shared" ref="T26" si="20">IF(AND(R26="+",R27="+",S27="+"),"+","")</f>
        <v/>
      </c>
      <c r="U26">
        <f>IF(R26="-",IF(H26="","",IF(R26="+","",H26)),"")</f>
        <v>11000</v>
      </c>
      <c r="X26" s="18" t="e">
        <f>AND(#REF!-L26&gt;3,R26&lt;&gt;"-",L26&lt;&gt;"")</f>
        <v>#REF!</v>
      </c>
    </row>
    <row r="27" spans="1:24" ht="15.75" customHeight="1" thickBot="1" x14ac:dyDescent="0.3">
      <c r="A27" s="19"/>
      <c r="B27" s="20"/>
      <c r="C27" s="21"/>
      <c r="D27" s="22" t="s">
        <v>15</v>
      </c>
      <c r="E27" s="23">
        <v>520</v>
      </c>
      <c r="F27" s="24">
        <v>41618</v>
      </c>
      <c r="G27" s="24">
        <v>41618</v>
      </c>
      <c r="H27" s="25">
        <v>10000</v>
      </c>
      <c r="I27" s="25" t="s">
        <v>72</v>
      </c>
      <c r="J27" s="26">
        <v>41624</v>
      </c>
      <c r="K27" s="60"/>
      <c r="L27" s="27"/>
      <c r="M27" s="28"/>
      <c r="N27" s="27"/>
      <c r="O27" s="28"/>
      <c r="P27" s="29"/>
      <c r="Q27" s="30"/>
      <c r="R27" s="22" t="s">
        <v>3</v>
      </c>
      <c r="S27" s="31" t="str">
        <f>IF(O27="","+","-")</f>
        <v>+</v>
      </c>
      <c r="T27" s="17" t="str">
        <f t="shared" ref="T27" si="21">T26</f>
        <v/>
      </c>
      <c r="V27" t="str">
        <f>IF(R27="-",IF(L27="","",IF(R27="+","",L27)),"")</f>
        <v/>
      </c>
      <c r="W27" t="str">
        <f>IF(S27="-",IF(N27="","",IF(S27="+","",N27)),"")</f>
        <v/>
      </c>
      <c r="X27" s="18"/>
    </row>
    <row r="28" spans="1:24" ht="15.75" customHeight="1" thickTop="1" x14ac:dyDescent="0.25">
      <c r="A28" s="1">
        <v>41620</v>
      </c>
      <c r="B28" s="2" t="s">
        <v>0</v>
      </c>
      <c r="C28" s="3"/>
      <c r="D28" s="4" t="s">
        <v>1</v>
      </c>
      <c r="E28" s="5">
        <v>521</v>
      </c>
      <c r="F28" s="6" t="s">
        <v>20</v>
      </c>
      <c r="G28" s="7"/>
      <c r="H28" s="8">
        <v>25000</v>
      </c>
      <c r="I28" s="9" t="s">
        <v>68</v>
      </c>
      <c r="J28" s="10">
        <v>41628</v>
      </c>
      <c r="K28" s="59">
        <v>41644</v>
      </c>
      <c r="L28" s="11"/>
      <c r="M28" s="12"/>
      <c r="N28" s="12"/>
      <c r="O28" s="13"/>
      <c r="P28" s="14">
        <f>IF(OR(H28="",H29=""),"",IF(K29="нал",H28-H28*0.05-H29,IF(K29="карт",H28-H28*0.05-H29,H28-H29)))</f>
        <v>1000</v>
      </c>
      <c r="Q28" s="15"/>
      <c r="R28" s="6" t="s">
        <v>3</v>
      </c>
      <c r="S28" s="16"/>
      <c r="T28" s="17" t="str">
        <f t="shared" ref="T28" si="22">IF(AND(R28="+",R29="+",S29="+"),"+","")</f>
        <v/>
      </c>
      <c r="U28">
        <f>IF(R28="-",IF(H28="","",IF(R28="+","",H28)),"")</f>
        <v>25000</v>
      </c>
      <c r="X28" s="18" t="e">
        <f>AND(#REF!-L28&gt;3,R28&lt;&gt;"-",L28&lt;&gt;"")</f>
        <v>#REF!</v>
      </c>
    </row>
    <row r="29" spans="1:24" ht="15.75" customHeight="1" thickBot="1" x14ac:dyDescent="0.3">
      <c r="A29" s="19"/>
      <c r="B29" s="20"/>
      <c r="C29" s="21"/>
      <c r="D29" s="22" t="s">
        <v>21</v>
      </c>
      <c r="E29" s="23">
        <v>522</v>
      </c>
      <c r="F29" s="24">
        <v>41621</v>
      </c>
      <c r="G29" s="24">
        <v>41624</v>
      </c>
      <c r="H29" s="25">
        <v>24000</v>
      </c>
      <c r="I29" s="25" t="s">
        <v>70</v>
      </c>
      <c r="J29" s="26">
        <v>41628</v>
      </c>
      <c r="K29" s="60"/>
      <c r="L29" s="27"/>
      <c r="M29" s="28"/>
      <c r="N29" s="27"/>
      <c r="O29" s="28"/>
      <c r="P29" s="29"/>
      <c r="Q29" s="30"/>
      <c r="R29" s="22" t="s">
        <v>3</v>
      </c>
      <c r="S29" s="31" t="str">
        <f>IF(O29="","+","-")</f>
        <v>+</v>
      </c>
      <c r="T29" s="17" t="str">
        <f t="shared" ref="T29" si="23">T28</f>
        <v/>
      </c>
      <c r="V29" t="str">
        <f>IF(R29="-",IF(L29="","",IF(R29="+","",L29)),"")</f>
        <v/>
      </c>
      <c r="W29" t="str">
        <f>IF(S29="-",IF(N29="","",IF(S29="+","",N29)),"")</f>
        <v/>
      </c>
      <c r="X29" s="18"/>
    </row>
    <row r="30" spans="1:24" ht="15.75" customHeight="1" thickTop="1" x14ac:dyDescent="0.25">
      <c r="A30" s="1">
        <v>41621</v>
      </c>
      <c r="B30" s="2" t="s">
        <v>0</v>
      </c>
      <c r="C30" s="3"/>
      <c r="D30" s="4" t="s">
        <v>5</v>
      </c>
      <c r="E30" s="5">
        <v>525</v>
      </c>
      <c r="F30" s="6" t="s">
        <v>22</v>
      </c>
      <c r="G30" s="7"/>
      <c r="H30" s="8">
        <v>40000</v>
      </c>
      <c r="I30" s="9" t="s">
        <v>70</v>
      </c>
      <c r="J30" s="10">
        <v>41627</v>
      </c>
      <c r="K30" s="59">
        <v>41637</v>
      </c>
      <c r="L30" s="11"/>
      <c r="M30" s="12"/>
      <c r="N30" s="12"/>
      <c r="O30" s="13"/>
      <c r="P30" s="14">
        <f>IF(OR(H30="",H31=""),"",IF(K31="нал",H30-H30*0.05-H31,IF(K31="карт",H30-H30*0.05-H31,H30-H31)))</f>
        <v>0</v>
      </c>
      <c r="Q30" s="15"/>
      <c r="R30" s="6" t="s">
        <v>3</v>
      </c>
      <c r="S30" s="16"/>
      <c r="T30" s="17" t="str">
        <f t="shared" ref="T30" si="24">IF(AND(R30="+",R31="+",S31="+"),"+","")</f>
        <v/>
      </c>
      <c r="U30">
        <f>IF(R30="-",IF(H30="","",IF(R30="+","",H30)),"")</f>
        <v>40000</v>
      </c>
      <c r="X30" s="18" t="e">
        <f>AND(#REF!-L30&gt;3,R30&lt;&gt;"-",L30&lt;&gt;"")</f>
        <v>#REF!</v>
      </c>
    </row>
    <row r="31" spans="1:24" ht="15.75" customHeight="1" thickBot="1" x14ac:dyDescent="0.3">
      <c r="A31" s="19"/>
      <c r="B31" s="20"/>
      <c r="C31" s="21"/>
      <c r="D31" s="22" t="s">
        <v>23</v>
      </c>
      <c r="E31" s="23">
        <v>526</v>
      </c>
      <c r="F31" s="24">
        <v>41622</v>
      </c>
      <c r="G31" s="24">
        <v>41624</v>
      </c>
      <c r="H31" s="25">
        <v>40000</v>
      </c>
      <c r="I31" s="25" t="s">
        <v>70</v>
      </c>
      <c r="J31" s="26">
        <v>41627</v>
      </c>
      <c r="K31" s="60"/>
      <c r="L31" s="27"/>
      <c r="M31" s="28"/>
      <c r="N31" s="27"/>
      <c r="O31" s="28"/>
      <c r="P31" s="29"/>
      <c r="Q31" s="30"/>
      <c r="R31" s="22" t="s">
        <v>3</v>
      </c>
      <c r="S31" s="31" t="str">
        <f>IF(O31="","+","-")</f>
        <v>+</v>
      </c>
      <c r="T31" s="17" t="str">
        <f t="shared" ref="T31" si="25">T30</f>
        <v/>
      </c>
      <c r="V31" t="str">
        <f>IF(R31="-",IF(L31="","",IF(R31="+","",L31)),"")</f>
        <v/>
      </c>
      <c r="W31" t="str">
        <f>IF(S31="-",IF(N31="","",IF(S31="+","",N31)),"")</f>
        <v/>
      </c>
      <c r="X31" s="18"/>
    </row>
    <row r="32" spans="1:24" ht="15.75" customHeight="1" thickTop="1" x14ac:dyDescent="0.25">
      <c r="A32" s="1">
        <v>41624</v>
      </c>
      <c r="B32" s="2" t="s">
        <v>0</v>
      </c>
      <c r="C32" s="3"/>
      <c r="D32" s="4" t="s">
        <v>5</v>
      </c>
      <c r="E32" s="5">
        <v>529</v>
      </c>
      <c r="F32" s="6" t="s">
        <v>24</v>
      </c>
      <c r="G32" s="7"/>
      <c r="H32" s="8">
        <v>25000</v>
      </c>
      <c r="I32" s="9" t="s">
        <v>73</v>
      </c>
      <c r="J32" s="10"/>
      <c r="K32" s="59"/>
      <c r="L32" s="11"/>
      <c r="M32" s="12"/>
      <c r="N32" s="12"/>
      <c r="O32" s="13"/>
      <c r="P32" s="14">
        <f>IF(OR(H32="",H33=""),"",IF(K33="нал",H32-H32*0.05-H33,IF(K33="карт",H32-H32*0.05-H33,H32-H33)))</f>
        <v>6000</v>
      </c>
      <c r="Q32" s="15"/>
      <c r="R32" s="6" t="s">
        <v>3</v>
      </c>
      <c r="S32" s="16"/>
      <c r="T32" s="17" t="str">
        <f t="shared" ref="T32" si="26">IF(AND(R32="+",R33="+",S33="+"),"+","")</f>
        <v/>
      </c>
      <c r="U32">
        <f>IF(R32="-",IF(H32="","",IF(R32="+","",H32)),"")</f>
        <v>25000</v>
      </c>
      <c r="X32" s="18" t="e">
        <f>AND(#REF!-L32&gt;3,R32&lt;&gt;"-",L32&lt;&gt;"")</f>
        <v>#REF!</v>
      </c>
    </row>
    <row r="33" spans="1:24" ht="15.75" customHeight="1" thickBot="1" x14ac:dyDescent="0.3">
      <c r="A33" s="19"/>
      <c r="B33" s="20"/>
      <c r="C33" s="21"/>
      <c r="D33" s="22" t="s">
        <v>25</v>
      </c>
      <c r="E33" s="23">
        <v>530</v>
      </c>
      <c r="F33" s="24">
        <v>41625</v>
      </c>
      <c r="G33" s="24">
        <v>41626</v>
      </c>
      <c r="H33" s="25">
        <v>19000</v>
      </c>
      <c r="I33" s="25" t="s">
        <v>74</v>
      </c>
      <c r="J33" s="26">
        <v>41631</v>
      </c>
      <c r="K33" s="60"/>
      <c r="L33" s="27"/>
      <c r="M33" s="28"/>
      <c r="N33" s="27"/>
      <c r="O33" s="28"/>
      <c r="P33" s="29"/>
      <c r="Q33" s="30"/>
      <c r="R33" s="22" t="s">
        <v>3</v>
      </c>
      <c r="S33" s="31" t="str">
        <f>IF(O33="","+","-")</f>
        <v>+</v>
      </c>
      <c r="T33" s="17" t="str">
        <f t="shared" ref="T33" si="27">T32</f>
        <v/>
      </c>
      <c r="V33" t="str">
        <f>IF(R33="-",IF(L33="","",IF(R33="+","",L33)),"")</f>
        <v/>
      </c>
      <c r="W33" t="str">
        <f>IF(S33="-",IF(N33="","",IF(S33="+","",N33)),"")</f>
        <v/>
      </c>
      <c r="X33" s="18"/>
    </row>
    <row r="34" spans="1:24" ht="15.75" customHeight="1" thickTop="1" x14ac:dyDescent="0.25">
      <c r="A34" s="1">
        <v>41624</v>
      </c>
      <c r="B34" s="2" t="s">
        <v>0</v>
      </c>
      <c r="C34" s="3"/>
      <c r="D34" s="4" t="s">
        <v>26</v>
      </c>
      <c r="E34" s="5">
        <v>531</v>
      </c>
      <c r="F34" s="6" t="s">
        <v>27</v>
      </c>
      <c r="G34" s="7"/>
      <c r="H34" s="8">
        <v>52000</v>
      </c>
      <c r="I34" s="9" t="s">
        <v>69</v>
      </c>
      <c r="J34" s="10">
        <v>41628</v>
      </c>
      <c r="K34" s="59">
        <v>41628</v>
      </c>
      <c r="L34" s="11"/>
      <c r="M34" s="12"/>
      <c r="N34" s="12"/>
      <c r="O34" s="13"/>
      <c r="P34" s="14">
        <f>IF(OR(H34="",H35=""),"",IF(K35="нал",H34-H34*0.05-H35,IF(K35="карт",H34-H34*0.05-H35,H34-H35)))</f>
        <v>4000</v>
      </c>
      <c r="Q34" s="15"/>
      <c r="R34" s="6" t="s">
        <v>3</v>
      </c>
      <c r="S34" s="16"/>
      <c r="T34" s="17" t="str">
        <f t="shared" ref="T34" si="28">IF(AND(R34="+",R35="+",S35="+"),"+","")</f>
        <v/>
      </c>
      <c r="U34">
        <f>IF(R34="-",IF(H34="","",IF(R34="+","",H34)),"")</f>
        <v>52000</v>
      </c>
      <c r="X34" s="18" t="e">
        <f>AND(#REF!-L34&gt;3,R34&lt;&gt;"-",L34&lt;&gt;"")</f>
        <v>#REF!</v>
      </c>
    </row>
    <row r="35" spans="1:24" ht="15.75" customHeight="1" thickBot="1" x14ac:dyDescent="0.3">
      <c r="A35" s="19"/>
      <c r="B35" s="20"/>
      <c r="C35" s="21"/>
      <c r="D35" s="22" t="s">
        <v>28</v>
      </c>
      <c r="E35" s="23">
        <v>532</v>
      </c>
      <c r="F35" s="24">
        <v>41624</v>
      </c>
      <c r="G35" s="24">
        <v>41628</v>
      </c>
      <c r="H35" s="25">
        <v>48000</v>
      </c>
      <c r="I35" s="25" t="s">
        <v>69</v>
      </c>
      <c r="J35" s="26">
        <v>41628</v>
      </c>
      <c r="K35" s="60"/>
      <c r="L35" s="27"/>
      <c r="M35" s="28"/>
      <c r="N35" s="27"/>
      <c r="O35" s="28"/>
      <c r="P35" s="29"/>
      <c r="Q35" s="30"/>
      <c r="R35" s="22" t="s">
        <v>3</v>
      </c>
      <c r="S35" s="31" t="str">
        <f>IF(O35="","+","-")</f>
        <v>+</v>
      </c>
      <c r="T35" s="17" t="str">
        <f t="shared" ref="T35" si="29">T34</f>
        <v/>
      </c>
      <c r="V35" t="str">
        <f>IF(R35="-",IF(L35="","",IF(R35="+","",L35)),"")</f>
        <v/>
      </c>
      <c r="W35" t="str">
        <f>IF(S35="-",IF(N35="","",IF(S35="+","",N35)),"")</f>
        <v/>
      </c>
      <c r="X35" s="18"/>
    </row>
    <row r="36" spans="1:24" ht="15.75" customHeight="1" thickTop="1" x14ac:dyDescent="0.25">
      <c r="A36" s="1">
        <v>41624</v>
      </c>
      <c r="B36" s="2" t="s">
        <v>0</v>
      </c>
      <c r="C36" s="3"/>
      <c r="D36" s="4" t="s">
        <v>5</v>
      </c>
      <c r="E36" s="5">
        <v>533</v>
      </c>
      <c r="F36" s="6" t="s">
        <v>6</v>
      </c>
      <c r="G36" s="7"/>
      <c r="H36" s="8">
        <v>12000</v>
      </c>
      <c r="I36" s="9" t="s">
        <v>68</v>
      </c>
      <c r="J36" s="10">
        <v>41628</v>
      </c>
      <c r="K36" s="59">
        <v>41633</v>
      </c>
      <c r="L36" s="11"/>
      <c r="M36" s="12"/>
      <c r="N36" s="12"/>
      <c r="O36" s="13"/>
      <c r="P36" s="14">
        <f>IF(OR(H36="",H37=""),"",IF(K37="нал",H36-H36*0.05-H37,IF(K37="карт",H36-H36*0.05-H37,H36-H37)))</f>
        <v>2000</v>
      </c>
      <c r="Q36" s="15"/>
      <c r="R36" s="6" t="s">
        <v>3</v>
      </c>
      <c r="S36" s="16"/>
      <c r="T36" s="17" t="str">
        <f t="shared" ref="T36" si="30">IF(AND(R36="+",R37="+",S37="+"),"+","")</f>
        <v/>
      </c>
      <c r="U36">
        <f>IF(R36="-",IF(H36="","",IF(R36="+","",H36)),"")</f>
        <v>12000</v>
      </c>
      <c r="X36" s="18" t="e">
        <f>AND(#REF!-L36&gt;3,R36&lt;&gt;"-",L36&lt;&gt;"")</f>
        <v>#REF!</v>
      </c>
    </row>
    <row r="37" spans="1:24" ht="15.75" customHeight="1" thickBot="1" x14ac:dyDescent="0.3">
      <c r="A37" s="19"/>
      <c r="B37" s="20"/>
      <c r="C37" s="21"/>
      <c r="D37" s="22" t="s">
        <v>29</v>
      </c>
      <c r="E37" s="23">
        <v>534</v>
      </c>
      <c r="F37" s="24">
        <v>41625</v>
      </c>
      <c r="G37" s="24">
        <v>41626</v>
      </c>
      <c r="H37" s="25">
        <v>10000</v>
      </c>
      <c r="I37" s="25" t="s">
        <v>70</v>
      </c>
      <c r="J37" s="26">
        <v>41628</v>
      </c>
      <c r="K37" s="60"/>
      <c r="L37" s="27"/>
      <c r="M37" s="28"/>
      <c r="N37" s="27"/>
      <c r="O37" s="28"/>
      <c r="P37" s="29"/>
      <c r="Q37" s="30"/>
      <c r="R37" s="22" t="s">
        <v>3</v>
      </c>
      <c r="S37" s="31" t="str">
        <f>IF(O37="","+","-")</f>
        <v>+</v>
      </c>
      <c r="T37" s="17" t="str">
        <f t="shared" ref="T37" si="31">T36</f>
        <v/>
      </c>
      <c r="V37" t="str">
        <f>IF(R37="-",IF(L37="","",IF(R37="+","",L37)),"")</f>
        <v/>
      </c>
      <c r="W37" t="str">
        <f>IF(S37="-",IF(N37="","",IF(S37="+","",N37)),"")</f>
        <v/>
      </c>
      <c r="X37" s="18"/>
    </row>
    <row r="38" spans="1:24" ht="15.75" customHeight="1" thickTop="1" x14ac:dyDescent="0.25">
      <c r="A38" s="1">
        <v>41624</v>
      </c>
      <c r="B38" s="2" t="s">
        <v>0</v>
      </c>
      <c r="C38" s="3"/>
      <c r="D38" s="4" t="s">
        <v>5</v>
      </c>
      <c r="E38" s="5">
        <v>535</v>
      </c>
      <c r="F38" s="6" t="s">
        <v>6</v>
      </c>
      <c r="G38" s="7"/>
      <c r="H38" s="8">
        <v>12000</v>
      </c>
      <c r="I38" s="9" t="s">
        <v>68</v>
      </c>
      <c r="J38" s="10">
        <v>41631</v>
      </c>
      <c r="K38" s="59">
        <v>41637</v>
      </c>
      <c r="L38" s="11"/>
      <c r="M38" s="12"/>
      <c r="N38" s="12"/>
      <c r="O38" s="13"/>
      <c r="P38" s="14">
        <f>IF(OR(H38="",H39=""),"",IF(K39="нал",H38-H38*0.05-H39,IF(K39="карт",H38-H38*0.05-H39,H38-H39)))</f>
        <v>2000</v>
      </c>
      <c r="Q38" s="15"/>
      <c r="R38" s="6" t="s">
        <v>3</v>
      </c>
      <c r="S38" s="16"/>
      <c r="T38" s="17" t="str">
        <f t="shared" ref="T38" si="32">IF(AND(R38="+",R39="+",S39="+"),"+","")</f>
        <v/>
      </c>
      <c r="U38">
        <f>IF(R38="-",IF(H38="","",IF(R38="+","",H38)),"")</f>
        <v>12000</v>
      </c>
      <c r="X38" s="18" t="e">
        <f>AND(#REF!-L38&gt;3,R38&lt;&gt;"-",L38&lt;&gt;"")</f>
        <v>#REF!</v>
      </c>
    </row>
    <row r="39" spans="1:24" ht="15.75" customHeight="1" thickBot="1" x14ac:dyDescent="0.3">
      <c r="A39" s="19"/>
      <c r="B39" s="20"/>
      <c r="C39" s="21"/>
      <c r="D39" s="22" t="s">
        <v>29</v>
      </c>
      <c r="E39" s="23">
        <v>536</v>
      </c>
      <c r="F39" s="24">
        <v>41625</v>
      </c>
      <c r="G39" s="24">
        <v>41626</v>
      </c>
      <c r="H39" s="25">
        <v>10000</v>
      </c>
      <c r="I39" s="25" t="s">
        <v>70</v>
      </c>
      <c r="J39" s="26">
        <v>41631</v>
      </c>
      <c r="K39" s="60"/>
      <c r="L39" s="27"/>
      <c r="M39" s="28"/>
      <c r="N39" s="27"/>
      <c r="O39" s="28"/>
      <c r="P39" s="29"/>
      <c r="Q39" s="30"/>
      <c r="R39" s="22" t="s">
        <v>3</v>
      </c>
      <c r="S39" s="31" t="str">
        <f>IF(O39="","+","-")</f>
        <v>+</v>
      </c>
      <c r="T39" s="17" t="str">
        <f t="shared" ref="T39" si="33">T38</f>
        <v/>
      </c>
      <c r="V39" t="str">
        <f>IF(R39="-",IF(L39="","",IF(R39="+","",L39)),"")</f>
        <v/>
      </c>
      <c r="W39" t="str">
        <f>IF(S39="-",IF(N39="","",IF(S39="+","",N39)),"")</f>
        <v/>
      </c>
      <c r="X39" s="18"/>
    </row>
    <row r="40" spans="1:24" ht="15.75" customHeight="1" thickTop="1" x14ac:dyDescent="0.25">
      <c r="A40" s="1">
        <v>41626</v>
      </c>
      <c r="B40" s="2" t="s">
        <v>0</v>
      </c>
      <c r="C40" s="3"/>
      <c r="D40" s="4" t="s">
        <v>5</v>
      </c>
      <c r="E40" s="5">
        <v>537</v>
      </c>
      <c r="F40" s="6" t="s">
        <v>30</v>
      </c>
      <c r="G40" s="7"/>
      <c r="H40" s="8">
        <v>10000</v>
      </c>
      <c r="I40" s="9" t="s">
        <v>68</v>
      </c>
      <c r="J40" s="10">
        <v>41632</v>
      </c>
      <c r="K40" s="59">
        <v>41636</v>
      </c>
      <c r="L40" s="11"/>
      <c r="M40" s="12"/>
      <c r="N40" s="12"/>
      <c r="O40" s="13"/>
      <c r="P40" s="14">
        <f>IF(OR(H40="",H41=""),"",IF(K41="нал",H40-H40*0.05-H41,IF(K41="карт",H40-H40*0.05-H41,H40-H41)))</f>
        <v>1000</v>
      </c>
      <c r="Q40" s="15"/>
      <c r="R40" s="6" t="s">
        <v>3</v>
      </c>
      <c r="S40" s="16"/>
      <c r="T40" s="17" t="str">
        <f t="shared" ref="T40" si="34">IF(AND(R40="+",R41="+",S41="+"),"+","")</f>
        <v/>
      </c>
      <c r="U40">
        <f>IF(R40="-",IF(H40="","",IF(R40="+","",H40)),"")</f>
        <v>10000</v>
      </c>
      <c r="X40" s="18" t="e">
        <f>AND(#REF!-L40&gt;3,R40&lt;&gt;"-",L40&lt;&gt;"")</f>
        <v>#REF!</v>
      </c>
    </row>
    <row r="41" spans="1:24" ht="15.75" customHeight="1" thickBot="1" x14ac:dyDescent="0.3">
      <c r="A41" s="19"/>
      <c r="B41" s="20"/>
      <c r="C41" s="21"/>
      <c r="D41" s="22" t="s">
        <v>31</v>
      </c>
      <c r="E41" s="23">
        <v>538</v>
      </c>
      <c r="F41" s="24">
        <v>41625</v>
      </c>
      <c r="G41" s="24">
        <v>41626</v>
      </c>
      <c r="H41" s="25">
        <v>9000</v>
      </c>
      <c r="I41" s="25" t="s">
        <v>70</v>
      </c>
      <c r="J41" s="26">
        <v>41633</v>
      </c>
      <c r="K41" s="60"/>
      <c r="L41" s="27"/>
      <c r="M41" s="28"/>
      <c r="N41" s="27"/>
      <c r="O41" s="28"/>
      <c r="P41" s="29"/>
      <c r="Q41" s="30"/>
      <c r="R41" s="22" t="s">
        <v>3</v>
      </c>
      <c r="S41" s="31" t="str">
        <f>IF(O41="","+","-")</f>
        <v>+</v>
      </c>
      <c r="T41" s="17" t="str">
        <f t="shared" ref="T41" si="35">T40</f>
        <v/>
      </c>
      <c r="V41" t="str">
        <f>IF(R41="-",IF(L41="","",IF(R41="+","",L41)),"")</f>
        <v/>
      </c>
      <c r="W41" t="str">
        <f>IF(S41="-",IF(N41="","",IF(S41="+","",N41)),"")</f>
        <v/>
      </c>
      <c r="X41" s="18"/>
    </row>
    <row r="42" spans="1:24" ht="15.75" customHeight="1" thickTop="1" x14ac:dyDescent="0.25">
      <c r="A42" s="1">
        <v>41626</v>
      </c>
      <c r="B42" s="2" t="s">
        <v>0</v>
      </c>
      <c r="C42" s="3"/>
      <c r="D42" s="4" t="s">
        <v>1</v>
      </c>
      <c r="E42" s="5">
        <v>539</v>
      </c>
      <c r="F42" s="6" t="s">
        <v>20</v>
      </c>
      <c r="G42" s="7"/>
      <c r="H42" s="8">
        <v>25000</v>
      </c>
      <c r="I42" s="9" t="s">
        <v>68</v>
      </c>
      <c r="J42" s="10">
        <v>41633</v>
      </c>
      <c r="K42" s="59">
        <v>41633</v>
      </c>
      <c r="L42" s="11"/>
      <c r="M42" s="12"/>
      <c r="N42" s="12"/>
      <c r="O42" s="13"/>
      <c r="P42" s="14">
        <f>IF(OR(H42="",H43=""),"",IF(K43="нал",H42-H42*0.05-H43,IF(K43="карт",H42-H42*0.05-H43,H42-H43)))</f>
        <v>1000</v>
      </c>
      <c r="Q42" s="15"/>
      <c r="R42" s="6" t="s">
        <v>3</v>
      </c>
      <c r="S42" s="16"/>
      <c r="T42" s="17" t="str">
        <f t="shared" ref="T42" si="36">IF(AND(R42="+",R43="+",S43="+"),"+","")</f>
        <v/>
      </c>
      <c r="U42">
        <f>IF(R42="-",IF(H42="","",IF(R42="+","",H42)),"")</f>
        <v>25000</v>
      </c>
      <c r="X42" s="18" t="e">
        <f>AND(#REF!-L42&gt;3,R42&lt;&gt;"-",L42&lt;&gt;"")</f>
        <v>#REF!</v>
      </c>
    </row>
    <row r="43" spans="1:24" ht="15.75" customHeight="1" thickBot="1" x14ac:dyDescent="0.3">
      <c r="A43" s="19"/>
      <c r="B43" s="20"/>
      <c r="C43" s="21"/>
      <c r="D43" s="22" t="s">
        <v>32</v>
      </c>
      <c r="E43" s="23">
        <v>540</v>
      </c>
      <c r="F43" s="24">
        <v>41626</v>
      </c>
      <c r="G43" s="24">
        <v>41627</v>
      </c>
      <c r="H43" s="25">
        <v>24000</v>
      </c>
      <c r="I43" s="25" t="s">
        <v>70</v>
      </c>
      <c r="J43" s="26">
        <v>41635</v>
      </c>
      <c r="K43" s="60"/>
      <c r="L43" s="27"/>
      <c r="M43" s="28"/>
      <c r="N43" s="27"/>
      <c r="O43" s="28"/>
      <c r="P43" s="29"/>
      <c r="Q43" s="30"/>
      <c r="R43" s="22" t="s">
        <v>3</v>
      </c>
      <c r="S43" s="31" t="str">
        <f>IF(O43="","+","-")</f>
        <v>+</v>
      </c>
      <c r="T43" s="17" t="str">
        <f t="shared" ref="T43" si="37">T42</f>
        <v/>
      </c>
      <c r="V43" t="str">
        <f>IF(R43="-",IF(L43="","",IF(R43="+","",L43)),"")</f>
        <v/>
      </c>
      <c r="W43" t="str">
        <f>IF(S43="-",IF(N43="","",IF(S43="+","",N43)),"")</f>
        <v/>
      </c>
      <c r="X43" s="18"/>
    </row>
    <row r="44" spans="1:24" ht="15.75" customHeight="1" thickTop="1" x14ac:dyDescent="0.25">
      <c r="A44" s="1">
        <v>41626</v>
      </c>
      <c r="B44" s="2" t="s">
        <v>0</v>
      </c>
      <c r="C44" s="3"/>
      <c r="D44" s="4" t="s">
        <v>5</v>
      </c>
      <c r="E44" s="5">
        <v>543</v>
      </c>
      <c r="F44" s="6" t="s">
        <v>33</v>
      </c>
      <c r="G44" s="7"/>
      <c r="H44" s="8">
        <v>22000</v>
      </c>
      <c r="I44" s="9" t="s">
        <v>68</v>
      </c>
      <c r="J44" s="10">
        <v>41631</v>
      </c>
      <c r="K44" s="59">
        <v>41637</v>
      </c>
      <c r="L44" s="11"/>
      <c r="M44" s="12"/>
      <c r="N44" s="12"/>
      <c r="O44" s="13"/>
      <c r="P44" s="14">
        <f>IF(OR(H44="",H45=""),"",IF(K45="нал",H44-H44*0.05-H45,IF(K45="карт",H44-H44*0.05-H45,H44-H45)))</f>
        <v>1000</v>
      </c>
      <c r="Q44" s="15"/>
      <c r="R44" s="6" t="s">
        <v>3</v>
      </c>
      <c r="S44" s="16"/>
      <c r="T44" s="17" t="str">
        <f t="shared" ref="T44" si="38">IF(AND(R44="+",R45="+",S45="+"),"+","")</f>
        <v/>
      </c>
      <c r="U44">
        <f>IF(R44="-",IF(H44="","",IF(R44="+","",H44)),"")</f>
        <v>22000</v>
      </c>
      <c r="X44" s="18" t="b">
        <f>AND(O6-L44&gt;3,R44&lt;&gt;"-",L44&lt;&gt;"")</f>
        <v>0</v>
      </c>
    </row>
    <row r="45" spans="1:24" ht="15.75" customHeight="1" thickBot="1" x14ac:dyDescent="0.3">
      <c r="A45" s="19"/>
      <c r="B45" s="20"/>
      <c r="C45" s="21"/>
      <c r="D45" s="22" t="s">
        <v>34</v>
      </c>
      <c r="E45" s="23">
        <v>544</v>
      </c>
      <c r="F45" s="24">
        <v>41626</v>
      </c>
      <c r="G45" s="24">
        <v>41627</v>
      </c>
      <c r="H45" s="25">
        <v>21000</v>
      </c>
      <c r="I45" s="25" t="s">
        <v>70</v>
      </c>
      <c r="J45" s="26">
        <v>41631</v>
      </c>
      <c r="K45" s="60"/>
      <c r="L45" s="27"/>
      <c r="M45" s="28"/>
      <c r="N45" s="27"/>
      <c r="O45" s="28"/>
      <c r="P45" s="29"/>
      <c r="Q45" s="30"/>
      <c r="R45" s="22" t="s">
        <v>3</v>
      </c>
      <c r="S45" s="31" t="str">
        <f>IF(O45="","+","-")</f>
        <v>+</v>
      </c>
      <c r="T45" s="17" t="str">
        <f t="shared" ref="T45" si="39">T44</f>
        <v/>
      </c>
      <c r="V45" t="str">
        <f>IF(R45="-",IF(L45="","",IF(R45="+","",L45)),"")</f>
        <v/>
      </c>
      <c r="W45" t="str">
        <f>IF(S45="-",IF(N45="","",IF(S45="+","",N45)),"")</f>
        <v/>
      </c>
      <c r="X45" s="18"/>
    </row>
    <row r="46" spans="1:24" ht="15.75" customHeight="1" thickTop="1" x14ac:dyDescent="0.25">
      <c r="A46" s="1">
        <v>41627</v>
      </c>
      <c r="B46" s="2" t="s">
        <v>0</v>
      </c>
      <c r="C46" s="3"/>
      <c r="D46" s="4" t="s">
        <v>5</v>
      </c>
      <c r="E46" s="5">
        <v>545</v>
      </c>
      <c r="F46" s="6" t="s">
        <v>35</v>
      </c>
      <c r="G46" s="7"/>
      <c r="H46" s="8">
        <v>16000</v>
      </c>
      <c r="I46" s="9" t="s">
        <v>75</v>
      </c>
      <c r="J46" s="10"/>
      <c r="K46" s="59"/>
      <c r="L46" s="11"/>
      <c r="M46" s="12"/>
      <c r="N46" s="12"/>
      <c r="O46" s="13"/>
      <c r="P46" s="14">
        <f>IF(OR(H46="",H47=""),"",IF(K47="нал",H46-H46*0.05-H47,IF(K47="карт",H46-H46*0.05-H47,H46-H47)))</f>
        <v>2000</v>
      </c>
      <c r="Q46" s="15"/>
      <c r="R46" s="6" t="s">
        <v>3</v>
      </c>
      <c r="S46" s="16"/>
      <c r="T46" s="17" t="str">
        <f t="shared" ref="T46" si="40">IF(AND(R46="+",R47="+",S47="+"),"+","")</f>
        <v/>
      </c>
      <c r="U46">
        <f>IF(R46="-",IF(H46="","",IF(R46="+","",H46)),"")</f>
        <v>16000</v>
      </c>
      <c r="X46" s="18" t="b">
        <f>AND(O8-L46&gt;3,R46&lt;&gt;"-",L46&lt;&gt;"")</f>
        <v>0</v>
      </c>
    </row>
    <row r="47" spans="1:24" ht="15.75" customHeight="1" thickBot="1" x14ac:dyDescent="0.3">
      <c r="A47" s="19"/>
      <c r="B47" s="20"/>
      <c r="C47" s="21"/>
      <c r="D47" s="22" t="s">
        <v>36</v>
      </c>
      <c r="E47" s="23">
        <v>546</v>
      </c>
      <c r="F47" s="24">
        <v>41627</v>
      </c>
      <c r="G47" s="24">
        <v>41628</v>
      </c>
      <c r="H47" s="25">
        <v>14000</v>
      </c>
      <c r="I47" s="25" t="s">
        <v>76</v>
      </c>
      <c r="J47" s="26"/>
      <c r="K47" s="60"/>
      <c r="L47" s="27"/>
      <c r="M47" s="28"/>
      <c r="N47" s="27"/>
      <c r="O47" s="28"/>
      <c r="P47" s="29"/>
      <c r="Q47" s="30"/>
      <c r="R47" s="22" t="s">
        <v>3</v>
      </c>
      <c r="S47" s="31" t="str">
        <f>IF(O47="","+","-")</f>
        <v>+</v>
      </c>
      <c r="T47" s="17" t="str">
        <f t="shared" ref="T47" si="41">T46</f>
        <v/>
      </c>
      <c r="V47" t="str">
        <f>IF(R47="-",IF(L47="","",IF(R47="+","",L47)),"")</f>
        <v/>
      </c>
      <c r="W47" t="str">
        <f>IF(S47="-",IF(N47="","",IF(S47="+","",N47)),"")</f>
        <v/>
      </c>
      <c r="X47" s="18"/>
    </row>
    <row r="48" spans="1:24" ht="15.75" customHeight="1" thickTop="1" x14ac:dyDescent="0.25">
      <c r="A48" s="1">
        <v>41628</v>
      </c>
      <c r="B48" s="2" t="s">
        <v>0</v>
      </c>
      <c r="C48" s="3"/>
      <c r="D48" s="4" t="s">
        <v>26</v>
      </c>
      <c r="E48" s="5">
        <v>547</v>
      </c>
      <c r="F48" s="6" t="s">
        <v>27</v>
      </c>
      <c r="G48" s="7"/>
      <c r="H48" s="8">
        <v>53000</v>
      </c>
      <c r="I48" s="9" t="s">
        <v>70</v>
      </c>
      <c r="J48" s="10">
        <v>41630</v>
      </c>
      <c r="K48" s="59">
        <v>41637</v>
      </c>
      <c r="L48" s="11"/>
      <c r="M48" s="12"/>
      <c r="N48" s="12"/>
      <c r="O48" s="13"/>
      <c r="P48" s="14">
        <f>IF(OR(H48="",H49=""),"",IF(K49="нал",H48-H48*0.05-H49,IF(K49="карт",H48-H48*0.05-H49,H48-H49)))</f>
        <v>2000</v>
      </c>
      <c r="Q48" s="15"/>
      <c r="R48" s="6" t="s">
        <v>3</v>
      </c>
      <c r="S48" s="16"/>
      <c r="T48" s="17" t="str">
        <f t="shared" ref="T48" si="42">IF(AND(R48="+",R49="+",S49="+"),"+","")</f>
        <v/>
      </c>
      <c r="U48">
        <f>IF(R48="-",IF(H48="","",IF(R48="+","",H48)),"")</f>
        <v>53000</v>
      </c>
      <c r="X48" s="18" t="e">
        <f>AND(#REF!-L48&gt;3,R48&lt;&gt;"-",L48&lt;&gt;"")</f>
        <v>#REF!</v>
      </c>
    </row>
    <row r="49" spans="1:24" ht="15.75" customHeight="1" thickBot="1" x14ac:dyDescent="0.3">
      <c r="A49" s="19"/>
      <c r="B49" s="20"/>
      <c r="C49" s="21"/>
      <c r="D49" s="22" t="s">
        <v>37</v>
      </c>
      <c r="E49" s="23">
        <v>548</v>
      </c>
      <c r="F49" s="24">
        <v>41628</v>
      </c>
      <c r="G49" s="24">
        <v>41631</v>
      </c>
      <c r="H49" s="25">
        <v>51000</v>
      </c>
      <c r="I49" s="25" t="s">
        <v>70</v>
      </c>
      <c r="J49" s="26">
        <v>41632</v>
      </c>
      <c r="K49" s="60"/>
      <c r="L49" s="27"/>
      <c r="M49" s="28"/>
      <c r="N49" s="27"/>
      <c r="O49" s="28"/>
      <c r="P49" s="29"/>
      <c r="Q49" s="30"/>
      <c r="R49" s="22" t="s">
        <v>3</v>
      </c>
      <c r="S49" s="31" t="str">
        <f>IF(O49="","+","-")</f>
        <v>+</v>
      </c>
      <c r="T49" s="17" t="str">
        <f t="shared" ref="T49" si="43">T48</f>
        <v/>
      </c>
      <c r="V49" t="str">
        <f>IF(R49="-",IF(L49="","",IF(R49="+","",L49)),"")</f>
        <v/>
      </c>
      <c r="W49" t="str">
        <f>IF(S49="-",IF(N49="","",IF(S49="+","",N49)),"")</f>
        <v/>
      </c>
      <c r="X49" s="18"/>
    </row>
    <row r="50" spans="1:24" ht="15.75" customHeight="1" thickTop="1" x14ac:dyDescent="0.25">
      <c r="A50" s="1">
        <v>41628</v>
      </c>
      <c r="B50" s="2" t="s">
        <v>0</v>
      </c>
      <c r="C50" s="3"/>
      <c r="D50" s="4" t="s">
        <v>5</v>
      </c>
      <c r="E50" s="5">
        <v>549</v>
      </c>
      <c r="F50" s="6" t="s">
        <v>6</v>
      </c>
      <c r="G50" s="7"/>
      <c r="H50" s="8">
        <v>12000</v>
      </c>
      <c r="I50" s="9" t="s">
        <v>69</v>
      </c>
      <c r="J50" s="10">
        <v>41628</v>
      </c>
      <c r="K50" s="59">
        <v>41628</v>
      </c>
      <c r="L50" s="11"/>
      <c r="M50" s="12"/>
      <c r="N50" s="12"/>
      <c r="O50" s="13"/>
      <c r="P50" s="14">
        <f>IF(OR(H50="",H51=""),"",IF(K51="нал",H50-H50*0.05-H51,IF(K51="карт",H50-H50*0.05-H51,H50-H51)))</f>
        <v>2000</v>
      </c>
      <c r="Q50" s="15"/>
      <c r="R50" s="6" t="s">
        <v>3</v>
      </c>
      <c r="S50" s="16"/>
      <c r="T50" s="17" t="str">
        <f t="shared" ref="T50" si="44">IF(AND(R50="+",R51="+",S51="+"),"+","")</f>
        <v/>
      </c>
      <c r="U50">
        <f>IF(R50="-",IF(H50="","",IF(R50="+","",H50)),"")</f>
        <v>12000</v>
      </c>
      <c r="X50" s="18" t="b">
        <f>AND(O10-L50&gt;3,R50&lt;&gt;"-",L50&lt;&gt;"")</f>
        <v>0</v>
      </c>
    </row>
    <row r="51" spans="1:24" ht="15.75" customHeight="1" thickBot="1" x14ac:dyDescent="0.3">
      <c r="A51" s="19"/>
      <c r="B51" s="20"/>
      <c r="C51" s="21"/>
      <c r="D51" s="22" t="s">
        <v>38</v>
      </c>
      <c r="E51" s="23">
        <v>550</v>
      </c>
      <c r="F51" s="24">
        <v>41628</v>
      </c>
      <c r="G51" s="24">
        <v>41628</v>
      </c>
      <c r="H51" s="25">
        <v>10000</v>
      </c>
      <c r="I51" s="25" t="s">
        <v>69</v>
      </c>
      <c r="J51" s="26">
        <v>41628</v>
      </c>
      <c r="K51" s="60"/>
      <c r="L51" s="27"/>
      <c r="M51" s="28"/>
      <c r="N51" s="27"/>
      <c r="O51" s="28"/>
      <c r="P51" s="29"/>
      <c r="Q51" s="30"/>
      <c r="R51" s="22" t="s">
        <v>3</v>
      </c>
      <c r="S51" s="31" t="str">
        <f>IF(O51="","+","-")</f>
        <v>+</v>
      </c>
      <c r="T51" s="17" t="str">
        <f t="shared" ref="T51" si="45">T50</f>
        <v/>
      </c>
      <c r="V51" t="str">
        <f>IF(R51="-",IF(L51="","",IF(R51="+","",L51)),"")</f>
        <v/>
      </c>
      <c r="W51" t="str">
        <f>IF(S51="-",IF(N51="","",IF(S51="+","",N51)),"")</f>
        <v/>
      </c>
      <c r="X51" s="18"/>
    </row>
    <row r="52" spans="1:24" ht="15.75" customHeight="1" thickTop="1" x14ac:dyDescent="0.25">
      <c r="A52" s="1">
        <v>41629</v>
      </c>
      <c r="B52" s="2" t="s">
        <v>0</v>
      </c>
      <c r="C52" s="3"/>
      <c r="D52" s="4" t="s">
        <v>5</v>
      </c>
      <c r="E52" s="5">
        <v>551</v>
      </c>
      <c r="F52" s="6" t="s">
        <v>39</v>
      </c>
      <c r="G52" s="7"/>
      <c r="H52" s="8">
        <v>45000</v>
      </c>
      <c r="I52" s="9" t="s">
        <v>77</v>
      </c>
      <c r="J52" s="10">
        <v>41633</v>
      </c>
      <c r="K52" s="59">
        <v>41636</v>
      </c>
      <c r="L52" s="11"/>
      <c r="M52" s="12"/>
      <c r="N52" s="12"/>
      <c r="O52" s="13"/>
      <c r="P52" s="14">
        <f>IF(OR(H52="",H53=""),"",IF(K53="нал",H52-H52*0.05-H53,IF(K53="карт",H52-H52*0.05-H53,H52-H53)))</f>
        <v>3000</v>
      </c>
      <c r="Q52" s="15"/>
      <c r="R52" s="6" t="s">
        <v>3</v>
      </c>
      <c r="S52" s="16"/>
      <c r="T52" s="17" t="str">
        <f t="shared" ref="T52" si="46">IF(AND(R52="+",R53="+",S53="+"),"+","")</f>
        <v/>
      </c>
      <c r="U52">
        <f>IF(R52="-",IF(H52="","",IF(R52="+","",H52)),"")</f>
        <v>45000</v>
      </c>
      <c r="X52" s="18" t="b">
        <f>AND(O12-L52&gt;3,R52&lt;&gt;"-",L52&lt;&gt;"")</f>
        <v>0</v>
      </c>
    </row>
    <row r="53" spans="1:24" ht="15.75" customHeight="1" thickBot="1" x14ac:dyDescent="0.3">
      <c r="A53" s="19"/>
      <c r="B53" s="20"/>
      <c r="C53" s="21"/>
      <c r="D53" s="22" t="s">
        <v>40</v>
      </c>
      <c r="E53" s="23">
        <v>552</v>
      </c>
      <c r="F53" s="24">
        <v>41630</v>
      </c>
      <c r="G53" s="24">
        <v>41633</v>
      </c>
      <c r="H53" s="25">
        <v>42000</v>
      </c>
      <c r="I53" s="25" t="s">
        <v>78</v>
      </c>
      <c r="J53" s="26">
        <v>41634</v>
      </c>
      <c r="K53" s="60"/>
      <c r="L53" s="27"/>
      <c r="M53" s="28"/>
      <c r="N53" s="27"/>
      <c r="O53" s="28"/>
      <c r="P53" s="29"/>
      <c r="Q53" s="30"/>
      <c r="R53" s="22" t="s">
        <v>3</v>
      </c>
      <c r="S53" s="31" t="str">
        <f>IF(O53="","+","-")</f>
        <v>+</v>
      </c>
      <c r="T53" s="17" t="str">
        <f t="shared" ref="T53" si="47">T52</f>
        <v/>
      </c>
      <c r="V53" t="str">
        <f>IF(R53="-",IF(L53="","",IF(R53="+","",L53)),"")</f>
        <v/>
      </c>
      <c r="W53" t="str">
        <f>IF(S53="-",IF(N53="","",IF(S53="+","",N53)),"")</f>
        <v/>
      </c>
      <c r="X53" s="18"/>
    </row>
    <row r="54" spans="1:24" ht="15.75" customHeight="1" thickTop="1" x14ac:dyDescent="0.25">
      <c r="A54" s="1">
        <v>41631</v>
      </c>
      <c r="B54" s="2" t="s">
        <v>0</v>
      </c>
      <c r="C54" s="3"/>
      <c r="D54" s="4" t="s">
        <v>5</v>
      </c>
      <c r="E54" s="5">
        <v>553</v>
      </c>
      <c r="F54" s="6" t="s">
        <v>41</v>
      </c>
      <c r="G54" s="7"/>
      <c r="H54" s="8">
        <v>18000</v>
      </c>
      <c r="I54" s="9" t="s">
        <v>69</v>
      </c>
      <c r="J54" s="10"/>
      <c r="K54" s="59"/>
      <c r="L54" s="11"/>
      <c r="M54" s="12"/>
      <c r="N54" s="12"/>
      <c r="O54" s="13"/>
      <c r="P54" s="14">
        <f>IF(OR(H54="",H55=""),"",IF(K55="нал",H54-H54*0.05-H55,IF(K55="карт",H54-H54*0.05-H55,H54-H55)))</f>
        <v>0</v>
      </c>
      <c r="Q54" s="15"/>
      <c r="R54" s="6" t="s">
        <v>3</v>
      </c>
      <c r="S54" s="16"/>
      <c r="T54" s="17" t="str">
        <f t="shared" ref="T54" si="48">IF(AND(R54="+",R55="+",S55="+"),"+","")</f>
        <v/>
      </c>
      <c r="U54">
        <f>IF(R54="-",IF(H54="","",IF(R54="+","",H54)),"")</f>
        <v>18000</v>
      </c>
      <c r="X54" s="18" t="b">
        <f>AND(O14-L54&gt;3,R54&lt;&gt;"-",L54&lt;&gt;"")</f>
        <v>0</v>
      </c>
    </row>
    <row r="55" spans="1:24" ht="15.75" customHeight="1" thickBot="1" x14ac:dyDescent="0.3">
      <c r="A55" s="19"/>
      <c r="B55" s="20"/>
      <c r="C55" s="21"/>
      <c r="D55" s="22" t="s">
        <v>42</v>
      </c>
      <c r="E55" s="23">
        <v>554</v>
      </c>
      <c r="F55" s="24">
        <v>41631</v>
      </c>
      <c r="G55" s="24">
        <v>41632</v>
      </c>
      <c r="H55" s="25">
        <v>18000</v>
      </c>
      <c r="I55" s="25" t="s">
        <v>79</v>
      </c>
      <c r="J55" s="26"/>
      <c r="K55" s="60"/>
      <c r="L55" s="27"/>
      <c r="M55" s="28"/>
      <c r="N55" s="27"/>
      <c r="O55" s="28"/>
      <c r="P55" s="29"/>
      <c r="Q55" s="30"/>
      <c r="R55" s="22" t="s">
        <v>3</v>
      </c>
      <c r="S55" s="31" t="str">
        <f>IF(O55="","+","-")</f>
        <v>+</v>
      </c>
      <c r="T55" s="17" t="str">
        <f t="shared" ref="T55" si="49">T54</f>
        <v/>
      </c>
      <c r="V55" t="str">
        <f>IF(R55="-",IF(L55="","",IF(R55="+","",L55)),"")</f>
        <v/>
      </c>
      <c r="W55" t="str">
        <f>IF(S55="-",IF(N55="","",IF(S55="+","",N55)),"")</f>
        <v/>
      </c>
      <c r="X55" s="18"/>
    </row>
    <row r="56" spans="1:24" ht="15.75" customHeight="1" thickTop="1" x14ac:dyDescent="0.25">
      <c r="A56" s="1">
        <v>41632</v>
      </c>
      <c r="B56" s="2" t="s">
        <v>0</v>
      </c>
      <c r="C56" s="3"/>
      <c r="D56" s="4" t="s">
        <v>5</v>
      </c>
      <c r="E56" s="5">
        <v>555</v>
      </c>
      <c r="F56" s="6" t="s">
        <v>43</v>
      </c>
      <c r="G56" s="7"/>
      <c r="H56" s="8">
        <v>31000</v>
      </c>
      <c r="I56" s="9" t="s">
        <v>70</v>
      </c>
      <c r="J56" s="10"/>
      <c r="K56" s="59"/>
      <c r="L56" s="11"/>
      <c r="M56" s="12"/>
      <c r="N56" s="12"/>
      <c r="O56" s="13"/>
      <c r="P56" s="14">
        <f>IF(OR(H56="",H57=""),"",IF(K57="нал",H56-H56*0.05-H57,IF(K57="карт",H56-H56*0.05-H57,H56-H57)))</f>
        <v>1000</v>
      </c>
      <c r="Q56" s="15"/>
      <c r="R56" s="6" t="s">
        <v>3</v>
      </c>
      <c r="S56" s="16"/>
      <c r="T56" s="17" t="str">
        <f t="shared" ref="T56" si="50">IF(AND(R56="+",R57="+",S57="+"),"+","")</f>
        <v/>
      </c>
      <c r="U56">
        <f>IF(R56="-",IF(H56="","",IF(R56="+","",H56)),"")</f>
        <v>31000</v>
      </c>
      <c r="X56" s="18" t="b">
        <f>AND(O16-L56&gt;3,R56&lt;&gt;"-",L56&lt;&gt;"")</f>
        <v>0</v>
      </c>
    </row>
    <row r="57" spans="1:24" ht="15.75" customHeight="1" thickBot="1" x14ac:dyDescent="0.3">
      <c r="A57" s="19"/>
      <c r="B57" s="20"/>
      <c r="C57" s="21"/>
      <c r="D57" s="22" t="s">
        <v>44</v>
      </c>
      <c r="E57" s="23">
        <v>556</v>
      </c>
      <c r="F57" s="24">
        <v>41632</v>
      </c>
      <c r="G57" s="24">
        <v>41633</v>
      </c>
      <c r="H57" s="25">
        <v>30000</v>
      </c>
      <c r="I57" s="25" t="s">
        <v>70</v>
      </c>
      <c r="J57" s="26"/>
      <c r="K57" s="60"/>
      <c r="L57" s="27"/>
      <c r="M57" s="28"/>
      <c r="N57" s="27"/>
      <c r="O57" s="28"/>
      <c r="P57" s="29"/>
      <c r="Q57" s="30"/>
      <c r="R57" s="22" t="s">
        <v>3</v>
      </c>
      <c r="S57" s="31" t="str">
        <f>IF(O57="","+","-")</f>
        <v>+</v>
      </c>
      <c r="T57" s="17" t="str">
        <f t="shared" ref="T57" si="51">T56</f>
        <v/>
      </c>
      <c r="V57" t="str">
        <f>IF(R57="-",IF(L57="","",IF(R57="+","",L57)),"")</f>
        <v/>
      </c>
      <c r="W57" t="str">
        <f>IF(S57="-",IF(N57="","",IF(S57="+","",N57)),"")</f>
        <v/>
      </c>
      <c r="X57" s="18"/>
    </row>
    <row r="58" spans="1:24" ht="15.75" customHeight="1" thickTop="1" x14ac:dyDescent="0.25">
      <c r="A58" s="1">
        <v>41633</v>
      </c>
      <c r="B58" s="2" t="s">
        <v>0</v>
      </c>
      <c r="C58" s="3"/>
      <c r="D58" s="4" t="s">
        <v>5</v>
      </c>
      <c r="E58" s="5">
        <v>557</v>
      </c>
      <c r="F58" s="6" t="s">
        <v>30</v>
      </c>
      <c r="G58" s="7"/>
      <c r="H58" s="8">
        <v>11000</v>
      </c>
      <c r="I58" s="9" t="s">
        <v>70</v>
      </c>
      <c r="J58" s="10"/>
      <c r="K58" s="59"/>
      <c r="L58" s="11"/>
      <c r="M58" s="12"/>
      <c r="N58" s="12"/>
      <c r="O58" s="13"/>
      <c r="P58" s="14">
        <f>IF(OR(H58="",H59=""),"",IF(K59="нал",H58-H58*0.05-H59,IF(K59="карт",H58-H58*0.05-H59,H58-H59)))</f>
        <v>2000</v>
      </c>
      <c r="Q58" s="15"/>
      <c r="R58" s="6" t="s">
        <v>3</v>
      </c>
      <c r="S58" s="16"/>
      <c r="T58" s="17" t="str">
        <f t="shared" ref="T58" si="52">IF(AND(R58="+",R59="+",S59="+"),"+","")</f>
        <v/>
      </c>
      <c r="U58">
        <f>IF(R58="-",IF(H58="","",IF(R58="+","",H58)),"")</f>
        <v>11000</v>
      </c>
      <c r="X58" s="18" t="b">
        <f>AND(O18-L58&gt;3,R58&lt;&gt;"-",L58&lt;&gt;"")</f>
        <v>0</v>
      </c>
    </row>
    <row r="59" spans="1:24" ht="15.75" customHeight="1" thickBot="1" x14ac:dyDescent="0.3">
      <c r="A59" s="19"/>
      <c r="B59" s="20"/>
      <c r="C59" s="21"/>
      <c r="D59" s="22" t="s">
        <v>45</v>
      </c>
      <c r="E59" s="23">
        <v>558</v>
      </c>
      <c r="F59" s="24">
        <v>41634</v>
      </c>
      <c r="G59" s="24">
        <v>41634</v>
      </c>
      <c r="H59" s="25">
        <v>9000</v>
      </c>
      <c r="I59" s="25" t="s">
        <v>70</v>
      </c>
      <c r="J59" s="26"/>
      <c r="K59" s="60"/>
      <c r="L59" s="27"/>
      <c r="M59" s="28"/>
      <c r="N59" s="27"/>
      <c r="O59" s="28"/>
      <c r="P59" s="29"/>
      <c r="Q59" s="30"/>
      <c r="R59" s="22" t="s">
        <v>3</v>
      </c>
      <c r="S59" s="31" t="str">
        <f>IF(O59="","+","-")</f>
        <v>+</v>
      </c>
      <c r="T59" s="17" t="str">
        <f t="shared" ref="T59" si="53">T58</f>
        <v/>
      </c>
      <c r="V59" t="str">
        <f>IF(R59="-",IF(L59="","",IF(R59="+","",L59)),"")</f>
        <v/>
      </c>
      <c r="W59" t="str">
        <f>IF(S59="-",IF(N59="","",IF(S59="+","",N59)),"")</f>
        <v/>
      </c>
      <c r="X59" s="18"/>
    </row>
    <row r="60" spans="1:24" ht="15.75" customHeight="1" thickTop="1" x14ac:dyDescent="0.25">
      <c r="A60" s="1">
        <v>41635</v>
      </c>
      <c r="B60" s="2" t="s">
        <v>0</v>
      </c>
      <c r="C60" s="3"/>
      <c r="D60" s="4" t="s">
        <v>5</v>
      </c>
      <c r="E60" s="5">
        <v>559</v>
      </c>
      <c r="F60" s="6" t="s">
        <v>46</v>
      </c>
      <c r="G60" s="7"/>
      <c r="H60" s="8">
        <v>44000</v>
      </c>
      <c r="I60" s="9" t="s">
        <v>80</v>
      </c>
      <c r="J60" s="10"/>
      <c r="K60" s="59"/>
      <c r="L60" s="11"/>
      <c r="M60" s="12"/>
      <c r="N60" s="12"/>
      <c r="O60" s="13"/>
      <c r="P60" s="14">
        <f>IF(OR(H60="",H61=""),"",IF(K61="нал",H60-H60*0.05-H61,IF(K61="карт",H60-H60*0.05-H61,H60-H61)))</f>
        <v>1000</v>
      </c>
      <c r="Q60" s="15"/>
      <c r="R60" s="6" t="s">
        <v>3</v>
      </c>
      <c r="S60" s="16"/>
      <c r="T60" s="17" t="str">
        <f t="shared" ref="T60" si="54">IF(AND(R60="+",R61="+",S61="+"),"+","")</f>
        <v/>
      </c>
      <c r="U60">
        <f>IF(R60="-",IF(H60="","",IF(R60="+","",H60)),"")</f>
        <v>44000</v>
      </c>
      <c r="X60" s="18" t="b">
        <f>AND(O20-L60&gt;3,R60&lt;&gt;"-",L60&lt;&gt;"")</f>
        <v>0</v>
      </c>
    </row>
    <row r="61" spans="1:24" ht="15.75" customHeight="1" thickBot="1" x14ac:dyDescent="0.3">
      <c r="A61" s="19"/>
      <c r="B61" s="20"/>
      <c r="C61" s="21"/>
      <c r="D61" s="22" t="s">
        <v>47</v>
      </c>
      <c r="E61" s="23">
        <v>560</v>
      </c>
      <c r="F61" s="24">
        <v>41636</v>
      </c>
      <c r="G61" s="24">
        <v>41638</v>
      </c>
      <c r="H61" s="25">
        <v>43000</v>
      </c>
      <c r="I61" s="25" t="s">
        <v>70</v>
      </c>
      <c r="J61" s="26"/>
      <c r="K61" s="60"/>
      <c r="L61" s="27"/>
      <c r="M61" s="28"/>
      <c r="N61" s="27"/>
      <c r="O61" s="28"/>
      <c r="P61" s="29"/>
      <c r="Q61" s="30"/>
      <c r="R61" s="22" t="s">
        <v>3</v>
      </c>
      <c r="S61" s="31" t="str">
        <f>IF(O61="","+","-")</f>
        <v>+</v>
      </c>
      <c r="T61" s="17" t="str">
        <f t="shared" ref="T61" si="55">T60</f>
        <v/>
      </c>
      <c r="V61" t="str">
        <f>IF(R61="-",IF(L61="","",IF(R61="+","",L61)),"")</f>
        <v/>
      </c>
      <c r="W61" t="str">
        <f>IF(S61="-",IF(N61="","",IF(S61="+","",N61)),"")</f>
        <v/>
      </c>
      <c r="X61" s="18"/>
    </row>
    <row r="62" spans="1:24" ht="15.75" customHeight="1" thickTop="1" x14ac:dyDescent="0.25">
      <c r="A62" s="1">
        <v>41635</v>
      </c>
      <c r="B62" s="2" t="s">
        <v>0</v>
      </c>
      <c r="C62" s="3"/>
      <c r="D62" s="4" t="s">
        <v>5</v>
      </c>
      <c r="E62" s="5">
        <v>563</v>
      </c>
      <c r="F62" s="6" t="s">
        <v>48</v>
      </c>
      <c r="G62" s="7"/>
      <c r="H62" s="8">
        <v>21000</v>
      </c>
      <c r="I62" s="9" t="s">
        <v>70</v>
      </c>
      <c r="J62" s="10"/>
      <c r="K62" s="59"/>
      <c r="L62" s="11"/>
      <c r="M62" s="12"/>
      <c r="N62" s="12"/>
      <c r="O62" s="13"/>
      <c r="P62" s="14">
        <f>IF(OR(H62="",H63=""),"",IF(K63="нал",H62-H62*0.05-H63,IF(K63="карт",H62-H62*0.05-H63,H62-H63)))</f>
        <v>1000</v>
      </c>
      <c r="Q62" s="15"/>
      <c r="R62" s="6" t="s">
        <v>3</v>
      </c>
      <c r="S62" s="16"/>
      <c r="T62" s="17" t="str">
        <f t="shared" ref="T62" si="56">IF(AND(R62="+",R63="+",S63="+"),"+","")</f>
        <v/>
      </c>
      <c r="U62">
        <f>IF(R62="-",IF(H62="","",IF(R62="+","",H62)),"")</f>
        <v>21000</v>
      </c>
      <c r="X62" s="18" t="b">
        <f>AND(O24-L62&gt;3,R62&lt;&gt;"-",L62&lt;&gt;"")</f>
        <v>0</v>
      </c>
    </row>
    <row r="63" spans="1:24" ht="15.75" customHeight="1" thickBot="1" x14ac:dyDescent="0.3">
      <c r="A63" s="19"/>
      <c r="B63" s="20"/>
      <c r="C63" s="21"/>
      <c r="D63" s="22" t="s">
        <v>49</v>
      </c>
      <c r="E63" s="23">
        <v>564</v>
      </c>
      <c r="F63" s="24">
        <v>41637</v>
      </c>
      <c r="G63" s="24">
        <v>41638</v>
      </c>
      <c r="H63" s="25">
        <v>20000</v>
      </c>
      <c r="I63" s="25" t="s">
        <v>70</v>
      </c>
      <c r="J63" s="26"/>
      <c r="K63" s="60"/>
      <c r="L63" s="27"/>
      <c r="M63" s="28"/>
      <c r="N63" s="27"/>
      <c r="O63" s="28"/>
      <c r="P63" s="29"/>
      <c r="Q63" s="30"/>
      <c r="R63" s="22" t="s">
        <v>3</v>
      </c>
      <c r="S63" s="31" t="str">
        <f>IF(O63="","+","-")</f>
        <v>+</v>
      </c>
      <c r="T63" s="17" t="str">
        <f t="shared" ref="T63" si="57">T62</f>
        <v/>
      </c>
      <c r="V63" t="str">
        <f>IF(R63="-",IF(L63="","",IF(R63="+","",L63)),"")</f>
        <v/>
      </c>
      <c r="W63" t="str">
        <f>IF(S63="-",IF(N63="","",IF(S63="+","",N63)),"")</f>
        <v/>
      </c>
      <c r="X63" s="18"/>
    </row>
    <row r="64" spans="1:24" ht="15.75" customHeight="1" thickTop="1" x14ac:dyDescent="0.25">
      <c r="A64" s="1">
        <v>41644</v>
      </c>
      <c r="B64" s="2" t="s">
        <v>0</v>
      </c>
      <c r="C64" s="3"/>
      <c r="D64" s="4" t="s">
        <v>5</v>
      </c>
      <c r="E64" s="5">
        <v>565</v>
      </c>
      <c r="F64" s="6" t="s">
        <v>10</v>
      </c>
      <c r="G64" s="7"/>
      <c r="H64" s="8">
        <v>15000</v>
      </c>
      <c r="I64" s="9" t="s">
        <v>81</v>
      </c>
      <c r="J64" s="10"/>
      <c r="K64" s="59"/>
      <c r="L64" s="11"/>
      <c r="M64" s="12"/>
      <c r="N64" s="12"/>
      <c r="O64" s="13"/>
      <c r="P64" s="14">
        <f>IF(OR(H64="",H65=""),"",IF(K65="нал",H64-H64*0.05-H65,IF(K65="карт",H64-H64*0.05-H65,H64-H65)))</f>
        <v>1000</v>
      </c>
      <c r="Q64" s="15"/>
      <c r="R64" s="6" t="s">
        <v>3</v>
      </c>
      <c r="S64" s="16"/>
      <c r="T64" s="17" t="str">
        <f t="shared" ref="T64" si="58">IF(AND(R64="+",R65="+",S65="+"),"+","")</f>
        <v/>
      </c>
      <c r="U64">
        <f>IF(R64="-",IF(H64="","",IF(R64="+","",H64)),"")</f>
        <v>15000</v>
      </c>
      <c r="X64" s="18" t="b">
        <f>AND(O26-L64&gt;3,R64&lt;&gt;"-",L64&lt;&gt;"")</f>
        <v>0</v>
      </c>
    </row>
    <row r="65" spans="1:24" ht="15.75" customHeight="1" thickBot="1" x14ac:dyDescent="0.3">
      <c r="A65" s="19"/>
      <c r="B65" s="20"/>
      <c r="C65" s="21"/>
      <c r="D65" s="22" t="s">
        <v>50</v>
      </c>
      <c r="E65" s="23">
        <v>566</v>
      </c>
      <c r="F65" s="24">
        <v>41644</v>
      </c>
      <c r="G65" s="24">
        <v>41645</v>
      </c>
      <c r="H65" s="25">
        <v>14000</v>
      </c>
      <c r="I65" s="25" t="s">
        <v>68</v>
      </c>
      <c r="J65" s="26"/>
      <c r="K65" s="60"/>
      <c r="L65" s="27"/>
      <c r="M65" s="28"/>
      <c r="N65" s="27"/>
      <c r="O65" s="28"/>
      <c r="P65" s="29"/>
      <c r="Q65" s="30"/>
      <c r="R65" s="22" t="s">
        <v>3</v>
      </c>
      <c r="S65" s="31" t="str">
        <f>IF(O65="","+","-")</f>
        <v>+</v>
      </c>
      <c r="T65" s="17" t="str">
        <f t="shared" ref="T65" si="59">T64</f>
        <v/>
      </c>
      <c r="V65" t="str">
        <f>IF(R65="-",IF(L65="","",IF(R65="+","",L65)),"")</f>
        <v/>
      </c>
      <c r="W65" t="str">
        <f>IF(S65="-",IF(N65="","",IF(S65="+","",N65)),"")</f>
        <v/>
      </c>
      <c r="X65" s="18"/>
    </row>
    <row r="66" spans="1:24" ht="15.75" customHeight="1" thickTop="1" x14ac:dyDescent="0.25">
      <c r="A66" s="1">
        <v>41644</v>
      </c>
      <c r="B66" s="2" t="s">
        <v>0</v>
      </c>
      <c r="C66" s="3"/>
      <c r="D66" s="4" t="s">
        <v>5</v>
      </c>
      <c r="E66" s="5">
        <v>567</v>
      </c>
      <c r="F66" s="6" t="s">
        <v>19</v>
      </c>
      <c r="G66" s="7"/>
      <c r="H66" s="8">
        <v>16000</v>
      </c>
      <c r="I66" s="9" t="s">
        <v>70</v>
      </c>
      <c r="J66" s="10"/>
      <c r="K66" s="59"/>
      <c r="L66" s="11"/>
      <c r="M66" s="12"/>
      <c r="N66" s="12"/>
      <c r="O66" s="13"/>
      <c r="P66" s="14">
        <f>IF(OR(H66="",H67=""),"",IF(K67="нал",H66-H66*0.05-H67,IF(K67="карт",H66-H66*0.05-H67,H66-H67)))</f>
        <v>4000</v>
      </c>
      <c r="Q66" s="15"/>
      <c r="R66" s="6" t="s">
        <v>3</v>
      </c>
      <c r="S66" s="16"/>
      <c r="T66" s="17" t="str">
        <f t="shared" ref="T66" si="60">IF(AND(R66="+",R67="+",S67="+"),"+","")</f>
        <v/>
      </c>
      <c r="U66">
        <f>IF(R66="-",IF(H66="","",IF(R66="+","",H66)),"")</f>
        <v>16000</v>
      </c>
      <c r="X66" s="18" t="b">
        <f>AND(O28-L66&gt;3,R66&lt;&gt;"-",L66&lt;&gt;"")</f>
        <v>0</v>
      </c>
    </row>
    <row r="67" spans="1:24" ht="15.75" customHeight="1" thickBot="1" x14ac:dyDescent="0.3">
      <c r="A67" s="19"/>
      <c r="B67" s="20"/>
      <c r="C67" s="21"/>
      <c r="D67" s="22" t="s">
        <v>50</v>
      </c>
      <c r="E67" s="23">
        <v>568</v>
      </c>
      <c r="F67" s="24">
        <v>41614</v>
      </c>
      <c r="G67" s="24">
        <v>41614</v>
      </c>
      <c r="H67" s="25">
        <v>12000</v>
      </c>
      <c r="I67" s="25" t="s">
        <v>70</v>
      </c>
      <c r="J67" s="26"/>
      <c r="K67" s="60"/>
      <c r="L67" s="27"/>
      <c r="M67" s="28"/>
      <c r="N67" s="27"/>
      <c r="O67" s="28"/>
      <c r="P67" s="29"/>
      <c r="Q67" s="30"/>
      <c r="R67" s="22" t="s">
        <v>3</v>
      </c>
      <c r="S67" s="31" t="str">
        <f>IF(O67="","+","-")</f>
        <v>+</v>
      </c>
      <c r="T67" s="17" t="str">
        <f t="shared" ref="T67" si="61">T66</f>
        <v/>
      </c>
      <c r="V67" t="str">
        <f>IF(R67="-",IF(L67="","",IF(R67="+","",L67)),"")</f>
        <v/>
      </c>
      <c r="W67" t="str">
        <f>IF(S67="-",IF(N67="","",IF(S67="+","",N67)),"")</f>
        <v/>
      </c>
      <c r="X67" s="18"/>
    </row>
    <row r="68" spans="1:24" ht="15.75" customHeight="1" thickTop="1" x14ac:dyDescent="0.25">
      <c r="A68" s="1">
        <v>41645</v>
      </c>
      <c r="B68" s="2" t="s">
        <v>0</v>
      </c>
      <c r="C68" s="3"/>
      <c r="D68" s="4" t="s">
        <v>5</v>
      </c>
      <c r="E68" s="5">
        <v>569</v>
      </c>
      <c r="F68" s="6" t="s">
        <v>51</v>
      </c>
      <c r="G68" s="7"/>
      <c r="H68" s="8">
        <v>61000</v>
      </c>
      <c r="I68" s="9" t="s">
        <v>82</v>
      </c>
      <c r="J68" s="10"/>
      <c r="K68" s="59"/>
      <c r="L68" s="11"/>
      <c r="M68" s="12"/>
      <c r="N68" s="12"/>
      <c r="O68" s="13"/>
      <c r="P68" s="14">
        <f>IF(OR(H68="",H69=""),"",IF(K69="нал",H68-H68*0.05-H69,IF(K69="карт",H68-H68*0.05-H69,H68-H69)))</f>
        <v>1000</v>
      </c>
      <c r="Q68" s="15"/>
      <c r="R68" s="6" t="s">
        <v>3</v>
      </c>
      <c r="S68" s="16"/>
      <c r="T68" s="17" t="str">
        <f t="shared" ref="T68" si="62">IF(AND(R68="+",R69="+",S69="+"),"+","")</f>
        <v/>
      </c>
      <c r="U68">
        <f>IF(R68="-",IF(H68="","",IF(R68="+","",H68)),"")</f>
        <v>61000</v>
      </c>
      <c r="X68" s="18" t="e">
        <f>AND(#REF!-L68&gt;3,R68&lt;&gt;"-",L68&lt;&gt;"")</f>
        <v>#REF!</v>
      </c>
    </row>
    <row r="69" spans="1:24" ht="15.75" customHeight="1" thickBot="1" x14ac:dyDescent="0.3">
      <c r="A69" s="19"/>
      <c r="B69" s="20"/>
      <c r="C69" s="21"/>
      <c r="D69" s="22" t="s">
        <v>52</v>
      </c>
      <c r="E69" s="23">
        <v>570</v>
      </c>
      <c r="F69" s="24">
        <v>41647</v>
      </c>
      <c r="G69" s="24">
        <v>41649</v>
      </c>
      <c r="H69" s="25">
        <v>60000</v>
      </c>
      <c r="I69" s="25" t="s">
        <v>83</v>
      </c>
      <c r="J69" s="26"/>
      <c r="K69" s="60"/>
      <c r="L69" s="27"/>
      <c r="M69" s="28"/>
      <c r="N69" s="27"/>
      <c r="O69" s="28"/>
      <c r="P69" s="29"/>
      <c r="Q69" s="30"/>
      <c r="R69" s="22" t="s">
        <v>3</v>
      </c>
      <c r="S69" s="31" t="str">
        <f>IF(O69="","+","-")</f>
        <v>+</v>
      </c>
      <c r="T69" s="17" t="str">
        <f t="shared" ref="T69" si="63">T68</f>
        <v/>
      </c>
      <c r="V69" t="str">
        <f>IF(R69="-",IF(L69="","",IF(R69="+","",L69)),"")</f>
        <v/>
      </c>
      <c r="W69" t="str">
        <f>IF(S69="-",IF(N69="","",IF(S69="+","",N69)),"")</f>
        <v/>
      </c>
      <c r="X69" s="18"/>
    </row>
    <row r="70" spans="1:24" ht="15.75" thickTop="1" x14ac:dyDescent="0.25"/>
  </sheetData>
  <autoFilter ref="A4:S69">
    <filterColumn colId="4" showButton="0"/>
    <filterColumn colId="5" showButton="0"/>
    <filterColumn colId="11" showButton="0"/>
    <filterColumn colId="12" showButton="0"/>
    <filterColumn colId="13" showButton="0"/>
    <filterColumn colId="17" showButton="0"/>
  </autoFilter>
  <mergeCells count="268">
    <mergeCell ref="K4:K5"/>
    <mergeCell ref="L4:O5"/>
    <mergeCell ref="P4:P5"/>
    <mergeCell ref="Q4:Q5"/>
    <mergeCell ref="R4:S5"/>
    <mergeCell ref="F5:G5"/>
    <mergeCell ref="A4:A5"/>
    <mergeCell ref="B4:B5"/>
    <mergeCell ref="E4:G4"/>
    <mergeCell ref="H4:H5"/>
    <mergeCell ref="I4:I5"/>
    <mergeCell ref="J4:J5"/>
    <mergeCell ref="R66:S66"/>
    <mergeCell ref="A68:A69"/>
    <mergeCell ref="B68:B69"/>
    <mergeCell ref="F68:G68"/>
    <mergeCell ref="L68:O68"/>
    <mergeCell ref="P68:P69"/>
    <mergeCell ref="Q68:Q69"/>
    <mergeCell ref="R68:S68"/>
    <mergeCell ref="K66:K67"/>
    <mergeCell ref="K68:K69"/>
    <mergeCell ref="A66:A67"/>
    <mergeCell ref="B66:B67"/>
    <mergeCell ref="F66:G66"/>
    <mergeCell ref="L66:O66"/>
    <mergeCell ref="P66:P67"/>
    <mergeCell ref="Q66:Q67"/>
    <mergeCell ref="R62:S62"/>
    <mergeCell ref="A64:A65"/>
    <mergeCell ref="B64:B65"/>
    <mergeCell ref="F64:G64"/>
    <mergeCell ref="L64:O64"/>
    <mergeCell ref="P64:P65"/>
    <mergeCell ref="Q64:Q65"/>
    <mergeCell ref="R64:S64"/>
    <mergeCell ref="K62:K63"/>
    <mergeCell ref="K64:K65"/>
    <mergeCell ref="A62:A63"/>
    <mergeCell ref="B62:B63"/>
    <mergeCell ref="F62:G62"/>
    <mergeCell ref="L62:O62"/>
    <mergeCell ref="P62:P63"/>
    <mergeCell ref="Q62:Q63"/>
    <mergeCell ref="R58:S58"/>
    <mergeCell ref="A60:A61"/>
    <mergeCell ref="B60:B61"/>
    <mergeCell ref="F60:G60"/>
    <mergeCell ref="L60:O60"/>
    <mergeCell ref="P60:P61"/>
    <mergeCell ref="Q60:Q61"/>
    <mergeCell ref="R60:S60"/>
    <mergeCell ref="K58:K59"/>
    <mergeCell ref="K60:K61"/>
    <mergeCell ref="A58:A59"/>
    <mergeCell ref="B58:B59"/>
    <mergeCell ref="F58:G58"/>
    <mergeCell ref="L58:O58"/>
    <mergeCell ref="P58:P59"/>
    <mergeCell ref="Q58:Q59"/>
    <mergeCell ref="R54:S54"/>
    <mergeCell ref="A56:A57"/>
    <mergeCell ref="B56:B57"/>
    <mergeCell ref="F56:G56"/>
    <mergeCell ref="L56:O56"/>
    <mergeCell ref="P56:P57"/>
    <mergeCell ref="Q56:Q57"/>
    <mergeCell ref="R56:S56"/>
    <mergeCell ref="K54:K55"/>
    <mergeCell ref="K56:K57"/>
    <mergeCell ref="A54:A55"/>
    <mergeCell ref="B54:B55"/>
    <mergeCell ref="F54:G54"/>
    <mergeCell ref="L54:O54"/>
    <mergeCell ref="P54:P55"/>
    <mergeCell ref="Q54:Q55"/>
    <mergeCell ref="R50:S50"/>
    <mergeCell ref="A52:A53"/>
    <mergeCell ref="B52:B53"/>
    <mergeCell ref="F52:G52"/>
    <mergeCell ref="L52:O52"/>
    <mergeCell ref="P52:P53"/>
    <mergeCell ref="Q52:Q53"/>
    <mergeCell ref="R52:S52"/>
    <mergeCell ref="K50:K51"/>
    <mergeCell ref="K52:K53"/>
    <mergeCell ref="A50:A51"/>
    <mergeCell ref="B50:B51"/>
    <mergeCell ref="F50:G50"/>
    <mergeCell ref="L50:O50"/>
    <mergeCell ref="P50:P51"/>
    <mergeCell ref="Q50:Q51"/>
    <mergeCell ref="R46:S46"/>
    <mergeCell ref="A48:A49"/>
    <mergeCell ref="B48:B49"/>
    <mergeCell ref="F48:G48"/>
    <mergeCell ref="L48:O48"/>
    <mergeCell ref="P48:P49"/>
    <mergeCell ref="Q48:Q49"/>
    <mergeCell ref="R48:S48"/>
    <mergeCell ref="K46:K47"/>
    <mergeCell ref="K48:K49"/>
    <mergeCell ref="A46:A47"/>
    <mergeCell ref="B46:B47"/>
    <mergeCell ref="F46:G46"/>
    <mergeCell ref="L46:O46"/>
    <mergeCell ref="P46:P47"/>
    <mergeCell ref="Q46:Q47"/>
    <mergeCell ref="R42:S42"/>
    <mergeCell ref="A44:A45"/>
    <mergeCell ref="B44:B45"/>
    <mergeCell ref="F44:G44"/>
    <mergeCell ref="L44:O44"/>
    <mergeCell ref="P44:P45"/>
    <mergeCell ref="Q44:Q45"/>
    <mergeCell ref="R44:S44"/>
    <mergeCell ref="K42:K43"/>
    <mergeCell ref="K44:K45"/>
    <mergeCell ref="A42:A43"/>
    <mergeCell ref="B42:B43"/>
    <mergeCell ref="F42:G42"/>
    <mergeCell ref="L42:O42"/>
    <mergeCell ref="P42:P43"/>
    <mergeCell ref="Q42:Q43"/>
    <mergeCell ref="R38:S38"/>
    <mergeCell ref="A40:A41"/>
    <mergeCell ref="B40:B41"/>
    <mergeCell ref="F40:G40"/>
    <mergeCell ref="L40:O40"/>
    <mergeCell ref="P40:P41"/>
    <mergeCell ref="Q40:Q41"/>
    <mergeCell ref="R40:S40"/>
    <mergeCell ref="K38:K39"/>
    <mergeCell ref="K40:K41"/>
    <mergeCell ref="A38:A39"/>
    <mergeCell ref="B38:B39"/>
    <mergeCell ref="F38:G38"/>
    <mergeCell ref="L38:O38"/>
    <mergeCell ref="P38:P39"/>
    <mergeCell ref="Q38:Q39"/>
    <mergeCell ref="R34:S34"/>
    <mergeCell ref="A36:A37"/>
    <mergeCell ref="B36:B37"/>
    <mergeCell ref="F36:G36"/>
    <mergeCell ref="L36:O36"/>
    <mergeCell ref="P36:P37"/>
    <mergeCell ref="Q36:Q37"/>
    <mergeCell ref="R36:S36"/>
    <mergeCell ref="K34:K35"/>
    <mergeCell ref="K36:K37"/>
    <mergeCell ref="A34:A35"/>
    <mergeCell ref="B34:B35"/>
    <mergeCell ref="F34:G34"/>
    <mergeCell ref="L34:O34"/>
    <mergeCell ref="P34:P35"/>
    <mergeCell ref="Q34:Q35"/>
    <mergeCell ref="R30:S30"/>
    <mergeCell ref="A32:A33"/>
    <mergeCell ref="B32:B33"/>
    <mergeCell ref="F32:G32"/>
    <mergeCell ref="L32:O32"/>
    <mergeCell ref="P32:P33"/>
    <mergeCell ref="Q32:Q33"/>
    <mergeCell ref="R32:S32"/>
    <mergeCell ref="K30:K31"/>
    <mergeCell ref="K32:K33"/>
    <mergeCell ref="A30:A31"/>
    <mergeCell ref="B30:B31"/>
    <mergeCell ref="F30:G30"/>
    <mergeCell ref="L30:O30"/>
    <mergeCell ref="P30:P31"/>
    <mergeCell ref="Q30:Q31"/>
    <mergeCell ref="R26:S26"/>
    <mergeCell ref="A28:A29"/>
    <mergeCell ref="B28:B29"/>
    <mergeCell ref="F28:G28"/>
    <mergeCell ref="L28:O28"/>
    <mergeCell ref="P28:P29"/>
    <mergeCell ref="Q28:Q29"/>
    <mergeCell ref="R28:S28"/>
    <mergeCell ref="K26:K27"/>
    <mergeCell ref="K28:K29"/>
    <mergeCell ref="A26:A27"/>
    <mergeCell ref="B26:B27"/>
    <mergeCell ref="F26:G26"/>
    <mergeCell ref="L26:O26"/>
    <mergeCell ref="P26:P27"/>
    <mergeCell ref="Q26:Q27"/>
    <mergeCell ref="R22:S22"/>
    <mergeCell ref="A24:A25"/>
    <mergeCell ref="B24:B25"/>
    <mergeCell ref="F24:G24"/>
    <mergeCell ref="L24:O24"/>
    <mergeCell ref="P24:P25"/>
    <mergeCell ref="Q24:Q25"/>
    <mergeCell ref="R24:S24"/>
    <mergeCell ref="K22:K23"/>
    <mergeCell ref="K24:K25"/>
    <mergeCell ref="A22:A23"/>
    <mergeCell ref="B22:B23"/>
    <mergeCell ref="F22:G22"/>
    <mergeCell ref="L22:O22"/>
    <mergeCell ref="P22:P23"/>
    <mergeCell ref="Q22:Q23"/>
    <mergeCell ref="R18:S18"/>
    <mergeCell ref="A20:A21"/>
    <mergeCell ref="B20:B21"/>
    <mergeCell ref="F20:G20"/>
    <mergeCell ref="L20:O20"/>
    <mergeCell ref="P20:P21"/>
    <mergeCell ref="Q20:Q21"/>
    <mergeCell ref="R20:S20"/>
    <mergeCell ref="K18:K19"/>
    <mergeCell ref="K20:K21"/>
    <mergeCell ref="A18:A19"/>
    <mergeCell ref="B18:B19"/>
    <mergeCell ref="F18:G18"/>
    <mergeCell ref="L18:O18"/>
    <mergeCell ref="P18:P19"/>
    <mergeCell ref="Q18:Q19"/>
    <mergeCell ref="R14:S14"/>
    <mergeCell ref="A16:A17"/>
    <mergeCell ref="B16:B17"/>
    <mergeCell ref="F16:G16"/>
    <mergeCell ref="L16:O16"/>
    <mergeCell ref="P16:P17"/>
    <mergeCell ref="Q16:Q17"/>
    <mergeCell ref="R16:S16"/>
    <mergeCell ref="K14:K15"/>
    <mergeCell ref="K16:K17"/>
    <mergeCell ref="A14:A15"/>
    <mergeCell ref="B14:B15"/>
    <mergeCell ref="F14:G14"/>
    <mergeCell ref="L14:O14"/>
    <mergeCell ref="P14:P15"/>
    <mergeCell ref="Q14:Q15"/>
    <mergeCell ref="R10:S10"/>
    <mergeCell ref="A12:A13"/>
    <mergeCell ref="B12:B13"/>
    <mergeCell ref="F12:G12"/>
    <mergeCell ref="L12:O12"/>
    <mergeCell ref="P12:P13"/>
    <mergeCell ref="Q12:Q13"/>
    <mergeCell ref="R12:S12"/>
    <mergeCell ref="K10:K11"/>
    <mergeCell ref="K12:K13"/>
    <mergeCell ref="A10:A11"/>
    <mergeCell ref="B10:B11"/>
    <mergeCell ref="F10:G10"/>
    <mergeCell ref="L10:O10"/>
    <mergeCell ref="P10:P11"/>
    <mergeCell ref="Q10:Q11"/>
    <mergeCell ref="R6:S6"/>
    <mergeCell ref="A8:A9"/>
    <mergeCell ref="B8:B9"/>
    <mergeCell ref="F8:G8"/>
    <mergeCell ref="L8:O8"/>
    <mergeCell ref="P8:P9"/>
    <mergeCell ref="Q8:Q9"/>
    <mergeCell ref="R8:S8"/>
    <mergeCell ref="K6:K7"/>
    <mergeCell ref="K8:K9"/>
    <mergeCell ref="A6:A7"/>
    <mergeCell ref="B6:B7"/>
    <mergeCell ref="F6:G6"/>
    <mergeCell ref="L6:O6"/>
    <mergeCell ref="P6:P7"/>
    <mergeCell ref="Q6:Q7"/>
  </mergeCells>
  <conditionalFormatting sqref="A6:B6 D6:R6 R7:S7 K8">
    <cfRule type="expression" dxfId="10" priority="9">
      <formula>$T6="+"</formula>
    </cfRule>
  </conditionalFormatting>
  <conditionalFormatting sqref="D7:J7 L7:O7">
    <cfRule type="expression" dxfId="9" priority="8">
      <formula>$T7="+"</formula>
    </cfRule>
  </conditionalFormatting>
  <conditionalFormatting sqref="C6">
    <cfRule type="expression" dxfId="8" priority="7">
      <formula>$R6="+"</formula>
    </cfRule>
  </conditionalFormatting>
  <conditionalFormatting sqref="C7">
    <cfRule type="expression" dxfId="7" priority="6">
      <formula>AND($R7="+",$S7="+")</formula>
    </cfRule>
  </conditionalFormatting>
  <conditionalFormatting sqref="A8:B8 A10:B10 A12:B12 A14:B14 A16:B16 A18:B18 A20:B20 A22:B22 A24:B24 A26:B26 A28:B28 A30:B30 A32:B32 A34:B34 A36:B36 A38:B38 A40:B40 A42:B42 A44:B44 A46:B46 A48:B48 A50:B50 A52:B52 A54:B54 A56:B56 A58:B58 A60:B60 A62:B62 A64:B64 A66:B66 A68:B68 D8:J8 D10:J10 D12:J12 D14:J14 D16:J16 D18:J18 D20:J20 D22:J22 D24:J24 D26:J26 D28:J28 D30:J30 D32:J32 D34:J34 D36:J36 D38:J38 D40:J40 D42:J42 D44:J44 D46:J46 D48:J48 D50:J50 D52:J52 D54:J54 D56:J56 D58:J58 D60:J60 D62:J62 D64:J64 D66:J66 D68:J68 R9:S9 R11:S11 R13:S13 R15:S15 R17:S17 R19:S19 R21:S21 R23:S23 R25:S25 R27:S27 R29:S29 R31:S31 R33:S33 R35:S35 R37:S37 R39:S39 R41:S41 R43:S43 R45:S45 R47:S47 R49:S49 R51:S51 R53:S53 R55:S55 R57:S57 R59:S59 R61:S61 R63:S63 R65:S65 R67:S67 R69:S69 L68:R68 L66:R66 L64:R64 L62:R62 L60:R60 L58:R58 L56:R56 L54:R54 L52:R52 L50:R50 L48:R48 L46:R46 L44:R44 L42:R42 L40:R40 L38:R38 L36:R36 L34:R34 L32:R32 L30:R30 L28:R28 L26:R26 L24:R24 L22:R22 L20:R20 L18:R18 L16:R16 L14:R14 L12:R12 L10:R10 L8:R8">
    <cfRule type="expression" dxfId="6" priority="5">
      <formula>$T8="+"</formula>
    </cfRule>
  </conditionalFormatting>
  <conditionalFormatting sqref="D9:J9 D11:J11 D13:J13 D15:J15 D17:J17 D19:J19 D21:J21 D23:J23 D25:J25 D27:J27 D29:J29 D31:J31 D33:J33 D35:J35 D37:J37 D39:J39 D41:J41 D43:J43 D45:J45 D47:J47 D49:J49 D51:J51 D53:J53 D55:J55 D57:J57 D59:J59 D61:J61 D63:J63 D65:J65 D67:J67 D69:J69 L69:O69 L67:O67 L65:O65 L63:O63 L61:O61 L59:O59 L57:O57 L55:O55 L53:O53 L51:O51 L49:O49 L47:O47 L45:O45 L43:O43 L41:O41 L39:O39 L37:O37 L35:O35 L33:O33 L31:O31 L29:O29 L27:O27 L25:O25 L23:O23 L21:O21 L19:O19 L17:O17 L15:O15 L13:O13 L11:O11 L9:O9">
    <cfRule type="expression" dxfId="5" priority="4">
      <formula>$T9="+"</formula>
    </cfRule>
  </conditionalFormatting>
  <conditionalFormatting sqref="C8 C10 C12 C14 C16 C18 C20 C22 C24 C26 C28 C30 C32 C34 C36 C38 C40 C42 C44 C46 C48 C50 C52 C54 C56 C58 C60 C62 C64 C66 C68">
    <cfRule type="expression" dxfId="4" priority="3">
      <formula>$R8="+"</formula>
    </cfRule>
  </conditionalFormatting>
  <conditionalFormatting sqref="C9 C11 C13 C15 C17 C19 C21 C23 C25 C27 C29 C31 C33 C35 C37 C39 C41 C43 C45 C47 C49 C51 C53 C55 C57 C59 C61 C63 C65 C67 C69">
    <cfRule type="expression" dxfId="3" priority="2">
      <formula>AND($R9="+",$S9="+")</formula>
    </cfRule>
  </conditionalFormatting>
  <conditionalFormatting sqref="K10 K12 K14 K16 K18 K20 K22 K24 K26 K28 K30 K32 K34 K36 K38 K40 K42 K44 K46 K48 K50 K52 K54 K56 K58 K60 K62 K64 K66 K68">
    <cfRule type="expression" dxfId="2" priority="1">
      <formula>$T10="+"</formula>
    </cfRule>
  </conditionalFormatting>
  <dataValidations count="1">
    <dataValidation type="date" allowBlank="1" showInputMessage="1" showErrorMessage="1" sqref="A4:A69">
      <formula1>A4</formula1>
      <formula2>A5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'[1]Сотрудники, План'!#REF!</xm:f>
          </x14:formula1>
          <xm:sqref>B4:B69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Slim</dc:creator>
  <cp:lastModifiedBy>Slim</cp:lastModifiedBy>
  <dcterms:created xsi:type="dcterms:W3CDTF">2014-09-01T17:34:01Z</dcterms:created>
  <dcterms:modified xsi:type="dcterms:W3CDTF">2014-09-01T17:54:15Z</dcterms:modified>
</cp:coreProperties>
</file>