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Расчет" sheetId="1" r:id="rId1"/>
    <sheet name="Справочные данные" sheetId="2" r:id="rId2"/>
    <sheet name="Compact NSX100-630" sheetId="3" r:id="rId3"/>
  </sheets>
  <calcPr calcId="152511"/>
</workbook>
</file>

<file path=xl/calcChain.xml><?xml version="1.0" encoding="utf-8"?>
<calcChain xmlns="http://schemas.openxmlformats.org/spreadsheetml/2006/main">
  <c r="B146" i="2" l="1" a="1"/>
  <c r="B146" i="2"/>
  <c r="B147" i="2" a="1"/>
  <c r="B147" i="2"/>
  <c r="B148" i="2" a="1"/>
  <c r="B148" i="2"/>
  <c r="B149" i="2" a="1"/>
  <c r="B149" i="2"/>
  <c r="B150" i="2" a="1"/>
  <c r="B150" i="2"/>
  <c r="B151" i="2" a="1"/>
  <c r="B151" i="2"/>
  <c r="B152" i="2" a="1"/>
  <c r="B152" i="2"/>
  <c r="B153" i="2" a="1"/>
  <c r="B153" i="2"/>
  <c r="B154" i="2" a="1"/>
  <c r="B154" i="2"/>
  <c r="B155" i="2" a="1"/>
  <c r="B155" i="2"/>
  <c r="B156" i="2" a="1"/>
  <c r="B156" i="2"/>
  <c r="B157" i="2" a="1"/>
  <c r="B157" i="2"/>
  <c r="B158" i="2" a="1"/>
  <c r="B158" i="2"/>
  <c r="B159" i="2" a="1"/>
  <c r="B159" i="2"/>
  <c r="B160" i="2" a="1"/>
  <c r="B160" i="2"/>
  <c r="B161" i="2" a="1"/>
  <c r="B161" i="2"/>
  <c r="B162" i="2" a="1"/>
  <c r="B162" i="2"/>
  <c r="B163" i="2" a="1"/>
  <c r="B163" i="2"/>
  <c r="B164" i="2" a="1"/>
  <c r="B164" i="2"/>
  <c r="B165" i="2" a="1"/>
  <c r="B165" i="2"/>
  <c r="B166" i="2" a="1"/>
  <c r="B166" i="2"/>
  <c r="B167" i="2" a="1"/>
  <c r="B167" i="2"/>
  <c r="B168" i="2" a="1"/>
  <c r="B168" i="2"/>
  <c r="B169" i="2" a="1"/>
  <c r="B169" i="2"/>
  <c r="B170" i="2" a="1"/>
  <c r="B170" i="2"/>
  <c r="B171" i="2" a="1"/>
  <c r="B171" i="2"/>
  <c r="B172" i="2" a="1"/>
  <c r="B172" i="2"/>
  <c r="B173" i="2" a="1"/>
  <c r="B173" i="2"/>
  <c r="B174" i="2" a="1"/>
  <c r="B174" i="2"/>
  <c r="B175" i="2" a="1"/>
  <c r="B175" i="2"/>
  <c r="B176" i="2" a="1"/>
  <c r="B176" i="2"/>
  <c r="B177" i="2" a="1"/>
  <c r="B177" i="2"/>
  <c r="B178" i="2" a="1"/>
  <c r="B178" i="2"/>
  <c r="B179" i="2" a="1"/>
  <c r="B179" i="2"/>
  <c r="B180" i="2" a="1"/>
  <c r="B180" i="2"/>
  <c r="B181" i="2" a="1"/>
  <c r="B181" i="2"/>
  <c r="B182" i="2" a="1"/>
  <c r="B182" i="2"/>
  <c r="B183" i="2" a="1"/>
  <c r="B183" i="2"/>
  <c r="B184" i="2" a="1"/>
  <c r="B184" i="2"/>
  <c r="B185" i="2" a="1"/>
  <c r="B185" i="2"/>
  <c r="B186" i="2" a="1"/>
  <c r="B186" i="2"/>
  <c r="B187" i="2" a="1"/>
  <c r="B187" i="2"/>
  <c r="B188" i="2" a="1"/>
  <c r="B188" i="2"/>
  <c r="B189" i="2" a="1"/>
  <c r="B189" i="2"/>
  <c r="B190" i="2" a="1"/>
  <c r="B190" i="2"/>
  <c r="B191" i="2" a="1"/>
  <c r="B191" i="2"/>
  <c r="B192" i="2" a="1"/>
  <c r="B192" i="2"/>
  <c r="B193" i="2" a="1"/>
  <c r="B193" i="2"/>
  <c r="B194" i="2" a="1"/>
  <c r="B194" i="2"/>
  <c r="B195" i="2" a="1"/>
  <c r="B195" i="2"/>
  <c r="B196" i="2" a="1"/>
  <c r="B196" i="2"/>
  <c r="B145" i="2" a="1"/>
  <c r="B145" i="2" s="1"/>
  <c r="CF10" i="3" l="1"/>
  <c r="CG10" i="3"/>
  <c r="CH10" i="3"/>
  <c r="CE10" i="3"/>
  <c r="CB10" i="3"/>
  <c r="CC10" i="3"/>
  <c r="CD10" i="3"/>
  <c r="CA10" i="3"/>
  <c r="BX10" i="3"/>
  <c r="BY10" i="3"/>
  <c r="BZ10" i="3"/>
  <c r="BW10" i="3"/>
  <c r="BT10" i="3"/>
  <c r="BU10" i="3"/>
  <c r="BV10" i="3"/>
  <c r="BS10" i="3"/>
  <c r="BP10" i="3"/>
  <c r="BQ10" i="3"/>
  <c r="BR10" i="3"/>
  <c r="BO10" i="3"/>
  <c r="BL10" i="3"/>
  <c r="BM10" i="3"/>
  <c r="BN10" i="3"/>
  <c r="BK10" i="3"/>
  <c r="BH10" i="3"/>
  <c r="BI10" i="3"/>
  <c r="BJ10" i="3"/>
  <c r="BG10" i="3"/>
  <c r="BX9" i="3"/>
  <c r="BY9" i="3"/>
  <c r="BZ9" i="3"/>
  <c r="BW9" i="3"/>
  <c r="BT9" i="3"/>
  <c r="BU9" i="3"/>
  <c r="BV9" i="3"/>
  <c r="BS9" i="3"/>
  <c r="BP9" i="3"/>
  <c r="BQ9" i="3"/>
  <c r="BR9" i="3"/>
  <c r="BO9" i="3"/>
  <c r="BL9" i="3"/>
  <c r="BM9" i="3"/>
  <c r="BN9" i="3"/>
  <c r="BK9" i="3"/>
  <c r="BH9" i="3"/>
  <c r="BI9" i="3"/>
  <c r="BJ9" i="3"/>
  <c r="BG9" i="3"/>
  <c r="BD9" i="3"/>
  <c r="BE9" i="3"/>
  <c r="BF9" i="3"/>
  <c r="BC9" i="3"/>
  <c r="AZ9" i="3"/>
  <c r="BA9" i="3"/>
  <c r="BB9" i="3"/>
  <c r="AY9" i="3"/>
  <c r="AV9" i="3"/>
  <c r="AW9" i="3"/>
  <c r="AX9" i="3"/>
  <c r="AU9" i="3"/>
  <c r="AZ8" i="3"/>
  <c r="BA8" i="3"/>
  <c r="BB8" i="3"/>
  <c r="AY8" i="3"/>
  <c r="BD8" i="3"/>
  <c r="BE8" i="3"/>
  <c r="BF8" i="3"/>
  <c r="BC8" i="3"/>
  <c r="BH8" i="3"/>
  <c r="BI8" i="3"/>
  <c r="BJ8" i="3"/>
  <c r="BG8" i="3"/>
  <c r="BL8" i="3"/>
  <c r="BM8" i="3"/>
  <c r="BN8" i="3"/>
  <c r="BK8" i="3"/>
  <c r="BP8" i="3"/>
  <c r="BQ8" i="3"/>
  <c r="BR8" i="3"/>
  <c r="BO8" i="3"/>
  <c r="AV8" i="3"/>
  <c r="AW8" i="3"/>
  <c r="AX8" i="3"/>
  <c r="AU8" i="3"/>
  <c r="AR8" i="3"/>
  <c r="AS8" i="3"/>
  <c r="AT8" i="3"/>
  <c r="AQ8" i="3"/>
  <c r="AN8" i="3" l="1"/>
  <c r="AO8" i="3"/>
  <c r="AP8" i="3"/>
  <c r="AM8" i="3"/>
  <c r="Q5" i="1" l="1"/>
  <c r="M5" i="1"/>
  <c r="I5" i="1"/>
  <c r="P5" i="1" s="1"/>
  <c r="K5" i="1" l="1"/>
  <c r="AX5" i="1" s="1"/>
  <c r="AT5" i="1"/>
  <c r="AU5" i="1" s="1"/>
  <c r="O5" i="1" l="1"/>
  <c r="N5" i="1" s="1"/>
  <c r="AV5" i="1"/>
</calcChain>
</file>

<file path=xl/sharedStrings.xml><?xml version="1.0" encoding="utf-8"?>
<sst xmlns="http://schemas.openxmlformats.org/spreadsheetml/2006/main" count="726" uniqueCount="184">
  <si>
    <t>№ группы</t>
  </si>
  <si>
    <t>Начало линии</t>
  </si>
  <si>
    <t>Конец линии</t>
  </si>
  <si>
    <t>Наименование</t>
  </si>
  <si>
    <t>Помещение</t>
  </si>
  <si>
    <t>Кол-во</t>
  </si>
  <si>
    <t xml:space="preserve"> потреб.</t>
  </si>
  <si>
    <t>Кс</t>
  </si>
  <si>
    <t>Рр, кВт</t>
  </si>
  <si>
    <t>U, В</t>
  </si>
  <si>
    <t>cosφ</t>
  </si>
  <si>
    <t>tgφ</t>
  </si>
  <si>
    <t>Qр,</t>
  </si>
  <si>
    <t>кВАр</t>
  </si>
  <si>
    <t>Sр,</t>
  </si>
  <si>
    <t>кВА</t>
  </si>
  <si>
    <t>Iр,</t>
  </si>
  <si>
    <t>А</t>
  </si>
  <si>
    <t>Руст*cosφ</t>
  </si>
  <si>
    <t>Rуд.,</t>
  </si>
  <si>
    <t>Ом/км</t>
  </si>
  <si>
    <t>Худ.,</t>
  </si>
  <si>
    <t>Rуч,</t>
  </si>
  <si>
    <t>Ом</t>
  </si>
  <si>
    <t>Xуч,</t>
  </si>
  <si>
    <t>RΣ,</t>
  </si>
  <si>
    <t>XΣ,</t>
  </si>
  <si>
    <t>ZΣ,</t>
  </si>
  <si>
    <t>Iкз(3),</t>
  </si>
  <si>
    <t>Zуд.,</t>
  </si>
  <si>
    <t>Iкз(1),</t>
  </si>
  <si>
    <t>Материал</t>
  </si>
  <si>
    <t>Информация о кабеле</t>
  </si>
  <si>
    <t>жилы</t>
  </si>
  <si>
    <t>кабеля</t>
  </si>
  <si>
    <t>Строен.</t>
  </si>
  <si>
    <t>Спос.</t>
  </si>
  <si>
    <t>прокл.</t>
  </si>
  <si>
    <t>Марка</t>
  </si>
  <si>
    <t>шт.</t>
  </si>
  <si>
    <t>х</t>
  </si>
  <si>
    <t>Nжил,</t>
  </si>
  <si>
    <t>Сечение</t>
  </si>
  <si>
    <t>м</t>
  </si>
  <si>
    <t>%</t>
  </si>
  <si>
    <t>М,</t>
  </si>
  <si>
    <t>кВт*м</t>
  </si>
  <si>
    <t>Информация о длине</t>
  </si>
  <si>
    <t>Iном,</t>
  </si>
  <si>
    <t>Тип</t>
  </si>
  <si>
    <t>хар-ки</t>
  </si>
  <si>
    <t>Проверка</t>
  </si>
  <si>
    <t>?</t>
  </si>
  <si>
    <t>Автом. выкл</t>
  </si>
  <si>
    <t>ПУЭ</t>
  </si>
  <si>
    <t>ГОСТ</t>
  </si>
  <si>
    <t>Допустимый ток</t>
  </si>
  <si>
    <t>Iдоп, А</t>
  </si>
  <si>
    <t>по длине</t>
  </si>
  <si>
    <t>Lmax, м</t>
  </si>
  <si>
    <t>Информация о защите</t>
  </si>
  <si>
    <t>L1,</t>
  </si>
  <si>
    <t>L2,</t>
  </si>
  <si>
    <t>L3,</t>
  </si>
  <si>
    <t>Несим.</t>
  </si>
  <si>
    <t>нагр.%</t>
  </si>
  <si>
    <t>Разбивка по фазам</t>
  </si>
  <si>
    <t>ВВГнг-LS</t>
  </si>
  <si>
    <t>Медь</t>
  </si>
  <si>
    <t>0,66 кВ</t>
  </si>
  <si>
    <t>1 кВ</t>
  </si>
  <si>
    <t>кругл. жил.</t>
  </si>
  <si>
    <t>сект. жил.</t>
  </si>
  <si>
    <t>-</t>
  </si>
  <si>
    <t>сект. жил</t>
  </si>
  <si>
    <t>Масса 1 км, кг</t>
  </si>
  <si>
    <t>Dнар., мм</t>
  </si>
  <si>
    <t>ВВГнг-FRLS</t>
  </si>
  <si>
    <t>Допустимый длительный ток для проводов с медными жилами с резиновой изоляцией в металлических защитных оболочках и кабелей с медными жилами с резиновой изоляцией в свинцовой, поливинилхлоридной, найритовой или резиновой оболочке, бронированных и небронированных</t>
  </si>
  <si>
    <t>Допустимый длительный ток для проводов с алюминиевыми жилами с резиновой или пластмассовой изоляцией в свинцовой, поливинилхлоридной, найритовой или резиновой оболочках, бронированных и небронированных</t>
  </si>
  <si>
    <t>Алюминий</t>
  </si>
  <si>
    <t>№ п/п</t>
  </si>
  <si>
    <t>Ток, А, для проводов и кабелей</t>
  </si>
  <si>
    <t>Однож.</t>
  </si>
  <si>
    <t>Двухж.</t>
  </si>
  <si>
    <t>Трехж.</t>
  </si>
  <si>
    <t>При прокладке</t>
  </si>
  <si>
    <t>возд.</t>
  </si>
  <si>
    <t>зем.</t>
  </si>
  <si>
    <t>Допустимый ток по ПУЭ</t>
  </si>
  <si>
    <t>Таблица 19 - Допустимые токовые нагрузки кабелей с медными жилами с изоляцией из поливинилхлоридных пластикатов и полимерных композиций, не содержащих галогенов</t>
  </si>
  <si>
    <t>Таблица 21 - Допустимые токовые нагрузки кабелей с алюминиевыми жилами с изоляцией из поливинилхлоридных пластикатов и полимерных композиций, не содержащих галогенов</t>
  </si>
  <si>
    <t>625/630</t>
  </si>
  <si>
    <t>Допустимый ток по ГОСТ</t>
  </si>
  <si>
    <t>Максимальная длина в метрах цепей с медными проводами, защищенных автоматическими выключателями цепи:</t>
  </si>
  <si>
    <t>Сечение проводов, мм.кв</t>
  </si>
  <si>
    <t>Ном. ток,</t>
  </si>
  <si>
    <t>B</t>
  </si>
  <si>
    <t>C</t>
  </si>
  <si>
    <t>D</t>
  </si>
  <si>
    <t xml:space="preserve">№ на </t>
  </si>
  <si>
    <t>плане</t>
  </si>
  <si>
    <t>∆Uуч,</t>
  </si>
  <si>
    <t>Σ∆U,</t>
  </si>
  <si>
    <t>Ру, 1 шт.</t>
  </si>
  <si>
    <t>кВт</t>
  </si>
  <si>
    <t>ΣРу,</t>
  </si>
  <si>
    <t>Зем.</t>
  </si>
  <si>
    <t>L+8%,</t>
  </si>
  <si>
    <t>Lуч,</t>
  </si>
  <si>
    <t>+</t>
  </si>
  <si>
    <t>+PE</t>
  </si>
  <si>
    <t>Сечен.</t>
  </si>
  <si>
    <r>
      <t>N</t>
    </r>
    <r>
      <rPr>
        <b/>
        <sz val="7"/>
        <color theme="1"/>
        <rFont val="Times New Roman"/>
        <family val="1"/>
        <charset val="204"/>
      </rPr>
      <t>на L1</t>
    </r>
  </si>
  <si>
    <t>Compact NSX100-630</t>
  </si>
  <si>
    <t>NSX100</t>
  </si>
  <si>
    <t>F</t>
  </si>
  <si>
    <t>N</t>
  </si>
  <si>
    <t>H</t>
  </si>
  <si>
    <t>S</t>
  </si>
  <si>
    <t>L</t>
  </si>
  <si>
    <t>Уров.откл.способности</t>
  </si>
  <si>
    <t>Номин.ток, (А) In</t>
  </si>
  <si>
    <t>Кол-во полюсов</t>
  </si>
  <si>
    <t>2; 3; 4</t>
  </si>
  <si>
    <t>Откл.способность, (кА) Icu</t>
  </si>
  <si>
    <t>NSX160</t>
  </si>
  <si>
    <t>NSX250</t>
  </si>
  <si>
    <t>NSX400</t>
  </si>
  <si>
    <t>3; 4</t>
  </si>
  <si>
    <t>NSX630</t>
  </si>
  <si>
    <t>Автоматические выключатели</t>
  </si>
  <si>
    <t>TM16D</t>
  </si>
  <si>
    <t>TM25D</t>
  </si>
  <si>
    <t>TM32D</t>
  </si>
  <si>
    <t>TM40D</t>
  </si>
  <si>
    <t>TM50D</t>
  </si>
  <si>
    <t>TM63D</t>
  </si>
  <si>
    <t>TM80D</t>
  </si>
  <si>
    <t>TM100D</t>
  </si>
  <si>
    <t>TM125D</t>
  </si>
  <si>
    <t>TM160D</t>
  </si>
  <si>
    <t>TM200D</t>
  </si>
  <si>
    <t>TM250D</t>
  </si>
  <si>
    <t>TM16G</t>
  </si>
  <si>
    <t>TM25G</t>
  </si>
  <si>
    <t>TM40G</t>
  </si>
  <si>
    <t>TM63G</t>
  </si>
  <si>
    <t>Compact NSX100</t>
  </si>
  <si>
    <t>Compact NSX160</t>
  </si>
  <si>
    <t>Compact NSX250</t>
  </si>
  <si>
    <t>Магнитотермическоие расцеп.</t>
  </si>
  <si>
    <t>Тепловая защита</t>
  </si>
  <si>
    <t>Регулировка</t>
  </si>
  <si>
    <t xml:space="preserve">Ir, (А) </t>
  </si>
  <si>
    <t>Откл.спос.</t>
  </si>
  <si>
    <t>Icu, A</t>
  </si>
  <si>
    <t>iC60</t>
  </si>
  <si>
    <t>Кол-во полюсов, шт</t>
  </si>
  <si>
    <t>Напряжение, В</t>
  </si>
  <si>
    <t>Серия</t>
  </si>
  <si>
    <t>Уров.</t>
  </si>
  <si>
    <t>In, A</t>
  </si>
  <si>
    <t>Регулир.</t>
  </si>
  <si>
    <t>Ir, A</t>
  </si>
  <si>
    <t>Тип кривой</t>
  </si>
  <si>
    <t>In</t>
  </si>
  <si>
    <t>Z</t>
  </si>
  <si>
    <t>Тепловая защ.</t>
  </si>
  <si>
    <t>Расц./крив.</t>
  </si>
  <si>
    <t>Ном.ток</t>
  </si>
  <si>
    <t>In, А</t>
  </si>
  <si>
    <t>C120</t>
  </si>
  <si>
    <t>ΣL,</t>
  </si>
  <si>
    <t>NG125</t>
  </si>
  <si>
    <t>Acti9</t>
  </si>
  <si>
    <t>Аппарат</t>
  </si>
  <si>
    <t>Авт+УЗО</t>
  </si>
  <si>
    <t>УЗО</t>
  </si>
  <si>
    <t>Кол.</t>
  </si>
  <si>
    <t>полюс.</t>
  </si>
  <si>
    <t>Чувств.</t>
  </si>
  <si>
    <t>Пол.</t>
  </si>
  <si>
    <t>Compact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</si>
</sst>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name val="Times New Roman"/>
      <family val="2"/>
      <charset val="204"/>
    </font>
    <font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8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9" fontId="2" fillId="0" borderId="2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/>
    </xf>
    <xf numFmtId="9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/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/>
    <xf numFmtId="0" fontId="1" fillId="0" borderId="11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2" borderId="0" xfId="0" applyFont="1" applyFill="1"/>
  </cellXfs>
  <cellStyles count="3">
    <cellStyle name="Обычный" xfId="0" builtinId="0"/>
    <cellStyle name="Обычный 2" xfId="2"/>
    <cellStyle name="Обычный 3" xfId="1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H5"/>
  <sheetViews>
    <sheetView tabSelected="1" topLeftCell="AG1" zoomScaleNormal="100" workbookViewId="0">
      <pane ySplit="4" topLeftCell="A5" activePane="bottomLeft" state="frozen"/>
      <selection pane="bottomLeft" activeCell="BA5" sqref="BA5"/>
    </sheetView>
  </sheetViews>
  <sheetFormatPr defaultRowHeight="11.25" outlineLevelCol="1" x14ac:dyDescent="0.25"/>
  <cols>
    <col min="1" max="1" width="7.375" style="20" bestFit="1" customWidth="1"/>
    <col min="2" max="2" width="10.125" style="20" bestFit="1" customWidth="1"/>
    <col min="3" max="3" width="4.75" style="20" hidden="1" customWidth="1" outlineLevel="1"/>
    <col min="4" max="4" width="8.625" style="20" hidden="1" customWidth="1" outlineLevel="1"/>
    <col min="5" max="5" width="10.5" style="20" bestFit="1" customWidth="1" collapsed="1"/>
    <col min="6" max="6" width="3.625" style="20" bestFit="1" customWidth="1"/>
    <col min="7" max="7" width="6.125" style="20" bestFit="1" customWidth="1"/>
    <col min="8" max="8" width="6.625" style="20" bestFit="1" customWidth="1"/>
    <col min="9" max="9" width="4.25" style="20" bestFit="1" customWidth="1"/>
    <col min="10" max="10" width="3.5" style="20" bestFit="1" customWidth="1"/>
    <col min="11" max="11" width="5.75" style="20" bestFit="1" customWidth="1"/>
    <col min="12" max="12" width="3.75" style="20" bestFit="1" customWidth="1"/>
    <col min="13" max="13" width="3.5" style="20" hidden="1" customWidth="1" outlineLevel="1"/>
    <col min="14" max="15" width="4.25" style="20" hidden="1" customWidth="1" outlineLevel="1"/>
    <col min="16" max="16" width="4.25" style="20" bestFit="1" customWidth="1" collapsed="1"/>
    <col min="17" max="17" width="7.5" style="20" bestFit="1" customWidth="1"/>
    <col min="18" max="19" width="4.25" style="20" hidden="1" customWidth="1" outlineLevel="1"/>
    <col min="20" max="20" width="3.75" style="20" hidden="1" customWidth="1" outlineLevel="1"/>
    <col min="21" max="21" width="3.625" style="20" hidden="1" customWidth="1" outlineLevel="1"/>
    <col min="22" max="23" width="3.125" style="20" hidden="1" customWidth="1" outlineLevel="1"/>
    <col min="24" max="24" width="3" style="20" hidden="1" customWidth="1" outlineLevel="1"/>
    <col min="25" max="25" width="4.75" style="20" bestFit="1" customWidth="1" collapsed="1"/>
    <col min="26" max="26" width="4.25" style="20" hidden="1" customWidth="1" outlineLevel="1"/>
    <col min="27" max="27" width="3" style="20" hidden="1" customWidth="1" outlineLevel="1"/>
    <col min="28" max="28" width="4.75" style="20" bestFit="1" customWidth="1" collapsed="1"/>
    <col min="29" max="29" width="0.625" style="20" customWidth="1"/>
    <col min="30" max="30" width="7.5" style="20" bestFit="1" customWidth="1"/>
    <col min="31" max="31" width="5.125" style="20" bestFit="1" customWidth="1"/>
    <col min="32" max="32" width="8.375" style="20" bestFit="1" customWidth="1"/>
    <col min="33" max="33" width="6.125" style="20" bestFit="1" customWidth="1"/>
    <col min="34" max="34" width="2.875" style="20" customWidth="1"/>
    <col min="35" max="35" width="1.625" style="20" bestFit="1" customWidth="1"/>
    <col min="36" max="36" width="2.875" style="20" customWidth="1"/>
    <col min="37" max="37" width="1.625" style="20" bestFit="1" customWidth="1"/>
    <col min="38" max="38" width="5.375" style="20" bestFit="1" customWidth="1"/>
    <col min="39" max="39" width="1.625" style="20" hidden="1" customWidth="1" outlineLevel="1"/>
    <col min="40" max="40" width="2.875" style="20" hidden="1" customWidth="1" outlineLevel="1"/>
    <col min="41" max="41" width="1.625" style="20" hidden="1" customWidth="1" outlineLevel="1"/>
    <col min="42" max="42" width="2.875" style="20" hidden="1" customWidth="1" outlineLevel="1"/>
    <col min="43" max="43" width="1.625" style="20" hidden="1" customWidth="1" outlineLevel="1"/>
    <col min="44" max="44" width="5.375" style="20" hidden="1" customWidth="1" outlineLevel="1"/>
    <col min="45" max="45" width="3.625" style="20" bestFit="1" customWidth="1" collapsed="1"/>
    <col min="46" max="46" width="4.875" style="20" bestFit="1" customWidth="1"/>
    <col min="47" max="47" width="3.125" style="20" bestFit="1" customWidth="1"/>
    <col min="48" max="48" width="4.5" style="20" bestFit="1" customWidth="1"/>
    <col min="49" max="49" width="3.875" style="20" bestFit="1" customWidth="1"/>
    <col min="50" max="50" width="5.125" style="20" bestFit="1" customWidth="1"/>
    <col min="51" max="51" width="0.625" style="20" customWidth="1"/>
    <col min="52" max="52" width="6.625" style="20" customWidth="1"/>
    <col min="53" max="53" width="5" style="20" bestFit="1" customWidth="1"/>
    <col min="54" max="54" width="6.375" style="20" bestFit="1" customWidth="1"/>
    <col min="55" max="55" width="5.25" style="20" bestFit="1" customWidth="1"/>
    <col min="56" max="56" width="6.375" style="20" customWidth="1"/>
    <col min="57" max="57" width="4.5" style="20" bestFit="1" customWidth="1"/>
    <col min="58" max="58" width="4.625" style="20" bestFit="1" customWidth="1"/>
    <col min="59" max="59" width="4.125" style="20" customWidth="1"/>
    <col min="60" max="60" width="4.25" style="20" customWidth="1"/>
    <col min="61" max="61" width="6.625" style="20" bestFit="1" customWidth="1"/>
    <col min="62" max="62" width="3.75" style="20" bestFit="1" customWidth="1"/>
    <col min="63" max="63" width="3.125" style="20" bestFit="1" customWidth="1"/>
    <col min="64" max="65" width="4" style="20" bestFit="1" customWidth="1"/>
    <col min="66" max="66" width="5.875" style="20" bestFit="1" customWidth="1"/>
    <col min="67" max="68" width="5.875" style="20" customWidth="1"/>
    <col min="69" max="69" width="4.25" style="20" bestFit="1" customWidth="1"/>
    <col min="70" max="70" width="5.125" style="20" bestFit="1" customWidth="1"/>
    <col min="71" max="71" width="2.25" style="20" customWidth="1"/>
    <col min="72" max="72" width="0.625" style="20" customWidth="1"/>
    <col min="73" max="73" width="5.375" style="20" bestFit="1" customWidth="1"/>
    <col min="74" max="74" width="1.5" style="20" bestFit="1" customWidth="1"/>
    <col min="75" max="75" width="0.625" style="20" customWidth="1"/>
    <col min="76" max="76" width="5.375" style="20" bestFit="1" customWidth="1"/>
    <col min="77" max="77" width="1.5" style="20" bestFit="1" customWidth="1"/>
    <col min="78" max="78" width="0.625" style="20" customWidth="1"/>
    <col min="79" max="79" width="6.25" style="20" bestFit="1" customWidth="1"/>
    <col min="80" max="80" width="1.5" style="20" bestFit="1" customWidth="1"/>
    <col min="81" max="81" width="0.625" style="20" customWidth="1"/>
    <col min="82" max="84" width="2.875" style="20" bestFit="1" customWidth="1"/>
    <col min="85" max="85" width="5.5" style="20" bestFit="1" customWidth="1"/>
    <col min="86" max="86" width="0.625" style="20" customWidth="1"/>
    <col min="87" max="16384" width="9" style="20"/>
  </cols>
  <sheetData>
    <row r="1" spans="1:86" x14ac:dyDescent="0.15">
      <c r="A1" s="111" t="s">
        <v>0</v>
      </c>
      <c r="B1" s="128" t="s">
        <v>1</v>
      </c>
      <c r="C1" s="131" t="s">
        <v>2</v>
      </c>
      <c r="D1" s="132"/>
      <c r="E1" s="133"/>
      <c r="F1" s="128" t="s">
        <v>9</v>
      </c>
      <c r="G1" s="116" t="s">
        <v>5</v>
      </c>
      <c r="H1" s="116" t="s">
        <v>104</v>
      </c>
      <c r="I1" s="116" t="s">
        <v>106</v>
      </c>
      <c r="J1" s="128" t="s">
        <v>7</v>
      </c>
      <c r="K1" s="128" t="s">
        <v>8</v>
      </c>
      <c r="L1" s="128" t="s">
        <v>10</v>
      </c>
      <c r="M1" s="128" t="s">
        <v>11</v>
      </c>
      <c r="N1" s="116" t="s">
        <v>12</v>
      </c>
      <c r="O1" s="116" t="s">
        <v>14</v>
      </c>
      <c r="P1" s="116" t="s">
        <v>16</v>
      </c>
      <c r="Q1" s="128" t="s">
        <v>18</v>
      </c>
      <c r="R1" s="116" t="s">
        <v>19</v>
      </c>
      <c r="S1" s="116" t="s">
        <v>21</v>
      </c>
      <c r="T1" s="116" t="s">
        <v>22</v>
      </c>
      <c r="U1" s="116" t="s">
        <v>24</v>
      </c>
      <c r="V1" s="116" t="s">
        <v>25</v>
      </c>
      <c r="W1" s="116" t="s">
        <v>26</v>
      </c>
      <c r="X1" s="116" t="s">
        <v>27</v>
      </c>
      <c r="Y1" s="116" t="s">
        <v>28</v>
      </c>
      <c r="Z1" s="116" t="s">
        <v>29</v>
      </c>
      <c r="AA1" s="116" t="s">
        <v>27</v>
      </c>
      <c r="AB1" s="116" t="s">
        <v>30</v>
      </c>
      <c r="AC1" s="44"/>
      <c r="AD1" s="122" t="s">
        <v>32</v>
      </c>
      <c r="AE1" s="123"/>
      <c r="AF1" s="123"/>
      <c r="AG1" s="123"/>
      <c r="AH1" s="123"/>
      <c r="AI1" s="123"/>
      <c r="AJ1" s="123"/>
      <c r="AK1" s="123"/>
      <c r="AL1" s="123"/>
      <c r="AM1" s="118" t="s">
        <v>111</v>
      </c>
      <c r="AN1" s="118"/>
      <c r="AO1" s="118"/>
      <c r="AP1" s="118"/>
      <c r="AQ1" s="118"/>
      <c r="AR1" s="119"/>
      <c r="AS1" s="131" t="s">
        <v>47</v>
      </c>
      <c r="AT1" s="132"/>
      <c r="AU1" s="132"/>
      <c r="AV1" s="132"/>
      <c r="AW1" s="132"/>
      <c r="AX1" s="133"/>
      <c r="AY1" s="45"/>
      <c r="AZ1" s="103"/>
      <c r="BA1" s="103"/>
      <c r="BB1" s="58"/>
      <c r="BC1" s="103"/>
      <c r="BD1" s="76"/>
      <c r="BE1" s="58"/>
      <c r="BF1" s="58"/>
      <c r="BG1" s="58"/>
      <c r="BH1" s="58"/>
      <c r="BI1" s="58"/>
      <c r="BJ1" s="58"/>
      <c r="BK1" s="103"/>
      <c r="BL1" s="103"/>
      <c r="BM1" s="103"/>
      <c r="BN1" s="76"/>
      <c r="BO1" s="103"/>
      <c r="BP1" s="103"/>
      <c r="BQ1" s="135" t="s">
        <v>60</v>
      </c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7"/>
      <c r="CC1" s="39"/>
      <c r="CD1" s="131" t="s">
        <v>66</v>
      </c>
      <c r="CE1" s="132"/>
      <c r="CF1" s="132"/>
      <c r="CG1" s="133"/>
      <c r="CH1" s="45"/>
    </row>
    <row r="2" spans="1:86" x14ac:dyDescent="0.15">
      <c r="A2" s="111"/>
      <c r="B2" s="129"/>
      <c r="C2" s="124"/>
      <c r="D2" s="125"/>
      <c r="E2" s="134"/>
      <c r="F2" s="129"/>
      <c r="G2" s="117"/>
      <c r="H2" s="117"/>
      <c r="I2" s="117"/>
      <c r="J2" s="129"/>
      <c r="K2" s="129"/>
      <c r="L2" s="129"/>
      <c r="M2" s="129"/>
      <c r="N2" s="117"/>
      <c r="O2" s="117"/>
      <c r="P2" s="117"/>
      <c r="Q2" s="129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47"/>
      <c r="AD2" s="124"/>
      <c r="AE2" s="125"/>
      <c r="AF2" s="125"/>
      <c r="AG2" s="125"/>
      <c r="AH2" s="125"/>
      <c r="AI2" s="125"/>
      <c r="AJ2" s="125"/>
      <c r="AK2" s="125"/>
      <c r="AL2" s="125"/>
      <c r="AM2" s="120"/>
      <c r="AN2" s="120"/>
      <c r="AO2" s="120"/>
      <c r="AP2" s="120"/>
      <c r="AQ2" s="120"/>
      <c r="AR2" s="121"/>
      <c r="AS2" s="124"/>
      <c r="AT2" s="125"/>
      <c r="AU2" s="125"/>
      <c r="AV2" s="125"/>
      <c r="AW2" s="125"/>
      <c r="AX2" s="134"/>
      <c r="AY2" s="48"/>
      <c r="AZ2" s="101"/>
      <c r="BA2" s="101"/>
      <c r="BB2" s="59"/>
      <c r="BC2" s="101"/>
      <c r="BD2" s="77"/>
      <c r="BE2" s="59"/>
      <c r="BF2" s="59"/>
      <c r="BG2" s="59"/>
      <c r="BH2" s="59"/>
      <c r="BI2" s="59"/>
      <c r="BJ2" s="59"/>
      <c r="BK2" s="101"/>
      <c r="BL2" s="101"/>
      <c r="BM2" s="101"/>
      <c r="BN2" s="77"/>
      <c r="BO2" s="101"/>
      <c r="BP2" s="101"/>
      <c r="BQ2" s="135" t="s">
        <v>53</v>
      </c>
      <c r="BR2" s="136"/>
      <c r="BS2" s="137"/>
      <c r="BT2" s="49"/>
      <c r="BU2" s="135" t="s">
        <v>56</v>
      </c>
      <c r="BV2" s="136"/>
      <c r="BW2" s="136"/>
      <c r="BX2" s="136"/>
      <c r="BY2" s="137"/>
      <c r="BZ2" s="39"/>
      <c r="CA2" s="131" t="s">
        <v>51</v>
      </c>
      <c r="CB2" s="133"/>
      <c r="CC2" s="45"/>
      <c r="CD2" s="124"/>
      <c r="CE2" s="125"/>
      <c r="CF2" s="125"/>
      <c r="CG2" s="134"/>
      <c r="CH2" s="48"/>
    </row>
    <row r="3" spans="1:86" ht="11.25" customHeight="1" x14ac:dyDescent="0.15">
      <c r="A3" s="111"/>
      <c r="B3" s="129"/>
      <c r="C3" s="54" t="s">
        <v>100</v>
      </c>
      <c r="D3" s="128" t="s">
        <v>4</v>
      </c>
      <c r="E3" s="128" t="s">
        <v>3</v>
      </c>
      <c r="F3" s="129"/>
      <c r="G3" s="126" t="s">
        <v>6</v>
      </c>
      <c r="H3" s="126" t="s">
        <v>105</v>
      </c>
      <c r="I3" s="126" t="s">
        <v>105</v>
      </c>
      <c r="J3" s="129"/>
      <c r="K3" s="129"/>
      <c r="L3" s="129"/>
      <c r="M3" s="129"/>
      <c r="N3" s="126" t="s">
        <v>13</v>
      </c>
      <c r="O3" s="126" t="s">
        <v>15</v>
      </c>
      <c r="P3" s="126" t="s">
        <v>17</v>
      </c>
      <c r="Q3" s="129"/>
      <c r="R3" s="126" t="s">
        <v>20</v>
      </c>
      <c r="S3" s="126" t="s">
        <v>20</v>
      </c>
      <c r="T3" s="126" t="s">
        <v>23</v>
      </c>
      <c r="U3" s="126" t="s">
        <v>23</v>
      </c>
      <c r="V3" s="126" t="s">
        <v>23</v>
      </c>
      <c r="W3" s="126" t="s">
        <v>23</v>
      </c>
      <c r="X3" s="126" t="s">
        <v>23</v>
      </c>
      <c r="Y3" s="126" t="s">
        <v>17</v>
      </c>
      <c r="Z3" s="126" t="s">
        <v>20</v>
      </c>
      <c r="AA3" s="126" t="s">
        <v>23</v>
      </c>
      <c r="AB3" s="126" t="s">
        <v>17</v>
      </c>
      <c r="AC3" s="51"/>
      <c r="AD3" s="46" t="s">
        <v>31</v>
      </c>
      <c r="AE3" s="46" t="s">
        <v>36</v>
      </c>
      <c r="AF3" s="46" t="s">
        <v>38</v>
      </c>
      <c r="AG3" s="46" t="s">
        <v>35</v>
      </c>
      <c r="AH3" s="131" t="s">
        <v>113</v>
      </c>
      <c r="AI3" s="133"/>
      <c r="AJ3" s="112" t="s">
        <v>41</v>
      </c>
      <c r="AK3" s="113"/>
      <c r="AL3" s="47" t="s">
        <v>112</v>
      </c>
      <c r="AM3" s="128" t="s">
        <v>110</v>
      </c>
      <c r="AN3" s="131" t="s">
        <v>113</v>
      </c>
      <c r="AO3" s="133"/>
      <c r="AP3" s="112" t="s">
        <v>41</v>
      </c>
      <c r="AQ3" s="113"/>
      <c r="AR3" s="47" t="s">
        <v>112</v>
      </c>
      <c r="AS3" s="44" t="s">
        <v>109</v>
      </c>
      <c r="AT3" s="56" t="s">
        <v>108</v>
      </c>
      <c r="AU3" s="56" t="s">
        <v>173</v>
      </c>
      <c r="AV3" s="56" t="s">
        <v>102</v>
      </c>
      <c r="AW3" s="56" t="s">
        <v>103</v>
      </c>
      <c r="AX3" s="56" t="s">
        <v>45</v>
      </c>
      <c r="AY3" s="52"/>
      <c r="AZ3" s="109" t="s">
        <v>176</v>
      </c>
      <c r="BA3" s="109" t="s">
        <v>160</v>
      </c>
      <c r="BB3" s="128" t="s">
        <v>49</v>
      </c>
      <c r="BC3" s="100" t="s">
        <v>179</v>
      </c>
      <c r="BD3" s="75" t="s">
        <v>170</v>
      </c>
      <c r="BE3" s="131" t="s">
        <v>155</v>
      </c>
      <c r="BF3" s="133"/>
      <c r="BG3" s="131" t="s">
        <v>169</v>
      </c>
      <c r="BH3" s="133"/>
      <c r="BI3" s="131" t="s">
        <v>168</v>
      </c>
      <c r="BJ3" s="133"/>
      <c r="BK3" s="111" t="s">
        <v>178</v>
      </c>
      <c r="BL3" s="111"/>
      <c r="BM3" s="111"/>
      <c r="BN3" s="111"/>
      <c r="BO3" s="98"/>
      <c r="BP3" s="98"/>
      <c r="BQ3" s="56" t="s">
        <v>48</v>
      </c>
      <c r="BR3" s="56" t="s">
        <v>49</v>
      </c>
      <c r="BS3" s="128" t="s">
        <v>52</v>
      </c>
      <c r="BT3" s="50"/>
      <c r="BU3" s="135" t="s">
        <v>54</v>
      </c>
      <c r="BV3" s="137"/>
      <c r="BW3" s="49"/>
      <c r="BX3" s="135" t="s">
        <v>55</v>
      </c>
      <c r="BY3" s="137"/>
      <c r="BZ3" s="49"/>
      <c r="CA3" s="114" t="s">
        <v>58</v>
      </c>
      <c r="CB3" s="115"/>
      <c r="CC3" s="48"/>
      <c r="CD3" s="50" t="s">
        <v>61</v>
      </c>
      <c r="CE3" s="50" t="s">
        <v>62</v>
      </c>
      <c r="CF3" s="50" t="s">
        <v>63</v>
      </c>
      <c r="CG3" s="54" t="s">
        <v>64</v>
      </c>
      <c r="CH3" s="50"/>
    </row>
    <row r="4" spans="1:86" x14ac:dyDescent="0.25">
      <c r="A4" s="111"/>
      <c r="B4" s="130"/>
      <c r="C4" s="53" t="s">
        <v>101</v>
      </c>
      <c r="D4" s="130"/>
      <c r="E4" s="130"/>
      <c r="F4" s="130"/>
      <c r="G4" s="127"/>
      <c r="H4" s="127"/>
      <c r="I4" s="127"/>
      <c r="J4" s="130"/>
      <c r="K4" s="130"/>
      <c r="L4" s="130"/>
      <c r="M4" s="130"/>
      <c r="N4" s="127"/>
      <c r="O4" s="127"/>
      <c r="P4" s="127"/>
      <c r="Q4" s="130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53"/>
      <c r="AD4" s="53" t="s">
        <v>33</v>
      </c>
      <c r="AE4" s="53" t="s">
        <v>37</v>
      </c>
      <c r="AF4" s="53" t="s">
        <v>34</v>
      </c>
      <c r="AG4" s="53" t="s">
        <v>34</v>
      </c>
      <c r="AH4" s="114" t="s">
        <v>39</v>
      </c>
      <c r="AI4" s="115"/>
      <c r="AJ4" s="114" t="s">
        <v>39</v>
      </c>
      <c r="AK4" s="115"/>
      <c r="AL4" s="55" t="s">
        <v>33</v>
      </c>
      <c r="AM4" s="130"/>
      <c r="AN4" s="114" t="s">
        <v>39</v>
      </c>
      <c r="AO4" s="115"/>
      <c r="AP4" s="114" t="s">
        <v>39</v>
      </c>
      <c r="AQ4" s="115"/>
      <c r="AR4" s="57" t="s">
        <v>33</v>
      </c>
      <c r="AS4" s="97" t="s">
        <v>43</v>
      </c>
      <c r="AT4" s="102" t="s">
        <v>43</v>
      </c>
      <c r="AU4" s="102" t="s">
        <v>43</v>
      </c>
      <c r="AV4" s="102" t="s">
        <v>44</v>
      </c>
      <c r="AW4" s="102" t="s">
        <v>44</v>
      </c>
      <c r="AX4" s="102" t="s">
        <v>46</v>
      </c>
      <c r="AY4" s="40"/>
      <c r="AZ4" s="110"/>
      <c r="BA4" s="110"/>
      <c r="BB4" s="130"/>
      <c r="BC4" s="102" t="s">
        <v>180</v>
      </c>
      <c r="BD4" s="74" t="s">
        <v>171</v>
      </c>
      <c r="BE4" s="60" t="s">
        <v>161</v>
      </c>
      <c r="BF4" s="60" t="s">
        <v>156</v>
      </c>
      <c r="BG4" s="60" t="s">
        <v>49</v>
      </c>
      <c r="BH4" s="60" t="s">
        <v>162</v>
      </c>
      <c r="BI4" s="60" t="s">
        <v>163</v>
      </c>
      <c r="BJ4" s="60" t="s">
        <v>164</v>
      </c>
      <c r="BK4" s="99" t="s">
        <v>49</v>
      </c>
      <c r="BL4" s="99" t="s">
        <v>182</v>
      </c>
      <c r="BM4" s="99" t="s">
        <v>171</v>
      </c>
      <c r="BN4" s="74" t="s">
        <v>181</v>
      </c>
      <c r="BO4" s="99"/>
      <c r="BP4" s="99"/>
      <c r="BQ4" s="53" t="s">
        <v>17</v>
      </c>
      <c r="BR4" s="53" t="s">
        <v>50</v>
      </c>
      <c r="BS4" s="130"/>
      <c r="BT4" s="40"/>
      <c r="BU4" s="39" t="s">
        <v>57</v>
      </c>
      <c r="BV4" s="39" t="s">
        <v>52</v>
      </c>
      <c r="BW4" s="39"/>
      <c r="BX4" s="39" t="s">
        <v>57</v>
      </c>
      <c r="BY4" s="39" t="s">
        <v>52</v>
      </c>
      <c r="BZ4" s="39"/>
      <c r="CA4" s="39" t="s">
        <v>59</v>
      </c>
      <c r="CB4" s="39" t="s">
        <v>52</v>
      </c>
      <c r="CC4" s="39"/>
      <c r="CD4" s="40" t="s">
        <v>17</v>
      </c>
      <c r="CE4" s="40" t="s">
        <v>17</v>
      </c>
      <c r="CF4" s="40" t="s">
        <v>17</v>
      </c>
      <c r="CG4" s="53" t="s">
        <v>65</v>
      </c>
      <c r="CH4" s="40"/>
    </row>
    <row r="5" spans="1:86" x14ac:dyDescent="0.25">
      <c r="A5" s="19"/>
      <c r="B5" s="19"/>
      <c r="C5" s="19"/>
      <c r="D5" s="38"/>
      <c r="E5" s="19"/>
      <c r="F5" s="61">
        <v>380</v>
      </c>
      <c r="G5" s="61">
        <v>1</v>
      </c>
      <c r="H5" s="62">
        <v>10</v>
      </c>
      <c r="I5" s="62">
        <f>G5*H5</f>
        <v>10</v>
      </c>
      <c r="J5" s="62">
        <v>1</v>
      </c>
      <c r="K5" s="62">
        <f>I5*J5</f>
        <v>10</v>
      </c>
      <c r="L5" s="62">
        <v>0.85</v>
      </c>
      <c r="M5" s="62">
        <f>TAN(ACOS(L5))</f>
        <v>0.61974433840310228</v>
      </c>
      <c r="N5" s="62">
        <f>SQRT((O5^2)-(K5^2))</f>
        <v>6.1974433840310255</v>
      </c>
      <c r="O5" s="62">
        <f>K5/L5</f>
        <v>11.764705882352942</v>
      </c>
      <c r="P5" s="62">
        <f>IF(F5=220,I5/(0.22*L5),I5/(SQRT(3)*0.38*L5))</f>
        <v>17.87462133714012</v>
      </c>
      <c r="Q5" s="62">
        <f>H5*L5</f>
        <v>8.5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 t="s">
        <v>68</v>
      </c>
      <c r="AE5" s="61" t="s">
        <v>107</v>
      </c>
      <c r="AF5" s="61" t="s">
        <v>77</v>
      </c>
      <c r="AG5" s="61" t="s">
        <v>85</v>
      </c>
      <c r="AH5" s="61">
        <v>1</v>
      </c>
      <c r="AI5" s="63" t="s">
        <v>40</v>
      </c>
      <c r="AJ5" s="61">
        <v>5</v>
      </c>
      <c r="AK5" s="61" t="s">
        <v>40</v>
      </c>
      <c r="AL5" s="61">
        <v>10</v>
      </c>
      <c r="AM5" s="22" t="s">
        <v>110</v>
      </c>
      <c r="AN5" s="42"/>
      <c r="AO5" s="42" t="s">
        <v>40</v>
      </c>
      <c r="AP5" s="42"/>
      <c r="AQ5" s="42" t="s">
        <v>40</v>
      </c>
      <c r="AR5" s="42"/>
      <c r="AS5" s="22">
        <v>100</v>
      </c>
      <c r="AT5" s="22">
        <f>ROUNDUP(1.08*AS5,0)</f>
        <v>108</v>
      </c>
      <c r="AU5" s="22">
        <f>IF(AG5="Однож.",(((AH5*AJ5)+(AN5*AP5))*AT5),((AH5+AN5)*AT5))</f>
        <v>108</v>
      </c>
      <c r="AV5" s="41">
        <f>IF(F5=380,(IF(AD5="Медь",(K5*AS5)/(AH5*72*AL5),(K5*AS5)/(AH5*46*AL5))),(IF(AD5="Медь",(K5*AS5)/(AH5*16*AL5),("-"))))</f>
        <v>1.3888888888888888</v>
      </c>
      <c r="AW5" s="19"/>
      <c r="AX5" s="19">
        <f>K5*AS5</f>
        <v>1000</v>
      </c>
      <c r="AY5" s="19"/>
      <c r="AZ5" s="104" t="s">
        <v>177</v>
      </c>
      <c r="BA5" s="104" t="s">
        <v>175</v>
      </c>
      <c r="BB5" s="104"/>
      <c r="BC5" s="104">
        <v>3</v>
      </c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78"/>
      <c r="BO5" s="104"/>
      <c r="BP5" s="104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</row>
  </sheetData>
  <mergeCells count="73">
    <mergeCell ref="M1:M4"/>
    <mergeCell ref="S1:S2"/>
    <mergeCell ref="R1:R2"/>
    <mergeCell ref="N3:N4"/>
    <mergeCell ref="O3:O4"/>
    <mergeCell ref="P3:P4"/>
    <mergeCell ref="R3:R4"/>
    <mergeCell ref="S3:S4"/>
    <mergeCell ref="N1:N2"/>
    <mergeCell ref="P1:P2"/>
    <mergeCell ref="O1:O2"/>
    <mergeCell ref="Q1:Q4"/>
    <mergeCell ref="AH4:AI4"/>
    <mergeCell ref="AN3:AO3"/>
    <mergeCell ref="AN4:AO4"/>
    <mergeCell ref="AB3:AB4"/>
    <mergeCell ref="AH3:AI3"/>
    <mergeCell ref="AM3:AM4"/>
    <mergeCell ref="AA1:AA2"/>
    <mergeCell ref="AB1:AB2"/>
    <mergeCell ref="Y3:Y4"/>
    <mergeCell ref="Z3:Z4"/>
    <mergeCell ref="AA3:AA4"/>
    <mergeCell ref="A1:A4"/>
    <mergeCell ref="F1:F4"/>
    <mergeCell ref="G1:G2"/>
    <mergeCell ref="J1:J4"/>
    <mergeCell ref="C1:E2"/>
    <mergeCell ref="H1:H2"/>
    <mergeCell ref="I1:I2"/>
    <mergeCell ref="G3:G4"/>
    <mergeCell ref="H3:H4"/>
    <mergeCell ref="I3:I4"/>
    <mergeCell ref="D3:D4"/>
    <mergeCell ref="E3:E4"/>
    <mergeCell ref="B1:B4"/>
    <mergeCell ref="K1:K4"/>
    <mergeCell ref="L1:L4"/>
    <mergeCell ref="CD1:CG2"/>
    <mergeCell ref="CA2:CB2"/>
    <mergeCell ref="CA3:CB3"/>
    <mergeCell ref="BQ1:CB1"/>
    <mergeCell ref="AS1:AX2"/>
    <mergeCell ref="BS3:BS4"/>
    <mergeCell ref="BQ2:BS2"/>
    <mergeCell ref="BU3:BV3"/>
    <mergeCell ref="BX3:BY3"/>
    <mergeCell ref="BU2:BY2"/>
    <mergeCell ref="BE3:BF3"/>
    <mergeCell ref="BG3:BH3"/>
    <mergeCell ref="BI3:BJ3"/>
    <mergeCell ref="BB3:BB4"/>
    <mergeCell ref="T1:T2"/>
    <mergeCell ref="AM1:AR2"/>
    <mergeCell ref="AJ3:AK3"/>
    <mergeCell ref="AJ4:AK4"/>
    <mergeCell ref="AD1:AL2"/>
    <mergeCell ref="T3:T4"/>
    <mergeCell ref="U3:U4"/>
    <mergeCell ref="V3:V4"/>
    <mergeCell ref="W3:W4"/>
    <mergeCell ref="X3:X4"/>
    <mergeCell ref="U1:U2"/>
    <mergeCell ref="V1:V2"/>
    <mergeCell ref="W1:W2"/>
    <mergeCell ref="X1:X2"/>
    <mergeCell ref="Y1:Y2"/>
    <mergeCell ref="Z1:Z2"/>
    <mergeCell ref="BA3:BA4"/>
    <mergeCell ref="AZ3:AZ4"/>
    <mergeCell ref="BK3:BN3"/>
    <mergeCell ref="AP3:AQ3"/>
    <mergeCell ref="AP4:AQ4"/>
  </mergeCells>
  <conditionalFormatting sqref="AV5">
    <cfRule type="cellIs" dxfId="1" priority="2" operator="greaterThan">
      <formula>2.5</formula>
    </cfRule>
  </conditionalFormatting>
  <conditionalFormatting sqref="AW5">
    <cfRule type="cellIs" dxfId="0" priority="1" operator="greaterThan">
      <formula>8</formula>
    </cfRule>
  </conditionalFormatting>
  <dataValidations count="12">
    <dataValidation type="list" allowBlank="1" showInputMessage="1" showErrorMessage="1" errorTitle="Ошибка!" error="Выбери значение из списка!" promptTitle="Кол-во параллельных каб. на фазу" prompt="Если на одну фазу нужно проложить несколько питающих кабелей, то выберите параметр!!!" sqref="AH5 AN5">
      <formula1>"1, 2, 3, 4, 5, 6, 7, 8, 9, 10"</formula1>
    </dataValidation>
    <dataValidation type="list" allowBlank="1" showInputMessage="1" showErrorMessage="1" errorTitle="Ошибка!" error="Выберите значение из списка!" promptTitle="Кол-во жил кабеля" prompt="Параметр зависит от того, какое напряжение питающей сети выбрано._x000a_Однофазные линии - двух и трехпроводные._x000a_Трехфазные линии - четырех и пятипроводные._x000a_Если кабель проложен в параллель - однопроводные." sqref="AJ5 AP5">
      <formula1>"1, 2, 3, 4, 5"</formula1>
    </dataValidation>
    <dataValidation type="list" allowBlank="1" showInputMessage="1" showErrorMessage="1" errorTitle="Ошибка!" error="Выберите значение из списка!" promptTitle="Сечение жилы!" prompt="Выберите нужное сечение жилы кабеля!" sqref="AR5 AL5">
      <mc:AlternateContent xmlns:x12ac="http://schemas.microsoft.com/office/spreadsheetml/2011/1/ac" xmlns:mc="http://schemas.openxmlformats.org/markup-compatibility/2006">
        <mc:Choice Requires="x12ac">
          <x12ac:list>"1,5"," 2,5", 4, 6, 10, 16, 25, 35, 50, 70, 95, 120, 150, 185, 240, 300, 400, 500, 625/630, 800, 1000</x12ac:list>
        </mc:Choice>
        <mc:Fallback>
          <formula1>"1,5, 2,5, 4, 6, 10, 16, 25, 35, 50, 70, 95, 120, 150, 185, 240, 300, 400, 500, 625/630, 800, 1000"</formula1>
        </mc:Fallback>
      </mc:AlternateContent>
    </dataValidation>
    <dataValidation type="list" allowBlank="1" showInputMessage="1" showErrorMessage="1" errorTitle="Ошибка!" error="Выберите значение из списка!" promptTitle="Материал жилы" prompt="Выбор материала токопроводящей жилы!" sqref="AD5">
      <formula1>"Медь, Алюминий"</formula1>
    </dataValidation>
    <dataValidation type="list" allowBlank="1" showInputMessage="1" showErrorMessage="1" errorTitle="Ошибка!" error="Выберите значение из списка!" promptTitle="Строение кабеля" prompt="Выберите требуемое значение!" sqref="AG5">
      <formula1>"Однож., Двухж., Трехж."</formula1>
    </dataValidation>
    <dataValidation type="list" allowBlank="1" showInputMessage="1" showErrorMessage="1" errorTitle="Ошибка!" error="Выберите значение из списка!" promptTitle="Способ прокладки" prompt="Выберите способ прокладки кабеля!" sqref="AE5">
      <formula1>"Зем., Возд."</formula1>
    </dataValidation>
    <dataValidation type="list" allowBlank="1" showInputMessage="1" showErrorMessage="1" errorTitle="Ошибка!" error="Выберите значение из списка!" promptTitle="Марка кабеля" prompt="Выберите требуемую марку кабеля!" sqref="AF5">
      <formula1>"ВВГнг-LS, ВВГнг-FRLS, АВВГнг-LS, РКГМ"</formula1>
    </dataValidation>
    <dataValidation type="list" allowBlank="1" showInputMessage="1" showErrorMessage="1" errorTitle="Ошибка!" error="Выберите значение из списка!" promptTitle="Номинальное напряжение" prompt="Выберите номинальное напряжение сети!" sqref="F5">
      <formula1>"220, 380"</formula1>
    </dataValidation>
    <dataValidation type="list" allowBlank="1" showInputMessage="1" showErrorMessage="1" sqref="AZ5">
      <formula1>"Авт, Дифф, Выкл-раз, Авт+УЗО"</formula1>
    </dataValidation>
    <dataValidation type="list" allowBlank="1" showInputMessage="1" showErrorMessage="1" errorTitle="Ошибка!" error="Выберите значение из списка!" promptTitle="Количество полюсов!" prompt="Выберите нужный параметр." sqref="BC5">
      <formula1>"1,2,3,4"</formula1>
    </dataValidation>
    <dataValidation type="list" allowBlank="1" showInputMessage="1" promptTitle="УЗО" prompt="Выберите необходимый параметр." sqref="BK5">
      <formula1>"iID,"</formula1>
    </dataValidation>
    <dataValidation type="list" allowBlank="1" showInputMessage="1" promptTitle="Колличество полюсов" prompt="Выберите необходимый параметр." sqref="BL5">
      <formula1>"2,4"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INDIRECT("'Справочные данные'!B145:B"&amp;MATCH("ю",'Справочные данные'!B$145:B$196,0)+143)</xm:f>
          </x14:formula1>
          <xm:sqref>BA5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96"/>
  <sheetViews>
    <sheetView topLeftCell="A139" zoomScale="80" zoomScaleNormal="80" workbookViewId="0">
      <selection activeCell="B145" sqref="B145"/>
    </sheetView>
  </sheetViews>
  <sheetFormatPr defaultRowHeight="11.25" x14ac:dyDescent="0.2"/>
  <cols>
    <col min="1" max="1" width="7" style="3" bestFit="1" customWidth="1"/>
    <col min="2" max="2" width="7" style="16" customWidth="1"/>
    <col min="3" max="3" width="8.375" style="3" bestFit="1" customWidth="1"/>
    <col min="4" max="4" width="7.25" style="3" customWidth="1"/>
    <col min="5" max="5" width="4.375" style="3" bestFit="1" customWidth="1"/>
    <col min="6" max="6" width="3.75" style="3" bestFit="1" customWidth="1"/>
    <col min="7" max="7" width="5.625" style="3" bestFit="1" customWidth="1"/>
    <col min="8" max="8" width="4.25" style="3" bestFit="1" customWidth="1"/>
    <col min="9" max="9" width="5.625" style="3" bestFit="1" customWidth="1"/>
    <col min="10" max="10" width="5" style="3" bestFit="1" customWidth="1"/>
    <col min="11" max="11" width="3.5" style="3" bestFit="1" customWidth="1"/>
    <col min="12" max="12" width="7.75" style="3" customWidth="1"/>
    <col min="13" max="13" width="6.5" style="3" customWidth="1"/>
    <col min="14" max="14" width="6.875" style="9" bestFit="1" customWidth="1"/>
    <col min="15" max="15" width="3.75" style="3" bestFit="1" customWidth="1"/>
    <col min="16" max="16" width="5.625" style="3" bestFit="1" customWidth="1"/>
    <col min="17" max="17" width="3.875" style="3" bestFit="1" customWidth="1"/>
    <col min="18" max="18" width="5.375" style="3" bestFit="1" customWidth="1"/>
    <col min="19" max="19" width="4.625" style="3" bestFit="1" customWidth="1"/>
    <col min="20" max="20" width="3.5" style="3" bestFit="1" customWidth="1"/>
    <col min="21" max="21" width="7.75" style="3" bestFit="1" customWidth="1"/>
    <col min="22" max="22" width="6.5" style="3" bestFit="1" customWidth="1"/>
    <col min="23" max="23" width="4" style="3" bestFit="1" customWidth="1"/>
    <col min="24" max="24" width="3.5" style="3" bestFit="1" customWidth="1"/>
    <col min="25" max="25" width="6.625" style="3" bestFit="1" customWidth="1"/>
    <col min="26" max="26" width="3.5" style="3" bestFit="1" customWidth="1"/>
    <col min="27" max="27" width="4" style="3" bestFit="1" customWidth="1"/>
    <col min="28" max="29" width="3.5" style="3" bestFit="1" customWidth="1"/>
    <col min="30" max="30" width="7.75" style="3" bestFit="1" customWidth="1"/>
    <col min="31" max="31" width="6.5" style="3" bestFit="1" customWidth="1"/>
    <col min="32" max="32" width="4" style="3" bestFit="1" customWidth="1"/>
    <col min="33" max="33" width="3.5" style="3" bestFit="1" customWidth="1"/>
    <col min="34" max="34" width="4.375" style="3" bestFit="1" customWidth="1"/>
    <col min="35" max="35" width="3.75" style="3" bestFit="1" customWidth="1"/>
    <col min="36" max="36" width="4.375" style="3" bestFit="1" customWidth="1"/>
    <col min="37" max="37" width="3.75" style="3" bestFit="1" customWidth="1"/>
    <col min="38" max="42" width="3.25" style="3" bestFit="1" customWidth="1"/>
    <col min="43" max="43" width="3.375" style="3" customWidth="1"/>
    <col min="44" max="44" width="3.375" style="3" bestFit="1" customWidth="1"/>
    <col min="45" max="45" width="3.25" style="3" bestFit="1" customWidth="1"/>
    <col min="46" max="54" width="3.375" style="3" bestFit="1" customWidth="1"/>
    <col min="55" max="55" width="3.25" style="3" bestFit="1" customWidth="1"/>
    <col min="56" max="56" width="3.375" style="3" bestFit="1" customWidth="1"/>
    <col min="57" max="62" width="3.25" style="3" bestFit="1" customWidth="1"/>
    <col min="63" max="63" width="3.375" style="3" customWidth="1"/>
    <col min="64" max="64" width="3.375" style="3" bestFit="1" customWidth="1"/>
    <col min="65" max="72" width="3.25" style="3" bestFit="1" customWidth="1"/>
    <col min="73" max="73" width="3.375" style="3" customWidth="1"/>
    <col min="74" max="74" width="3.375" style="3" bestFit="1" customWidth="1"/>
    <col min="75" max="76" width="3.25" style="3" bestFit="1" customWidth="1"/>
    <col min="77" max="77" width="3.375" style="3" bestFit="1" customWidth="1"/>
    <col min="78" max="78" width="3.25" style="3" bestFit="1" customWidth="1"/>
    <col min="79" max="79" width="3.375" style="3" bestFit="1" customWidth="1"/>
    <col min="80" max="80" width="3.25" style="3" bestFit="1" customWidth="1"/>
    <col min="81" max="81" width="3.375" style="3" bestFit="1" customWidth="1"/>
    <col min="82" max="82" width="3.25" style="3" bestFit="1" customWidth="1"/>
    <col min="83" max="16384" width="9" style="3"/>
  </cols>
  <sheetData>
    <row r="1" spans="1:19" ht="15.75" customHeight="1" x14ac:dyDescent="0.2">
      <c r="C1" s="174" t="s">
        <v>67</v>
      </c>
      <c r="D1" s="174"/>
      <c r="E1" s="174"/>
      <c r="F1" s="174"/>
      <c r="G1" s="174"/>
      <c r="H1" s="174"/>
      <c r="I1" s="174"/>
      <c r="J1" s="174"/>
      <c r="L1" s="176" t="s">
        <v>77</v>
      </c>
      <c r="M1" s="176"/>
      <c r="N1" s="176"/>
      <c r="O1" s="176"/>
      <c r="P1" s="176"/>
      <c r="Q1" s="176"/>
      <c r="R1" s="176"/>
      <c r="S1" s="176"/>
    </row>
    <row r="2" spans="1:19" ht="11.25" customHeight="1" x14ac:dyDescent="0.2">
      <c r="A2" s="154" t="s">
        <v>32</v>
      </c>
      <c r="B2" s="90"/>
      <c r="C2" s="159"/>
      <c r="D2" s="159"/>
      <c r="E2" s="159"/>
      <c r="F2" s="159"/>
      <c r="G2" s="159"/>
      <c r="H2" s="159"/>
      <c r="I2" s="159"/>
      <c r="J2" s="159"/>
      <c r="L2" s="176"/>
      <c r="M2" s="176"/>
      <c r="N2" s="176"/>
      <c r="O2" s="176"/>
      <c r="P2" s="176"/>
      <c r="Q2" s="176"/>
      <c r="R2" s="176"/>
      <c r="S2" s="176"/>
    </row>
    <row r="3" spans="1:19" x14ac:dyDescent="0.2">
      <c r="A3" s="154"/>
      <c r="B3" s="90"/>
      <c r="C3" s="1"/>
      <c r="D3" s="167" t="s">
        <v>42</v>
      </c>
      <c r="E3" s="167"/>
      <c r="F3" s="167"/>
      <c r="G3" s="167" t="s">
        <v>76</v>
      </c>
      <c r="H3" s="167"/>
      <c r="I3" s="167" t="s">
        <v>75</v>
      </c>
      <c r="J3" s="167"/>
      <c r="L3" s="7"/>
      <c r="M3" s="175" t="s">
        <v>42</v>
      </c>
      <c r="N3" s="175"/>
      <c r="O3" s="175"/>
      <c r="P3" s="167" t="s">
        <v>76</v>
      </c>
      <c r="Q3" s="167"/>
      <c r="R3" s="167" t="s">
        <v>75</v>
      </c>
      <c r="S3" s="167"/>
    </row>
    <row r="4" spans="1:19" x14ac:dyDescent="0.2">
      <c r="A4" s="154"/>
      <c r="B4" s="90"/>
      <c r="C4" s="2" t="s">
        <v>68</v>
      </c>
      <c r="D4" s="168"/>
      <c r="E4" s="169"/>
      <c r="F4" s="170"/>
      <c r="G4" s="4" t="s">
        <v>69</v>
      </c>
      <c r="H4" s="4" t="s">
        <v>70</v>
      </c>
      <c r="I4" s="4" t="s">
        <v>69</v>
      </c>
      <c r="J4" s="4" t="s">
        <v>70</v>
      </c>
      <c r="L4" s="6" t="s">
        <v>68</v>
      </c>
      <c r="M4" s="175"/>
      <c r="N4" s="175"/>
      <c r="O4" s="175"/>
      <c r="P4" s="6" t="s">
        <v>69</v>
      </c>
      <c r="Q4" s="6" t="s">
        <v>70</v>
      </c>
      <c r="R4" s="6" t="s">
        <v>69</v>
      </c>
      <c r="S4" s="6" t="s">
        <v>70</v>
      </c>
    </row>
    <row r="5" spans="1:19" x14ac:dyDescent="0.2">
      <c r="A5" s="154"/>
      <c r="B5" s="90"/>
      <c r="C5" s="171" t="s">
        <v>71</v>
      </c>
      <c r="D5" s="177">
        <v>3</v>
      </c>
      <c r="E5" s="4" t="s">
        <v>40</v>
      </c>
      <c r="F5" s="5">
        <v>1.5</v>
      </c>
      <c r="G5" s="2">
        <v>8</v>
      </c>
      <c r="H5" s="2">
        <v>9.5</v>
      </c>
      <c r="I5" s="2">
        <v>115</v>
      </c>
      <c r="J5" s="2">
        <v>148</v>
      </c>
      <c r="L5" s="146"/>
      <c r="M5" s="142">
        <v>1</v>
      </c>
      <c r="N5" s="8" t="s">
        <v>40</v>
      </c>
      <c r="O5" s="10">
        <v>1.5</v>
      </c>
      <c r="P5" s="6">
        <v>3.6</v>
      </c>
      <c r="Q5" s="6">
        <v>3.6</v>
      </c>
      <c r="R5" s="6">
        <v>61</v>
      </c>
      <c r="S5" s="6">
        <v>61</v>
      </c>
    </row>
    <row r="6" spans="1:19" x14ac:dyDescent="0.2">
      <c r="A6" s="154"/>
      <c r="B6" s="90"/>
      <c r="C6" s="171"/>
      <c r="D6" s="178"/>
      <c r="E6" s="4" t="s">
        <v>40</v>
      </c>
      <c r="F6" s="5">
        <v>2.5</v>
      </c>
      <c r="G6" s="2">
        <v>9.4</v>
      </c>
      <c r="H6" s="2">
        <v>10.3</v>
      </c>
      <c r="I6" s="2">
        <v>167</v>
      </c>
      <c r="J6" s="2">
        <v>188</v>
      </c>
      <c r="L6" s="146"/>
      <c r="M6" s="142"/>
      <c r="N6" s="8" t="s">
        <v>40</v>
      </c>
      <c r="O6" s="10">
        <v>2.5</v>
      </c>
      <c r="P6" s="6">
        <v>6.7</v>
      </c>
      <c r="Q6" s="6">
        <v>6.7</v>
      </c>
      <c r="R6" s="6">
        <v>75</v>
      </c>
      <c r="S6" s="6">
        <v>75</v>
      </c>
    </row>
    <row r="7" spans="1:19" x14ac:dyDescent="0.2">
      <c r="A7" s="154"/>
      <c r="B7" s="90"/>
      <c r="C7" s="171"/>
      <c r="D7" s="178"/>
      <c r="E7" s="4" t="s">
        <v>40</v>
      </c>
      <c r="F7" s="5">
        <v>4</v>
      </c>
      <c r="G7" s="2">
        <v>10.8</v>
      </c>
      <c r="H7" s="2">
        <v>12.1</v>
      </c>
      <c r="I7" s="2">
        <v>236</v>
      </c>
      <c r="J7" s="2">
        <v>273</v>
      </c>
      <c r="L7" s="146"/>
      <c r="M7" s="142"/>
      <c r="N7" s="8" t="s">
        <v>40</v>
      </c>
      <c r="O7" s="10">
        <v>4</v>
      </c>
      <c r="P7" s="6">
        <v>7.6</v>
      </c>
      <c r="Q7" s="6">
        <v>7.6</v>
      </c>
      <c r="R7" s="6">
        <v>102</v>
      </c>
      <c r="S7" s="6">
        <v>102</v>
      </c>
    </row>
    <row r="8" spans="1:19" x14ac:dyDescent="0.2">
      <c r="A8" s="154"/>
      <c r="B8" s="90"/>
      <c r="C8" s="171"/>
      <c r="D8" s="178"/>
      <c r="E8" s="4" t="s">
        <v>40</v>
      </c>
      <c r="F8" s="5">
        <v>6</v>
      </c>
      <c r="G8" s="2">
        <v>11.9</v>
      </c>
      <c r="H8" s="2">
        <v>13.2</v>
      </c>
      <c r="I8" s="2">
        <v>308</v>
      </c>
      <c r="J8" s="2">
        <v>348</v>
      </c>
      <c r="L8" s="146"/>
      <c r="M8" s="142"/>
      <c r="N8" s="8" t="s">
        <v>40</v>
      </c>
      <c r="O8" s="10">
        <v>6</v>
      </c>
      <c r="P8" s="6">
        <v>8.1</v>
      </c>
      <c r="Q8" s="6">
        <v>8.1</v>
      </c>
      <c r="R8" s="6">
        <v>126</v>
      </c>
      <c r="S8" s="6">
        <v>126</v>
      </c>
    </row>
    <row r="9" spans="1:19" x14ac:dyDescent="0.2">
      <c r="A9" s="154"/>
      <c r="B9" s="90"/>
      <c r="C9" s="171"/>
      <c r="D9" s="178"/>
      <c r="E9" s="4" t="s">
        <v>40</v>
      </c>
      <c r="F9" s="5">
        <v>10</v>
      </c>
      <c r="G9" s="2">
        <v>14.5</v>
      </c>
      <c r="H9" s="2">
        <v>14.9</v>
      </c>
      <c r="I9" s="2">
        <v>484</v>
      </c>
      <c r="J9" s="2">
        <v>499</v>
      </c>
      <c r="L9" s="146"/>
      <c r="M9" s="142"/>
      <c r="N9" s="8" t="s">
        <v>40</v>
      </c>
      <c r="O9" s="10">
        <v>10</v>
      </c>
      <c r="P9" s="6">
        <v>9.5</v>
      </c>
      <c r="Q9" s="6">
        <v>9.5</v>
      </c>
      <c r="R9" s="6">
        <v>187</v>
      </c>
      <c r="S9" s="6">
        <v>187</v>
      </c>
    </row>
    <row r="10" spans="1:19" x14ac:dyDescent="0.2">
      <c r="A10" s="154"/>
      <c r="B10" s="90"/>
      <c r="C10" s="171"/>
      <c r="D10" s="178"/>
      <c r="E10" s="4" t="s">
        <v>40</v>
      </c>
      <c r="F10" s="5">
        <v>16</v>
      </c>
      <c r="G10" s="2">
        <v>17.8</v>
      </c>
      <c r="H10" s="2">
        <v>18.600000000000001</v>
      </c>
      <c r="I10" s="2">
        <v>741</v>
      </c>
      <c r="J10" s="2">
        <v>781</v>
      </c>
      <c r="L10" s="146"/>
      <c r="M10" s="142"/>
      <c r="N10" s="8" t="s">
        <v>40</v>
      </c>
      <c r="O10" s="10">
        <v>16</v>
      </c>
      <c r="P10" s="6">
        <v>10.5</v>
      </c>
      <c r="Q10" s="6">
        <v>10.5</v>
      </c>
      <c r="R10" s="6">
        <v>254</v>
      </c>
      <c r="S10" s="6">
        <v>254</v>
      </c>
    </row>
    <row r="11" spans="1:19" x14ac:dyDescent="0.2">
      <c r="A11" s="154"/>
      <c r="B11" s="90"/>
      <c r="C11" s="171"/>
      <c r="D11" s="178"/>
      <c r="E11" s="4" t="s">
        <v>40</v>
      </c>
      <c r="F11" s="5">
        <v>25</v>
      </c>
      <c r="G11" s="2">
        <v>21.6</v>
      </c>
      <c r="H11" s="2">
        <v>22</v>
      </c>
      <c r="I11" s="2">
        <v>1185</v>
      </c>
      <c r="J11" s="2">
        <v>1211</v>
      </c>
      <c r="L11" s="146"/>
      <c r="M11" s="142"/>
      <c r="N11" s="8" t="s">
        <v>40</v>
      </c>
      <c r="O11" s="10">
        <v>25</v>
      </c>
      <c r="P11" s="6">
        <v>13.7</v>
      </c>
      <c r="Q11" s="6">
        <v>13.7</v>
      </c>
      <c r="R11" s="6">
        <v>417</v>
      </c>
      <c r="S11" s="6">
        <v>417</v>
      </c>
    </row>
    <row r="12" spans="1:19" x14ac:dyDescent="0.2">
      <c r="A12" s="154"/>
      <c r="B12" s="90"/>
      <c r="C12" s="171"/>
      <c r="D12" s="178"/>
      <c r="E12" s="4" t="s">
        <v>40</v>
      </c>
      <c r="F12" s="5">
        <v>35</v>
      </c>
      <c r="G12" s="2">
        <v>24.2</v>
      </c>
      <c r="H12" s="2">
        <v>24.6</v>
      </c>
      <c r="I12" s="2">
        <v>1551</v>
      </c>
      <c r="J12" s="2">
        <v>1581</v>
      </c>
      <c r="L12" s="146"/>
      <c r="M12" s="142"/>
      <c r="N12" s="8" t="s">
        <v>40</v>
      </c>
      <c r="O12" s="10">
        <v>35</v>
      </c>
      <c r="P12" s="6">
        <v>14.9</v>
      </c>
      <c r="Q12" s="6">
        <v>14.9</v>
      </c>
      <c r="R12" s="6">
        <v>528</v>
      </c>
      <c r="S12" s="6">
        <v>528</v>
      </c>
    </row>
    <row r="13" spans="1:19" x14ac:dyDescent="0.2">
      <c r="A13" s="154"/>
      <c r="B13" s="90"/>
      <c r="C13" s="171"/>
      <c r="D13" s="178"/>
      <c r="E13" s="4" t="s">
        <v>40</v>
      </c>
      <c r="F13" s="5">
        <v>50</v>
      </c>
      <c r="G13" s="2">
        <v>28</v>
      </c>
      <c r="H13" s="2">
        <v>28.4</v>
      </c>
      <c r="I13" s="2">
        <v>2093</v>
      </c>
      <c r="J13" s="2">
        <v>2128</v>
      </c>
      <c r="L13" s="146"/>
      <c r="M13" s="142"/>
      <c r="N13" s="8" t="s">
        <v>40</v>
      </c>
      <c r="O13" s="10">
        <v>50</v>
      </c>
      <c r="P13" s="6">
        <v>16.7</v>
      </c>
      <c r="Q13" s="6">
        <v>16.7</v>
      </c>
      <c r="R13" s="6">
        <v>706</v>
      </c>
      <c r="S13" s="6">
        <v>706</v>
      </c>
    </row>
    <row r="14" spans="1:19" x14ac:dyDescent="0.2">
      <c r="A14" s="154"/>
      <c r="B14" s="90"/>
      <c r="C14" s="172" t="s">
        <v>72</v>
      </c>
      <c r="D14" s="178"/>
      <c r="E14" s="4" t="s">
        <v>40</v>
      </c>
      <c r="F14" s="5">
        <v>50</v>
      </c>
      <c r="G14" s="2" t="s">
        <v>73</v>
      </c>
      <c r="H14" s="2">
        <v>28.5</v>
      </c>
      <c r="I14" s="2" t="s">
        <v>73</v>
      </c>
      <c r="J14" s="2">
        <v>1972</v>
      </c>
      <c r="L14" s="146"/>
      <c r="M14" s="142"/>
      <c r="N14" s="8" t="s">
        <v>40</v>
      </c>
      <c r="O14" s="10">
        <v>70</v>
      </c>
      <c r="P14" s="6">
        <v>17.399999999999999</v>
      </c>
      <c r="Q14" s="6">
        <v>17.399999999999999</v>
      </c>
      <c r="R14" s="6">
        <v>901</v>
      </c>
      <c r="S14" s="6">
        <v>901</v>
      </c>
    </row>
    <row r="15" spans="1:19" x14ac:dyDescent="0.2">
      <c r="A15" s="154"/>
      <c r="B15" s="90"/>
      <c r="C15" s="173"/>
      <c r="D15" s="178"/>
      <c r="E15" s="4" t="s">
        <v>40</v>
      </c>
      <c r="F15" s="5">
        <v>70</v>
      </c>
      <c r="G15" s="2" t="s">
        <v>73</v>
      </c>
      <c r="H15" s="2">
        <v>31.5</v>
      </c>
      <c r="I15" s="2" t="s">
        <v>73</v>
      </c>
      <c r="J15" s="2">
        <v>2610</v>
      </c>
      <c r="L15" s="146"/>
      <c r="M15" s="142"/>
      <c r="N15" s="8" t="s">
        <v>40</v>
      </c>
      <c r="O15" s="10">
        <v>95</v>
      </c>
      <c r="P15" s="6">
        <v>19.600000000000001</v>
      </c>
      <c r="Q15" s="6">
        <v>19.600000000000001</v>
      </c>
      <c r="R15" s="6">
        <v>1188</v>
      </c>
      <c r="S15" s="6">
        <v>1188</v>
      </c>
    </row>
    <row r="16" spans="1:19" x14ac:dyDescent="0.2">
      <c r="A16" s="154"/>
      <c r="B16" s="90"/>
      <c r="C16" s="173"/>
      <c r="D16" s="178"/>
      <c r="E16" s="4" t="s">
        <v>40</v>
      </c>
      <c r="F16" s="5">
        <v>95</v>
      </c>
      <c r="G16" s="2" t="s">
        <v>73</v>
      </c>
      <c r="H16" s="2">
        <v>35.4</v>
      </c>
      <c r="I16" s="2" t="s">
        <v>73</v>
      </c>
      <c r="J16" s="2">
        <v>3471</v>
      </c>
      <c r="L16" s="146"/>
      <c r="M16" s="142"/>
      <c r="N16" s="8" t="s">
        <v>40</v>
      </c>
      <c r="O16" s="10">
        <v>120</v>
      </c>
      <c r="P16" s="6">
        <v>21.1</v>
      </c>
      <c r="Q16" s="6">
        <v>21.1</v>
      </c>
      <c r="R16" s="6">
        <v>1446</v>
      </c>
      <c r="S16" s="6">
        <v>1446</v>
      </c>
    </row>
    <row r="17" spans="1:19" x14ac:dyDescent="0.2">
      <c r="A17" s="154"/>
      <c r="B17" s="90"/>
      <c r="C17" s="173"/>
      <c r="D17" s="178"/>
      <c r="E17" s="4" t="s">
        <v>40</v>
      </c>
      <c r="F17" s="5">
        <v>120</v>
      </c>
      <c r="G17" s="2" t="s">
        <v>73</v>
      </c>
      <c r="H17" s="2">
        <v>38</v>
      </c>
      <c r="I17" s="2" t="s">
        <v>73</v>
      </c>
      <c r="J17" s="2">
        <v>4216</v>
      </c>
      <c r="L17" s="146"/>
      <c r="M17" s="142"/>
      <c r="N17" s="8" t="s">
        <v>40</v>
      </c>
      <c r="O17" s="10">
        <v>150</v>
      </c>
      <c r="P17" s="6">
        <v>23</v>
      </c>
      <c r="Q17" s="6">
        <v>23</v>
      </c>
      <c r="R17" s="6">
        <v>1763</v>
      </c>
      <c r="S17" s="6">
        <v>1763</v>
      </c>
    </row>
    <row r="18" spans="1:19" x14ac:dyDescent="0.2">
      <c r="A18" s="154"/>
      <c r="B18" s="90"/>
      <c r="C18" s="173"/>
      <c r="D18" s="178"/>
      <c r="E18" s="4" t="s">
        <v>40</v>
      </c>
      <c r="F18" s="5">
        <v>150</v>
      </c>
      <c r="G18" s="2" t="s">
        <v>73</v>
      </c>
      <c r="H18" s="2">
        <v>41</v>
      </c>
      <c r="I18" s="2" t="s">
        <v>73</v>
      </c>
      <c r="J18" s="2">
        <v>5104</v>
      </c>
      <c r="L18" s="146"/>
      <c r="M18" s="142"/>
      <c r="N18" s="8" t="s">
        <v>40</v>
      </c>
      <c r="O18" s="10">
        <v>185</v>
      </c>
      <c r="P18" s="6">
        <v>25.2</v>
      </c>
      <c r="Q18" s="6">
        <v>25.2</v>
      </c>
      <c r="R18" s="6">
        <v>2152</v>
      </c>
      <c r="S18" s="6">
        <v>2152</v>
      </c>
    </row>
    <row r="19" spans="1:19" x14ac:dyDescent="0.2">
      <c r="A19" s="154"/>
      <c r="B19" s="90"/>
      <c r="C19" s="173"/>
      <c r="D19" s="178"/>
      <c r="E19" s="4" t="s">
        <v>40</v>
      </c>
      <c r="F19" s="5">
        <v>185</v>
      </c>
      <c r="G19" s="2" t="s">
        <v>73</v>
      </c>
      <c r="H19" s="2">
        <v>45.1</v>
      </c>
      <c r="I19" s="2" t="s">
        <v>73</v>
      </c>
      <c r="J19" s="2">
        <v>6253</v>
      </c>
      <c r="L19" s="146"/>
      <c r="M19" s="142"/>
      <c r="N19" s="8" t="s">
        <v>40</v>
      </c>
      <c r="O19" s="10">
        <v>240</v>
      </c>
      <c r="P19" s="6">
        <v>27.8</v>
      </c>
      <c r="Q19" s="6">
        <v>27.8</v>
      </c>
      <c r="R19" s="6">
        <v>2728</v>
      </c>
      <c r="S19" s="6">
        <v>2728</v>
      </c>
    </row>
    <row r="20" spans="1:19" x14ac:dyDescent="0.2">
      <c r="A20" s="154"/>
      <c r="B20" s="90"/>
      <c r="C20" s="173"/>
      <c r="D20" s="178"/>
      <c r="E20" s="4" t="s">
        <v>40</v>
      </c>
      <c r="F20" s="5">
        <v>240</v>
      </c>
      <c r="G20" s="2" t="s">
        <v>73</v>
      </c>
      <c r="H20" s="2">
        <v>50.2</v>
      </c>
      <c r="I20" s="2" t="s">
        <v>73</v>
      </c>
      <c r="J20" s="2">
        <v>8027</v>
      </c>
      <c r="L20" s="146"/>
      <c r="M20" s="142">
        <v>3</v>
      </c>
      <c r="N20" s="8" t="s">
        <v>40</v>
      </c>
      <c r="O20" s="10">
        <v>1.5</v>
      </c>
      <c r="P20" s="6">
        <v>12.5</v>
      </c>
      <c r="Q20" s="6">
        <v>12.5</v>
      </c>
      <c r="R20" s="6">
        <v>238</v>
      </c>
      <c r="S20" s="6">
        <v>238</v>
      </c>
    </row>
    <row r="21" spans="1:19" x14ac:dyDescent="0.2">
      <c r="A21" s="154"/>
      <c r="B21" s="90"/>
      <c r="C21" s="171" t="s">
        <v>71</v>
      </c>
      <c r="D21" s="177">
        <v>4</v>
      </c>
      <c r="E21" s="4" t="s">
        <v>40</v>
      </c>
      <c r="F21" s="5">
        <v>1.5</v>
      </c>
      <c r="G21" s="2">
        <v>9.3000000000000007</v>
      </c>
      <c r="H21" s="2">
        <v>10.199999999999999</v>
      </c>
      <c r="I21" s="2">
        <v>153</v>
      </c>
      <c r="J21" s="2">
        <v>175</v>
      </c>
      <c r="L21" s="146"/>
      <c r="M21" s="142"/>
      <c r="N21" s="8" t="s">
        <v>40</v>
      </c>
      <c r="O21" s="10">
        <v>2.5</v>
      </c>
      <c r="P21" s="6">
        <v>13.3</v>
      </c>
      <c r="Q21" s="6">
        <v>13.3</v>
      </c>
      <c r="R21" s="6">
        <v>290</v>
      </c>
      <c r="S21" s="6">
        <v>290</v>
      </c>
    </row>
    <row r="22" spans="1:19" x14ac:dyDescent="0.2">
      <c r="A22" s="154"/>
      <c r="B22" s="90"/>
      <c r="C22" s="171"/>
      <c r="D22" s="178"/>
      <c r="E22" s="4" t="s">
        <v>40</v>
      </c>
      <c r="F22" s="5">
        <v>2.5</v>
      </c>
      <c r="G22" s="2">
        <v>10.199999999999999</v>
      </c>
      <c r="H22" s="2">
        <v>11.1</v>
      </c>
      <c r="I22" s="2">
        <v>201</v>
      </c>
      <c r="J22" s="2">
        <v>226</v>
      </c>
      <c r="L22" s="146"/>
      <c r="M22" s="142"/>
      <c r="N22" s="8" t="s">
        <v>40</v>
      </c>
      <c r="O22" s="10">
        <v>4</v>
      </c>
      <c r="P22" s="6">
        <v>15.2</v>
      </c>
      <c r="Q22" s="6">
        <v>15.2</v>
      </c>
      <c r="R22" s="6">
        <v>395</v>
      </c>
      <c r="S22" s="6">
        <v>395</v>
      </c>
    </row>
    <row r="23" spans="1:19" x14ac:dyDescent="0.2">
      <c r="A23" s="154"/>
      <c r="B23" s="90"/>
      <c r="C23" s="171"/>
      <c r="D23" s="178"/>
      <c r="E23" s="4" t="s">
        <v>40</v>
      </c>
      <c r="F23" s="5">
        <v>4</v>
      </c>
      <c r="G23" s="2">
        <v>11.8</v>
      </c>
      <c r="H23" s="2">
        <v>13.2</v>
      </c>
      <c r="I23" s="2">
        <v>287</v>
      </c>
      <c r="J23" s="2">
        <v>331</v>
      </c>
      <c r="L23" s="146"/>
      <c r="M23" s="142"/>
      <c r="N23" s="8" t="s">
        <v>40</v>
      </c>
      <c r="O23" s="10">
        <v>6</v>
      </c>
      <c r="P23" s="6">
        <v>16.3</v>
      </c>
      <c r="Q23" s="6">
        <v>16.3</v>
      </c>
      <c r="R23" s="6">
        <v>484</v>
      </c>
      <c r="S23" s="6">
        <v>484</v>
      </c>
    </row>
    <row r="24" spans="1:19" x14ac:dyDescent="0.2">
      <c r="A24" s="154"/>
      <c r="B24" s="90"/>
      <c r="C24" s="171"/>
      <c r="D24" s="178"/>
      <c r="E24" s="4" t="s">
        <v>40</v>
      </c>
      <c r="F24" s="5">
        <v>6</v>
      </c>
      <c r="G24" s="2">
        <v>13</v>
      </c>
      <c r="H24" s="2">
        <v>14.4</v>
      </c>
      <c r="I24" s="2">
        <v>379</v>
      </c>
      <c r="J24" s="2">
        <v>427</v>
      </c>
      <c r="L24" s="146"/>
      <c r="M24" s="142"/>
      <c r="N24" s="8" t="s">
        <v>40</v>
      </c>
      <c r="O24" s="10">
        <v>10</v>
      </c>
      <c r="P24" s="6">
        <v>18.399999999999999</v>
      </c>
      <c r="Q24" s="6">
        <v>18.399999999999999</v>
      </c>
      <c r="R24" s="6">
        <v>670</v>
      </c>
      <c r="S24" s="6">
        <v>670</v>
      </c>
    </row>
    <row r="25" spans="1:19" x14ac:dyDescent="0.2">
      <c r="A25" s="154"/>
      <c r="B25" s="90"/>
      <c r="C25" s="171"/>
      <c r="D25" s="178"/>
      <c r="E25" s="4" t="s">
        <v>40</v>
      </c>
      <c r="F25" s="5">
        <v>10</v>
      </c>
      <c r="G25" s="2">
        <v>15.9</v>
      </c>
      <c r="H25" s="2">
        <v>16.399999999999999</v>
      </c>
      <c r="I25" s="2">
        <v>600</v>
      </c>
      <c r="J25" s="2">
        <v>619</v>
      </c>
      <c r="L25" s="146"/>
      <c r="M25" s="142"/>
      <c r="N25" s="8" t="s">
        <v>40</v>
      </c>
      <c r="O25" s="10">
        <v>16</v>
      </c>
      <c r="P25" s="6">
        <v>20.5</v>
      </c>
      <c r="Q25" s="6">
        <v>20.5</v>
      </c>
      <c r="R25" s="6">
        <v>907</v>
      </c>
      <c r="S25" s="6">
        <v>907</v>
      </c>
    </row>
    <row r="26" spans="1:19" x14ac:dyDescent="0.2">
      <c r="A26" s="154"/>
      <c r="B26" s="90"/>
      <c r="C26" s="171"/>
      <c r="D26" s="178"/>
      <c r="E26" s="4" t="s">
        <v>40</v>
      </c>
      <c r="F26" s="5">
        <v>16</v>
      </c>
      <c r="G26" s="2">
        <v>20</v>
      </c>
      <c r="H26" s="2">
        <v>20.399999999999999</v>
      </c>
      <c r="I26" s="2">
        <v>945</v>
      </c>
      <c r="J26" s="2">
        <v>970</v>
      </c>
      <c r="L26" s="146"/>
      <c r="M26" s="142"/>
      <c r="N26" s="8" t="s">
        <v>40</v>
      </c>
      <c r="O26" s="10">
        <v>25</v>
      </c>
      <c r="P26" s="6">
        <v>25.7</v>
      </c>
      <c r="Q26" s="6">
        <v>25.7</v>
      </c>
      <c r="R26" s="6">
        <v>1402</v>
      </c>
      <c r="S26" s="6">
        <v>1402</v>
      </c>
    </row>
    <row r="27" spans="1:19" x14ac:dyDescent="0.2">
      <c r="A27" s="154"/>
      <c r="B27" s="90"/>
      <c r="C27" s="171"/>
      <c r="D27" s="178"/>
      <c r="E27" s="4" t="s">
        <v>40</v>
      </c>
      <c r="F27" s="5">
        <v>25</v>
      </c>
      <c r="G27" s="2">
        <v>24.1</v>
      </c>
      <c r="H27" s="2">
        <v>24.6</v>
      </c>
      <c r="I27" s="2">
        <v>1494</v>
      </c>
      <c r="J27" s="2">
        <v>1526</v>
      </c>
      <c r="L27" s="146"/>
      <c r="M27" s="142"/>
      <c r="N27" s="8" t="s">
        <v>40</v>
      </c>
      <c r="O27" s="10">
        <v>35</v>
      </c>
      <c r="P27" s="6">
        <v>28.1</v>
      </c>
      <c r="Q27" s="6">
        <v>28.1</v>
      </c>
      <c r="R27" s="6">
        <v>1789</v>
      </c>
      <c r="S27" s="6">
        <v>1789</v>
      </c>
    </row>
    <row r="28" spans="1:19" x14ac:dyDescent="0.2">
      <c r="A28" s="154"/>
      <c r="B28" s="90"/>
      <c r="C28" s="171"/>
      <c r="D28" s="178"/>
      <c r="E28" s="4" t="s">
        <v>40</v>
      </c>
      <c r="F28" s="5">
        <v>35</v>
      </c>
      <c r="G28" s="2">
        <v>26.5</v>
      </c>
      <c r="H28" s="2">
        <v>27</v>
      </c>
      <c r="I28" s="2">
        <v>1930</v>
      </c>
      <c r="J28" s="2">
        <v>1965</v>
      </c>
      <c r="L28" s="146"/>
      <c r="M28" s="142"/>
      <c r="N28" s="8" t="s">
        <v>40</v>
      </c>
      <c r="O28" s="10">
        <v>50</v>
      </c>
      <c r="P28" s="6">
        <v>26.6</v>
      </c>
      <c r="Q28" s="6">
        <v>26.6</v>
      </c>
      <c r="R28" s="6">
        <v>1943</v>
      </c>
      <c r="S28" s="6">
        <v>1943</v>
      </c>
    </row>
    <row r="29" spans="1:19" x14ac:dyDescent="0.2">
      <c r="A29" s="154"/>
      <c r="B29" s="90"/>
      <c r="C29" s="171"/>
      <c r="D29" s="178"/>
      <c r="E29" s="4" t="s">
        <v>40</v>
      </c>
      <c r="F29" s="5">
        <v>50</v>
      </c>
      <c r="G29" s="2">
        <v>30.7</v>
      </c>
      <c r="H29" s="2">
        <v>31.2</v>
      </c>
      <c r="I29" s="2">
        <v>2606</v>
      </c>
      <c r="J29" s="2">
        <v>2646</v>
      </c>
      <c r="L29" s="146"/>
      <c r="M29" s="142"/>
      <c r="N29" s="8" t="s">
        <v>40</v>
      </c>
      <c r="O29" s="10">
        <v>70</v>
      </c>
      <c r="P29" s="6">
        <v>29.1</v>
      </c>
      <c r="Q29" s="6">
        <v>29.1</v>
      </c>
      <c r="R29" s="6">
        <v>2563</v>
      </c>
      <c r="S29" s="6">
        <v>2563</v>
      </c>
    </row>
    <row r="30" spans="1:19" x14ac:dyDescent="0.2">
      <c r="A30" s="154"/>
      <c r="B30" s="90"/>
      <c r="C30" s="172" t="s">
        <v>74</v>
      </c>
      <c r="D30" s="178"/>
      <c r="E30" s="4" t="s">
        <v>40</v>
      </c>
      <c r="F30" s="5">
        <v>50</v>
      </c>
      <c r="G30" s="2">
        <v>31.3</v>
      </c>
      <c r="H30" s="2">
        <v>31.5</v>
      </c>
      <c r="I30" s="2">
        <v>2483</v>
      </c>
      <c r="J30" s="2">
        <v>2512</v>
      </c>
      <c r="L30" s="146"/>
      <c r="M30" s="142"/>
      <c r="N30" s="8" t="s">
        <v>40</v>
      </c>
      <c r="O30" s="10">
        <v>95</v>
      </c>
      <c r="P30" s="6">
        <v>32.200000000000003</v>
      </c>
      <c r="Q30" s="6">
        <v>32.200000000000003</v>
      </c>
      <c r="R30" s="6">
        <v>3349</v>
      </c>
      <c r="S30" s="6">
        <v>3349</v>
      </c>
    </row>
    <row r="31" spans="1:19" x14ac:dyDescent="0.2">
      <c r="A31" s="154"/>
      <c r="B31" s="90"/>
      <c r="C31" s="173"/>
      <c r="D31" s="178"/>
      <c r="E31" s="4" t="s">
        <v>40</v>
      </c>
      <c r="F31" s="5">
        <v>70</v>
      </c>
      <c r="G31" s="2" t="s">
        <v>73</v>
      </c>
      <c r="H31" s="2">
        <v>35.1</v>
      </c>
      <c r="I31" s="2" t="s">
        <v>73</v>
      </c>
      <c r="J31" s="2">
        <v>3386</v>
      </c>
      <c r="L31" s="146"/>
      <c r="M31" s="142"/>
      <c r="N31" s="8" t="s">
        <v>40</v>
      </c>
      <c r="O31" s="10">
        <v>120</v>
      </c>
      <c r="P31" s="6">
        <v>35</v>
      </c>
      <c r="Q31" s="6">
        <v>35</v>
      </c>
      <c r="R31" s="6">
        <v>4139</v>
      </c>
      <c r="S31" s="6">
        <v>4139</v>
      </c>
    </row>
    <row r="32" spans="1:19" x14ac:dyDescent="0.2">
      <c r="A32" s="154"/>
      <c r="B32" s="90"/>
      <c r="C32" s="173"/>
      <c r="D32" s="178"/>
      <c r="E32" s="4" t="s">
        <v>40</v>
      </c>
      <c r="F32" s="5">
        <v>95</v>
      </c>
      <c r="G32" s="2" t="s">
        <v>73</v>
      </c>
      <c r="H32" s="2">
        <v>39</v>
      </c>
      <c r="I32" s="2" t="s">
        <v>73</v>
      </c>
      <c r="J32" s="2">
        <v>4472</v>
      </c>
      <c r="L32" s="146"/>
      <c r="M32" s="142"/>
      <c r="N32" s="8" t="s">
        <v>40</v>
      </c>
      <c r="O32" s="10">
        <v>150</v>
      </c>
      <c r="P32" s="6">
        <v>38</v>
      </c>
      <c r="Q32" s="6">
        <v>38</v>
      </c>
      <c r="R32" s="6">
        <v>5076</v>
      </c>
      <c r="S32" s="6">
        <v>5076</v>
      </c>
    </row>
    <row r="33" spans="1:19" x14ac:dyDescent="0.2">
      <c r="A33" s="154"/>
      <c r="B33" s="90"/>
      <c r="C33" s="173"/>
      <c r="D33" s="178"/>
      <c r="E33" s="4" t="s">
        <v>40</v>
      </c>
      <c r="F33" s="5">
        <v>120</v>
      </c>
      <c r="G33" s="2" t="s">
        <v>73</v>
      </c>
      <c r="H33" s="2">
        <v>41.9</v>
      </c>
      <c r="I33" s="2" t="s">
        <v>73</v>
      </c>
      <c r="J33" s="2">
        <v>5460</v>
      </c>
      <c r="L33" s="146"/>
      <c r="M33" s="142"/>
      <c r="N33" s="8" t="s">
        <v>40</v>
      </c>
      <c r="O33" s="10">
        <v>185</v>
      </c>
      <c r="P33" s="6">
        <v>41</v>
      </c>
      <c r="Q33" s="6">
        <v>41</v>
      </c>
      <c r="R33" s="6">
        <v>6151</v>
      </c>
      <c r="S33" s="6">
        <v>6151</v>
      </c>
    </row>
    <row r="34" spans="1:19" x14ac:dyDescent="0.2">
      <c r="A34" s="154"/>
      <c r="B34" s="90"/>
      <c r="C34" s="173"/>
      <c r="D34" s="178"/>
      <c r="E34" s="4" t="s">
        <v>40</v>
      </c>
      <c r="F34" s="5">
        <v>150</v>
      </c>
      <c r="G34" s="2" t="s">
        <v>73</v>
      </c>
      <c r="H34" s="2">
        <v>45.6</v>
      </c>
      <c r="I34" s="2" t="s">
        <v>73</v>
      </c>
      <c r="J34" s="2">
        <v>6675</v>
      </c>
      <c r="L34" s="146"/>
      <c r="M34" s="142"/>
      <c r="N34" s="8" t="s">
        <v>40</v>
      </c>
      <c r="O34" s="10">
        <v>240</v>
      </c>
      <c r="P34" s="6">
        <v>45.9</v>
      </c>
      <c r="Q34" s="6">
        <v>45.9</v>
      </c>
      <c r="R34" s="6">
        <v>7898</v>
      </c>
      <c r="S34" s="6">
        <v>7898</v>
      </c>
    </row>
    <row r="35" spans="1:19" x14ac:dyDescent="0.2">
      <c r="A35" s="154"/>
      <c r="B35" s="90"/>
      <c r="C35" s="173"/>
      <c r="D35" s="178"/>
      <c r="E35" s="4" t="s">
        <v>40</v>
      </c>
      <c r="F35" s="5">
        <v>185</v>
      </c>
      <c r="G35" s="2" t="s">
        <v>73</v>
      </c>
      <c r="H35" s="2">
        <v>49.4</v>
      </c>
      <c r="I35" s="2" t="s">
        <v>73</v>
      </c>
      <c r="J35" s="2">
        <v>8126</v>
      </c>
      <c r="L35" s="146"/>
      <c r="M35" s="142">
        <v>4</v>
      </c>
      <c r="N35" s="8" t="s">
        <v>40</v>
      </c>
      <c r="O35" s="10">
        <v>1.5</v>
      </c>
      <c r="P35" s="6">
        <v>13.5</v>
      </c>
      <c r="Q35" s="6">
        <v>13.5</v>
      </c>
      <c r="R35" s="6">
        <v>283</v>
      </c>
      <c r="S35" s="6">
        <v>283</v>
      </c>
    </row>
    <row r="36" spans="1:19" x14ac:dyDescent="0.2">
      <c r="A36" s="154"/>
      <c r="B36" s="90"/>
      <c r="C36" s="173"/>
      <c r="D36" s="178"/>
      <c r="E36" s="4" t="s">
        <v>40</v>
      </c>
      <c r="F36" s="5">
        <v>240</v>
      </c>
      <c r="G36" s="2" t="s">
        <v>73</v>
      </c>
      <c r="H36" s="2">
        <v>55.4</v>
      </c>
      <c r="I36" s="2" t="s">
        <v>73</v>
      </c>
      <c r="J36" s="2">
        <v>10526</v>
      </c>
      <c r="L36" s="146"/>
      <c r="M36" s="142"/>
      <c r="N36" s="8" t="s">
        <v>40</v>
      </c>
      <c r="O36" s="10">
        <v>2.5</v>
      </c>
      <c r="P36" s="6">
        <v>14.5</v>
      </c>
      <c r="Q36" s="6">
        <v>14.5</v>
      </c>
      <c r="R36" s="6">
        <v>348</v>
      </c>
      <c r="S36" s="6">
        <v>348</v>
      </c>
    </row>
    <row r="37" spans="1:19" x14ac:dyDescent="0.2">
      <c r="A37" s="154"/>
      <c r="B37" s="90"/>
      <c r="C37" s="171" t="s">
        <v>71</v>
      </c>
      <c r="D37" s="142">
        <v>5</v>
      </c>
      <c r="E37" s="4" t="s">
        <v>40</v>
      </c>
      <c r="F37" s="5">
        <v>1.5</v>
      </c>
      <c r="G37" s="2">
        <v>10.7</v>
      </c>
      <c r="H37" s="2">
        <v>10.7</v>
      </c>
      <c r="I37" s="2">
        <v>188</v>
      </c>
      <c r="J37" s="2">
        <v>188</v>
      </c>
      <c r="L37" s="146"/>
      <c r="M37" s="142"/>
      <c r="N37" s="8" t="s">
        <v>40</v>
      </c>
      <c r="O37" s="10">
        <v>4</v>
      </c>
      <c r="P37" s="6">
        <v>16.600000000000001</v>
      </c>
      <c r="Q37" s="6">
        <v>16.600000000000001</v>
      </c>
      <c r="R37" s="6">
        <v>479</v>
      </c>
      <c r="S37" s="6">
        <v>479</v>
      </c>
    </row>
    <row r="38" spans="1:19" x14ac:dyDescent="0.2">
      <c r="A38" s="154"/>
      <c r="B38" s="90"/>
      <c r="C38" s="171"/>
      <c r="D38" s="142"/>
      <c r="E38" s="4" t="s">
        <v>40</v>
      </c>
      <c r="F38" s="5">
        <v>2.5</v>
      </c>
      <c r="G38" s="2">
        <v>11.8</v>
      </c>
      <c r="H38" s="2">
        <v>11.8</v>
      </c>
      <c r="I38" s="2">
        <v>251</v>
      </c>
      <c r="J38" s="2">
        <v>251</v>
      </c>
      <c r="L38" s="146"/>
      <c r="M38" s="142"/>
      <c r="N38" s="8" t="s">
        <v>40</v>
      </c>
      <c r="O38" s="10">
        <v>6</v>
      </c>
      <c r="P38" s="6">
        <v>17.8</v>
      </c>
      <c r="Q38" s="6">
        <v>17.8</v>
      </c>
      <c r="R38" s="6">
        <v>592</v>
      </c>
      <c r="S38" s="6">
        <v>592</v>
      </c>
    </row>
    <row r="39" spans="1:19" x14ac:dyDescent="0.2">
      <c r="A39" s="154"/>
      <c r="B39" s="90"/>
      <c r="C39" s="171"/>
      <c r="D39" s="142"/>
      <c r="E39" s="4" t="s">
        <v>40</v>
      </c>
      <c r="F39" s="5">
        <v>4</v>
      </c>
      <c r="G39" s="2">
        <v>14</v>
      </c>
      <c r="H39" s="2">
        <v>14</v>
      </c>
      <c r="I39" s="2">
        <v>369</v>
      </c>
      <c r="J39" s="2">
        <v>369</v>
      </c>
      <c r="L39" s="146"/>
      <c r="M39" s="142"/>
      <c r="N39" s="8" t="s">
        <v>40</v>
      </c>
      <c r="O39" s="10">
        <v>10</v>
      </c>
      <c r="P39" s="6">
        <v>20.100000000000001</v>
      </c>
      <c r="Q39" s="6">
        <v>20.100000000000001</v>
      </c>
      <c r="R39" s="6">
        <v>826</v>
      </c>
      <c r="S39" s="6">
        <v>826</v>
      </c>
    </row>
    <row r="40" spans="1:19" x14ac:dyDescent="0.2">
      <c r="A40" s="154"/>
      <c r="B40" s="90"/>
      <c r="C40" s="171"/>
      <c r="D40" s="142"/>
      <c r="E40" s="4" t="s">
        <v>40</v>
      </c>
      <c r="F40" s="5">
        <v>6</v>
      </c>
      <c r="G40" s="2">
        <v>15.3</v>
      </c>
      <c r="H40" s="2">
        <v>15.3</v>
      </c>
      <c r="I40" s="2">
        <v>486</v>
      </c>
      <c r="J40" s="2">
        <v>486</v>
      </c>
      <c r="L40" s="146"/>
      <c r="M40" s="142"/>
      <c r="N40" s="8" t="s">
        <v>40</v>
      </c>
      <c r="O40" s="10">
        <v>16</v>
      </c>
      <c r="P40" s="6">
        <v>22.4</v>
      </c>
      <c r="Q40" s="6">
        <v>22.4</v>
      </c>
      <c r="R40" s="6">
        <v>1130</v>
      </c>
      <c r="S40" s="6">
        <v>1130</v>
      </c>
    </row>
    <row r="41" spans="1:19" x14ac:dyDescent="0.2">
      <c r="A41" s="154"/>
      <c r="B41" s="90"/>
      <c r="C41" s="171"/>
      <c r="D41" s="142"/>
      <c r="E41" s="4" t="s">
        <v>40</v>
      </c>
      <c r="F41" s="5">
        <v>10</v>
      </c>
      <c r="G41" s="2">
        <v>17.399999999999999</v>
      </c>
      <c r="H41" s="2">
        <v>17.399999999999999</v>
      </c>
      <c r="I41" s="2">
        <v>708</v>
      </c>
      <c r="J41" s="2">
        <v>708</v>
      </c>
      <c r="L41" s="146"/>
      <c r="M41" s="142"/>
      <c r="N41" s="8" t="s">
        <v>40</v>
      </c>
      <c r="O41" s="10">
        <v>25</v>
      </c>
      <c r="P41" s="6">
        <v>28.2</v>
      </c>
      <c r="Q41" s="6">
        <v>28.2</v>
      </c>
      <c r="R41" s="6">
        <v>1751</v>
      </c>
      <c r="S41" s="6">
        <v>1751</v>
      </c>
    </row>
    <row r="42" spans="1:19" x14ac:dyDescent="0.2">
      <c r="A42" s="154"/>
      <c r="B42" s="90"/>
      <c r="C42" s="171"/>
      <c r="D42" s="142"/>
      <c r="E42" s="4" t="s">
        <v>40</v>
      </c>
      <c r="F42" s="5">
        <v>16</v>
      </c>
      <c r="G42" s="2">
        <v>20.3</v>
      </c>
      <c r="H42" s="2">
        <v>20.3</v>
      </c>
      <c r="I42" s="2">
        <v>1052</v>
      </c>
      <c r="J42" s="2">
        <v>1052</v>
      </c>
      <c r="L42" s="146"/>
      <c r="M42" s="142"/>
      <c r="N42" s="8" t="s">
        <v>40</v>
      </c>
      <c r="O42" s="10">
        <v>35</v>
      </c>
      <c r="P42" s="6">
        <v>31</v>
      </c>
      <c r="Q42" s="6">
        <v>31</v>
      </c>
      <c r="R42" s="6">
        <v>2249</v>
      </c>
      <c r="S42" s="6">
        <v>2249</v>
      </c>
    </row>
    <row r="43" spans="1:19" x14ac:dyDescent="0.2">
      <c r="A43" s="154"/>
      <c r="B43" s="90"/>
      <c r="C43" s="171"/>
      <c r="D43" s="142"/>
      <c r="E43" s="4" t="s">
        <v>40</v>
      </c>
      <c r="F43" s="5">
        <v>25</v>
      </c>
      <c r="G43" s="2">
        <v>24.6</v>
      </c>
      <c r="H43" s="2">
        <v>24.6</v>
      </c>
      <c r="I43" s="2">
        <v>1600</v>
      </c>
      <c r="J43" s="2">
        <v>1600</v>
      </c>
      <c r="L43" s="146"/>
      <c r="M43" s="142"/>
      <c r="N43" s="8" t="s">
        <v>40</v>
      </c>
      <c r="O43" s="10">
        <v>50</v>
      </c>
      <c r="P43" s="6">
        <v>30.3</v>
      </c>
      <c r="Q43" s="6">
        <v>30.3</v>
      </c>
      <c r="R43" s="6">
        <v>2530</v>
      </c>
      <c r="S43" s="6">
        <v>2530</v>
      </c>
    </row>
    <row r="44" spans="1:19" x14ac:dyDescent="0.2">
      <c r="A44" s="154"/>
      <c r="B44" s="90"/>
      <c r="C44" s="171"/>
      <c r="D44" s="142"/>
      <c r="E44" s="4" t="s">
        <v>40</v>
      </c>
      <c r="F44" s="5">
        <v>35</v>
      </c>
      <c r="G44" s="2">
        <v>27.4</v>
      </c>
      <c r="H44" s="2">
        <v>27.4</v>
      </c>
      <c r="I44" s="2">
        <v>2109</v>
      </c>
      <c r="J44" s="2">
        <v>2109</v>
      </c>
      <c r="L44" s="146"/>
      <c r="M44" s="142"/>
      <c r="N44" s="8" t="s">
        <v>40</v>
      </c>
      <c r="O44" s="10">
        <v>70</v>
      </c>
      <c r="P44" s="6">
        <v>33.299999999999997</v>
      </c>
      <c r="Q44" s="6">
        <v>33.299999999999997</v>
      </c>
      <c r="R44" s="6">
        <v>3354</v>
      </c>
      <c r="S44" s="6">
        <v>3354</v>
      </c>
    </row>
    <row r="45" spans="1:19" x14ac:dyDescent="0.2">
      <c r="A45" s="154"/>
      <c r="B45" s="90"/>
      <c r="C45" s="171" t="s">
        <v>74</v>
      </c>
      <c r="D45" s="142"/>
      <c r="E45" s="4" t="s">
        <v>40</v>
      </c>
      <c r="F45" s="5">
        <v>50</v>
      </c>
      <c r="G45" s="2">
        <v>31.8</v>
      </c>
      <c r="H45" s="2">
        <v>31.8</v>
      </c>
      <c r="I45" s="2">
        <v>2937</v>
      </c>
      <c r="J45" s="2">
        <v>2937</v>
      </c>
      <c r="L45" s="146"/>
      <c r="M45" s="142"/>
      <c r="N45" s="8" t="s">
        <v>40</v>
      </c>
      <c r="O45" s="10">
        <v>95</v>
      </c>
      <c r="P45" s="6">
        <v>37.4</v>
      </c>
      <c r="Q45" s="6">
        <v>37.4</v>
      </c>
      <c r="R45" s="6">
        <v>4442</v>
      </c>
      <c r="S45" s="6">
        <v>4442</v>
      </c>
    </row>
    <row r="46" spans="1:19" x14ac:dyDescent="0.2">
      <c r="A46" s="154"/>
      <c r="B46" s="90"/>
      <c r="C46" s="171"/>
      <c r="D46" s="142"/>
      <c r="E46" s="4" t="s">
        <v>40</v>
      </c>
      <c r="F46" s="5">
        <v>70</v>
      </c>
      <c r="G46" s="2">
        <v>34.799999999999997</v>
      </c>
      <c r="H46" s="2">
        <v>34.799999999999997</v>
      </c>
      <c r="I46" s="2">
        <v>3931</v>
      </c>
      <c r="J46" s="2">
        <v>3931</v>
      </c>
      <c r="L46" s="146"/>
      <c r="M46" s="142"/>
      <c r="N46" s="8" t="s">
        <v>40</v>
      </c>
      <c r="O46" s="10">
        <v>120</v>
      </c>
      <c r="P46" s="6">
        <v>40.299999999999997</v>
      </c>
      <c r="Q46" s="6">
        <v>40.299999999999997</v>
      </c>
      <c r="R46" s="6">
        <v>5447</v>
      </c>
      <c r="S46" s="6">
        <v>5447</v>
      </c>
    </row>
    <row r="47" spans="1:19" x14ac:dyDescent="0.2">
      <c r="A47" s="154"/>
      <c r="B47" s="90"/>
      <c r="C47" s="171"/>
      <c r="D47" s="142"/>
      <c r="E47" s="4" t="s">
        <v>40</v>
      </c>
      <c r="F47" s="5">
        <v>95</v>
      </c>
      <c r="G47" s="2">
        <v>38.799999999999997</v>
      </c>
      <c r="H47" s="2">
        <v>38.799999999999997</v>
      </c>
      <c r="I47" s="2">
        <v>5192</v>
      </c>
      <c r="J47" s="2">
        <v>5192</v>
      </c>
      <c r="L47" s="146"/>
      <c r="M47" s="142"/>
      <c r="N47" s="8" t="s">
        <v>40</v>
      </c>
      <c r="O47" s="10">
        <v>150</v>
      </c>
      <c r="P47" s="6">
        <v>43.6</v>
      </c>
      <c r="Q47" s="6">
        <v>43.6</v>
      </c>
      <c r="R47" s="6">
        <v>6682</v>
      </c>
      <c r="S47" s="6">
        <v>6682</v>
      </c>
    </row>
    <row r="48" spans="1:19" x14ac:dyDescent="0.2">
      <c r="A48" s="154"/>
      <c r="B48" s="90"/>
      <c r="C48" s="171"/>
      <c r="D48" s="142"/>
      <c r="E48" s="4" t="s">
        <v>40</v>
      </c>
      <c r="F48" s="5">
        <v>120</v>
      </c>
      <c r="G48" s="2">
        <v>42</v>
      </c>
      <c r="H48" s="2">
        <v>42</v>
      </c>
      <c r="I48" s="2">
        <v>6400</v>
      </c>
      <c r="J48" s="2">
        <v>6400</v>
      </c>
      <c r="L48" s="146"/>
      <c r="M48" s="142"/>
      <c r="N48" s="8" t="s">
        <v>40</v>
      </c>
      <c r="O48" s="10">
        <v>185</v>
      </c>
      <c r="P48" s="6">
        <v>47.6</v>
      </c>
      <c r="Q48" s="6">
        <v>47.6</v>
      </c>
      <c r="R48" s="6">
        <v>8163</v>
      </c>
      <c r="S48" s="6">
        <v>8163</v>
      </c>
    </row>
    <row r="49" spans="1:19" x14ac:dyDescent="0.2">
      <c r="A49" s="154"/>
      <c r="B49" s="90"/>
      <c r="C49" s="171"/>
      <c r="D49" s="142"/>
      <c r="E49" s="4" t="s">
        <v>40</v>
      </c>
      <c r="F49" s="5">
        <v>150</v>
      </c>
      <c r="G49" s="2">
        <v>46.2</v>
      </c>
      <c r="H49" s="2">
        <v>46.2</v>
      </c>
      <c r="I49" s="2">
        <v>7949</v>
      </c>
      <c r="J49" s="2">
        <v>7949</v>
      </c>
      <c r="L49" s="146"/>
      <c r="M49" s="142"/>
      <c r="N49" s="8" t="s">
        <v>40</v>
      </c>
      <c r="O49" s="10">
        <v>240</v>
      </c>
      <c r="P49" s="6">
        <v>53</v>
      </c>
      <c r="Q49" s="6">
        <v>53</v>
      </c>
      <c r="R49" s="6">
        <v>10433</v>
      </c>
      <c r="S49" s="6">
        <v>10433</v>
      </c>
    </row>
    <row r="50" spans="1:19" x14ac:dyDescent="0.2">
      <c r="A50" s="154"/>
      <c r="B50" s="90"/>
      <c r="C50" s="171"/>
      <c r="D50" s="142"/>
      <c r="E50" s="4" t="s">
        <v>40</v>
      </c>
      <c r="F50" s="5">
        <v>185</v>
      </c>
      <c r="G50" s="2">
        <v>50.2</v>
      </c>
      <c r="H50" s="2">
        <v>50.2</v>
      </c>
      <c r="I50" s="2">
        <v>9683</v>
      </c>
      <c r="J50" s="2">
        <v>9683</v>
      </c>
      <c r="L50" s="146"/>
      <c r="M50" s="142">
        <v>5</v>
      </c>
      <c r="N50" s="8" t="s">
        <v>40</v>
      </c>
      <c r="O50" s="10">
        <v>1.5</v>
      </c>
      <c r="P50" s="6">
        <v>14.6</v>
      </c>
      <c r="Q50" s="6">
        <v>14.6</v>
      </c>
      <c r="R50" s="6">
        <v>336</v>
      </c>
      <c r="S50" s="6">
        <v>336</v>
      </c>
    </row>
    <row r="51" spans="1:19" x14ac:dyDescent="0.2">
      <c r="A51" s="154"/>
      <c r="B51" s="90"/>
      <c r="C51" s="171"/>
      <c r="D51" s="142"/>
      <c r="E51" s="2" t="s">
        <v>40</v>
      </c>
      <c r="F51" s="5">
        <v>240</v>
      </c>
      <c r="G51" s="2">
        <v>56.6</v>
      </c>
      <c r="H51" s="2">
        <v>56.6</v>
      </c>
      <c r="I51" s="2">
        <v>12499</v>
      </c>
      <c r="J51" s="2">
        <v>12499</v>
      </c>
      <c r="L51" s="146"/>
      <c r="M51" s="142"/>
      <c r="N51" s="8" t="s">
        <v>40</v>
      </c>
      <c r="O51" s="10">
        <v>2.5</v>
      </c>
      <c r="P51" s="6">
        <v>15.7</v>
      </c>
      <c r="Q51" s="6">
        <v>15.7</v>
      </c>
      <c r="R51" s="6">
        <v>416</v>
      </c>
      <c r="S51" s="6">
        <v>416</v>
      </c>
    </row>
    <row r="52" spans="1:19" x14ac:dyDescent="0.2">
      <c r="A52" s="154"/>
      <c r="B52" s="90"/>
      <c r="L52" s="146"/>
      <c r="M52" s="142"/>
      <c r="N52" s="8" t="s">
        <v>40</v>
      </c>
      <c r="O52" s="10">
        <v>4</v>
      </c>
      <c r="P52" s="6">
        <v>18.5</v>
      </c>
      <c r="Q52" s="6">
        <v>18.5</v>
      </c>
      <c r="R52" s="6">
        <v>596</v>
      </c>
      <c r="S52" s="6">
        <v>596</v>
      </c>
    </row>
    <row r="53" spans="1:19" x14ac:dyDescent="0.2">
      <c r="A53" s="154"/>
      <c r="B53" s="90"/>
      <c r="L53" s="146"/>
      <c r="M53" s="142"/>
      <c r="N53" s="8" t="s">
        <v>40</v>
      </c>
      <c r="O53" s="10">
        <v>6</v>
      </c>
      <c r="P53" s="6">
        <v>19.899999999999999</v>
      </c>
      <c r="Q53" s="6">
        <v>19.899999999999999</v>
      </c>
      <c r="R53" s="6">
        <v>738</v>
      </c>
      <c r="S53" s="6">
        <v>738</v>
      </c>
    </row>
    <row r="54" spans="1:19" x14ac:dyDescent="0.2">
      <c r="A54" s="154"/>
      <c r="B54" s="90"/>
      <c r="L54" s="146"/>
      <c r="M54" s="142"/>
      <c r="N54" s="8" t="s">
        <v>40</v>
      </c>
      <c r="O54" s="10">
        <v>10</v>
      </c>
      <c r="P54" s="6">
        <v>22</v>
      </c>
      <c r="Q54" s="6">
        <v>22</v>
      </c>
      <c r="R54" s="6">
        <v>1004</v>
      </c>
      <c r="S54" s="6">
        <v>1004</v>
      </c>
    </row>
    <row r="55" spans="1:19" x14ac:dyDescent="0.2">
      <c r="A55" s="154"/>
      <c r="B55" s="90"/>
      <c r="L55" s="146"/>
      <c r="M55" s="142"/>
      <c r="N55" s="8" t="s">
        <v>40</v>
      </c>
      <c r="O55" s="10">
        <v>16</v>
      </c>
      <c r="P55" s="6">
        <v>25</v>
      </c>
      <c r="Q55" s="6">
        <v>25</v>
      </c>
      <c r="R55" s="6">
        <v>1407</v>
      </c>
      <c r="S55" s="6">
        <v>1407</v>
      </c>
    </row>
    <row r="56" spans="1:19" x14ac:dyDescent="0.2">
      <c r="A56" s="154"/>
      <c r="B56" s="90"/>
      <c r="L56" s="146"/>
      <c r="M56" s="142"/>
      <c r="N56" s="8" t="s">
        <v>40</v>
      </c>
      <c r="O56" s="10">
        <v>25</v>
      </c>
      <c r="P56" s="6">
        <v>31</v>
      </c>
      <c r="Q56" s="6">
        <v>31</v>
      </c>
      <c r="R56" s="6">
        <v>2146</v>
      </c>
      <c r="S56" s="6">
        <v>2146</v>
      </c>
    </row>
    <row r="57" spans="1:19" x14ac:dyDescent="0.2">
      <c r="A57" s="154"/>
      <c r="B57" s="90"/>
      <c r="L57" s="146"/>
      <c r="M57" s="142"/>
      <c r="N57" s="8" t="s">
        <v>40</v>
      </c>
      <c r="O57" s="10">
        <v>35</v>
      </c>
      <c r="P57" s="6">
        <v>34.5</v>
      </c>
      <c r="Q57" s="6">
        <v>34.5</v>
      </c>
      <c r="R57" s="6">
        <v>2800</v>
      </c>
      <c r="S57" s="6">
        <v>2800</v>
      </c>
    </row>
    <row r="58" spans="1:19" x14ac:dyDescent="0.2">
      <c r="A58" s="154"/>
      <c r="B58" s="90"/>
      <c r="L58" s="146"/>
      <c r="M58" s="142"/>
      <c r="N58" s="8" t="s">
        <v>40</v>
      </c>
      <c r="O58" s="10">
        <v>50</v>
      </c>
      <c r="P58" s="6">
        <v>34.200000000000003</v>
      </c>
      <c r="Q58" s="6">
        <v>34.200000000000003</v>
      </c>
      <c r="R58" s="6">
        <v>3138</v>
      </c>
      <c r="S58" s="6">
        <v>3138</v>
      </c>
    </row>
    <row r="59" spans="1:19" x14ac:dyDescent="0.2">
      <c r="A59" s="154"/>
      <c r="B59" s="90"/>
      <c r="L59" s="146"/>
      <c r="M59" s="142"/>
      <c r="N59" s="8" t="s">
        <v>40</v>
      </c>
      <c r="O59" s="10">
        <v>70</v>
      </c>
      <c r="P59" s="6">
        <v>37.6</v>
      </c>
      <c r="Q59" s="6">
        <v>37.6</v>
      </c>
      <c r="R59" s="6">
        <v>4167</v>
      </c>
      <c r="S59" s="6">
        <v>4167</v>
      </c>
    </row>
    <row r="60" spans="1:19" x14ac:dyDescent="0.2">
      <c r="A60" s="154"/>
      <c r="B60" s="90"/>
      <c r="L60" s="146"/>
      <c r="M60" s="142"/>
      <c r="N60" s="8" t="s">
        <v>40</v>
      </c>
      <c r="O60" s="10">
        <v>95</v>
      </c>
      <c r="P60" s="6">
        <v>41.8</v>
      </c>
      <c r="Q60" s="6">
        <v>41.8</v>
      </c>
      <c r="R60" s="6">
        <v>5476</v>
      </c>
      <c r="S60" s="6">
        <v>5476</v>
      </c>
    </row>
    <row r="61" spans="1:19" x14ac:dyDescent="0.2">
      <c r="A61" s="154"/>
      <c r="B61" s="90"/>
      <c r="L61" s="146"/>
      <c r="M61" s="142"/>
      <c r="N61" s="8" t="s">
        <v>40</v>
      </c>
      <c r="O61" s="10">
        <v>120</v>
      </c>
      <c r="P61" s="6">
        <v>45.3</v>
      </c>
      <c r="Q61" s="6">
        <v>45.3</v>
      </c>
      <c r="R61" s="6">
        <v>6775</v>
      </c>
      <c r="S61" s="6">
        <v>6775</v>
      </c>
    </row>
    <row r="62" spans="1:19" x14ac:dyDescent="0.2">
      <c r="A62" s="154"/>
      <c r="B62" s="90"/>
      <c r="L62" s="146"/>
      <c r="M62" s="142"/>
      <c r="N62" s="8" t="s">
        <v>40</v>
      </c>
      <c r="O62" s="10">
        <v>150</v>
      </c>
      <c r="P62" s="6">
        <v>49.1</v>
      </c>
      <c r="Q62" s="6">
        <v>49.1</v>
      </c>
      <c r="R62" s="6">
        <v>8323</v>
      </c>
      <c r="S62" s="6">
        <v>8323</v>
      </c>
    </row>
    <row r="63" spans="1:19" x14ac:dyDescent="0.2">
      <c r="A63" s="154"/>
      <c r="B63" s="90"/>
      <c r="L63" s="146"/>
      <c r="M63" s="142"/>
      <c r="N63" s="8" t="s">
        <v>40</v>
      </c>
      <c r="O63" s="10">
        <v>185</v>
      </c>
      <c r="P63" s="6">
        <v>53.2</v>
      </c>
      <c r="Q63" s="6">
        <v>53.2</v>
      </c>
      <c r="R63" s="6">
        <v>10110</v>
      </c>
      <c r="S63" s="6">
        <v>10110</v>
      </c>
    </row>
    <row r="64" spans="1:19" x14ac:dyDescent="0.2">
      <c r="A64" s="154"/>
      <c r="B64" s="90"/>
      <c r="L64" s="146"/>
      <c r="M64" s="142"/>
      <c r="N64" s="8" t="s">
        <v>40</v>
      </c>
      <c r="O64" s="10">
        <v>240</v>
      </c>
      <c r="P64" s="6">
        <v>59.7</v>
      </c>
      <c r="Q64" s="6">
        <v>59.7</v>
      </c>
      <c r="R64" s="6">
        <v>13001</v>
      </c>
      <c r="S64" s="6">
        <v>13001</v>
      </c>
    </row>
    <row r="65" spans="1:37" x14ac:dyDescent="0.2">
      <c r="A65" s="154"/>
      <c r="B65" s="90"/>
    </row>
    <row r="66" spans="1:37" x14ac:dyDescent="0.2">
      <c r="A66" s="154"/>
      <c r="B66" s="90"/>
    </row>
    <row r="67" spans="1:37" x14ac:dyDescent="0.2">
      <c r="A67" s="154"/>
      <c r="B67" s="90"/>
    </row>
    <row r="68" spans="1:37" x14ac:dyDescent="0.2">
      <c r="A68" s="154"/>
      <c r="B68" s="90"/>
    </row>
    <row r="69" spans="1:37" x14ac:dyDescent="0.2">
      <c r="A69" s="154"/>
      <c r="B69" s="90"/>
    </row>
    <row r="71" spans="1:37" x14ac:dyDescent="0.2">
      <c r="A71" s="154" t="s">
        <v>60</v>
      </c>
      <c r="B71" s="90"/>
      <c r="C71" s="155" t="s">
        <v>89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7"/>
      <c r="U71" s="138" t="s">
        <v>93</v>
      </c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</row>
    <row r="72" spans="1:37" x14ac:dyDescent="0.2">
      <c r="A72" s="154"/>
      <c r="B72" s="90"/>
      <c r="C72" s="158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60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</row>
    <row r="73" spans="1:37" s="11" customFormat="1" ht="15.75" customHeight="1" x14ac:dyDescent="0.2">
      <c r="A73" s="154"/>
      <c r="B73" s="90"/>
      <c r="C73" s="111" t="s">
        <v>78</v>
      </c>
      <c r="D73" s="111"/>
      <c r="E73" s="111"/>
      <c r="F73" s="111"/>
      <c r="G73" s="111"/>
      <c r="H73" s="111"/>
      <c r="I73" s="111"/>
      <c r="J73" s="111"/>
      <c r="L73" s="130" t="s">
        <v>79</v>
      </c>
      <c r="M73" s="130"/>
      <c r="N73" s="130"/>
      <c r="O73" s="130"/>
      <c r="P73" s="130"/>
      <c r="Q73" s="130"/>
      <c r="R73" s="130"/>
      <c r="S73" s="130"/>
      <c r="U73" s="130" t="s">
        <v>90</v>
      </c>
      <c r="V73" s="130"/>
      <c r="W73" s="130"/>
      <c r="X73" s="130"/>
      <c r="Y73" s="130"/>
      <c r="Z73" s="130"/>
      <c r="AA73" s="130"/>
      <c r="AB73" s="130"/>
      <c r="AC73" s="16"/>
      <c r="AD73" s="130" t="s">
        <v>91</v>
      </c>
      <c r="AE73" s="130"/>
      <c r="AF73" s="130"/>
      <c r="AG73" s="130"/>
      <c r="AH73" s="130"/>
      <c r="AI73" s="130"/>
      <c r="AJ73" s="130"/>
      <c r="AK73" s="130"/>
    </row>
    <row r="74" spans="1:37" s="11" customFormat="1" ht="15.75" customHeight="1" x14ac:dyDescent="0.2">
      <c r="A74" s="154"/>
      <c r="B74" s="90"/>
      <c r="C74" s="111"/>
      <c r="D74" s="111"/>
      <c r="E74" s="111"/>
      <c r="F74" s="111"/>
      <c r="G74" s="111"/>
      <c r="H74" s="111"/>
      <c r="I74" s="111"/>
      <c r="J74" s="111"/>
      <c r="L74" s="111"/>
      <c r="M74" s="111"/>
      <c r="N74" s="111"/>
      <c r="O74" s="111"/>
      <c r="P74" s="111"/>
      <c r="Q74" s="111"/>
      <c r="R74" s="111"/>
      <c r="S74" s="111"/>
      <c r="U74" s="111"/>
      <c r="V74" s="111"/>
      <c r="W74" s="111"/>
      <c r="X74" s="111"/>
      <c r="Y74" s="111"/>
      <c r="Z74" s="111"/>
      <c r="AA74" s="111"/>
      <c r="AB74" s="111"/>
      <c r="AC74" s="16"/>
      <c r="AD74" s="111"/>
      <c r="AE74" s="111"/>
      <c r="AF74" s="111"/>
      <c r="AG74" s="111"/>
      <c r="AH74" s="111"/>
      <c r="AI74" s="111"/>
      <c r="AJ74" s="111"/>
      <c r="AK74" s="111"/>
    </row>
    <row r="75" spans="1:37" s="11" customFormat="1" ht="11.25" customHeight="1" x14ac:dyDescent="0.2">
      <c r="A75" s="154"/>
      <c r="B75" s="90"/>
      <c r="C75" s="111"/>
      <c r="D75" s="111"/>
      <c r="E75" s="111"/>
      <c r="F75" s="111"/>
      <c r="G75" s="111"/>
      <c r="H75" s="111"/>
      <c r="I75" s="111"/>
      <c r="J75" s="111"/>
      <c r="L75" s="111"/>
      <c r="M75" s="111"/>
      <c r="N75" s="111"/>
      <c r="O75" s="111"/>
      <c r="P75" s="111"/>
      <c r="Q75" s="111"/>
      <c r="R75" s="111"/>
      <c r="S75" s="111"/>
      <c r="U75" s="111"/>
      <c r="V75" s="111"/>
      <c r="W75" s="111"/>
      <c r="X75" s="111"/>
      <c r="Y75" s="111"/>
      <c r="Z75" s="111"/>
      <c r="AA75" s="111"/>
      <c r="AB75" s="111"/>
      <c r="AC75" s="16"/>
      <c r="AD75" s="111"/>
      <c r="AE75" s="111"/>
      <c r="AF75" s="111"/>
      <c r="AG75" s="111"/>
      <c r="AH75" s="111"/>
      <c r="AI75" s="111"/>
      <c r="AJ75" s="111"/>
      <c r="AK75" s="111"/>
    </row>
    <row r="76" spans="1:37" s="11" customFormat="1" ht="11.25" customHeight="1" x14ac:dyDescent="0.2">
      <c r="A76" s="154"/>
      <c r="B76" s="90"/>
      <c r="C76" s="111"/>
      <c r="D76" s="111"/>
      <c r="E76" s="111"/>
      <c r="F76" s="111"/>
      <c r="G76" s="111"/>
      <c r="H76" s="111"/>
      <c r="I76" s="111"/>
      <c r="J76" s="111"/>
      <c r="L76" s="111"/>
      <c r="M76" s="111"/>
      <c r="N76" s="111"/>
      <c r="O76" s="111"/>
      <c r="P76" s="111"/>
      <c r="Q76" s="111"/>
      <c r="R76" s="111"/>
      <c r="S76" s="111"/>
      <c r="U76" s="111"/>
      <c r="V76" s="111"/>
      <c r="W76" s="111"/>
      <c r="X76" s="111"/>
      <c r="Y76" s="111"/>
      <c r="Z76" s="111"/>
      <c r="AA76" s="111"/>
      <c r="AB76" s="111"/>
      <c r="AC76" s="16"/>
      <c r="AD76" s="111"/>
      <c r="AE76" s="111"/>
      <c r="AF76" s="111"/>
      <c r="AG76" s="111"/>
      <c r="AH76" s="111"/>
      <c r="AI76" s="111"/>
      <c r="AJ76" s="111"/>
      <c r="AK76" s="111"/>
    </row>
    <row r="77" spans="1:37" s="11" customFormat="1" ht="16.5" customHeight="1" x14ac:dyDescent="0.2">
      <c r="A77" s="154"/>
      <c r="B77" s="90"/>
      <c r="C77" s="111"/>
      <c r="D77" s="111"/>
      <c r="E77" s="111"/>
      <c r="F77" s="111"/>
      <c r="G77" s="111"/>
      <c r="H77" s="111"/>
      <c r="I77" s="111"/>
      <c r="J77" s="111"/>
      <c r="L77" s="111"/>
      <c r="M77" s="111"/>
      <c r="N77" s="111"/>
      <c r="O77" s="111"/>
      <c r="P77" s="111"/>
      <c r="Q77" s="111"/>
      <c r="R77" s="111"/>
      <c r="S77" s="111"/>
      <c r="U77" s="111"/>
      <c r="V77" s="111"/>
      <c r="W77" s="111"/>
      <c r="X77" s="111"/>
      <c r="Y77" s="111"/>
      <c r="Z77" s="111"/>
      <c r="AA77" s="111"/>
      <c r="AB77" s="111"/>
      <c r="AC77" s="16"/>
      <c r="AD77" s="111"/>
      <c r="AE77" s="111"/>
      <c r="AF77" s="111"/>
      <c r="AG77" s="111"/>
      <c r="AH77" s="111"/>
      <c r="AI77" s="111"/>
      <c r="AJ77" s="111"/>
      <c r="AK77" s="111"/>
    </row>
    <row r="78" spans="1:37" ht="12" customHeight="1" x14ac:dyDescent="0.2">
      <c r="A78" s="154"/>
      <c r="B78" s="90"/>
      <c r="C78" s="111"/>
      <c r="D78" s="111"/>
      <c r="E78" s="111"/>
      <c r="F78" s="111"/>
      <c r="G78" s="111"/>
      <c r="H78" s="111"/>
      <c r="I78" s="111"/>
      <c r="J78" s="111"/>
      <c r="K78" s="11"/>
      <c r="L78" s="111"/>
      <c r="M78" s="111"/>
      <c r="N78" s="111"/>
      <c r="O78" s="111"/>
      <c r="P78" s="111"/>
      <c r="Q78" s="111"/>
      <c r="R78" s="111"/>
      <c r="S78" s="111"/>
      <c r="U78" s="111"/>
      <c r="V78" s="111"/>
      <c r="W78" s="111"/>
      <c r="X78" s="111"/>
      <c r="Y78" s="111"/>
      <c r="Z78" s="111"/>
      <c r="AA78" s="111"/>
      <c r="AB78" s="111"/>
      <c r="AC78" s="17"/>
      <c r="AD78" s="111"/>
      <c r="AE78" s="111"/>
      <c r="AF78" s="111"/>
      <c r="AG78" s="111"/>
      <c r="AH78" s="111"/>
      <c r="AI78" s="111"/>
      <c r="AJ78" s="111"/>
      <c r="AK78" s="111"/>
    </row>
    <row r="79" spans="1:37" x14ac:dyDescent="0.2">
      <c r="A79" s="154"/>
      <c r="B79" s="90"/>
      <c r="C79" s="153" t="s">
        <v>68</v>
      </c>
      <c r="D79" s="153"/>
      <c r="E79" s="153"/>
      <c r="F79" s="153"/>
      <c r="G79" s="153"/>
      <c r="H79" s="153"/>
      <c r="I79" s="153"/>
      <c r="J79" s="153"/>
      <c r="K79" s="11"/>
      <c r="L79" s="153" t="s">
        <v>80</v>
      </c>
      <c r="M79" s="153"/>
      <c r="N79" s="153"/>
      <c r="O79" s="153"/>
      <c r="P79" s="153"/>
      <c r="Q79" s="153"/>
      <c r="R79" s="153"/>
      <c r="S79" s="153"/>
      <c r="U79" s="153" t="s">
        <v>68</v>
      </c>
      <c r="V79" s="153"/>
      <c r="W79" s="153"/>
      <c r="X79" s="153"/>
      <c r="Y79" s="153"/>
      <c r="Z79" s="153"/>
      <c r="AA79" s="153"/>
      <c r="AB79" s="153"/>
      <c r="AC79" s="17"/>
      <c r="AD79" s="153" t="s">
        <v>80</v>
      </c>
      <c r="AE79" s="153"/>
      <c r="AF79" s="153"/>
      <c r="AG79" s="153"/>
      <c r="AH79" s="153"/>
      <c r="AI79" s="153"/>
      <c r="AJ79" s="153"/>
      <c r="AK79" s="153"/>
    </row>
    <row r="80" spans="1:37" x14ac:dyDescent="0.2">
      <c r="A80" s="154"/>
      <c r="B80" s="90"/>
      <c r="C80" s="152" t="s">
        <v>81</v>
      </c>
      <c r="D80" s="111" t="s">
        <v>42</v>
      </c>
      <c r="E80" s="111" t="s">
        <v>82</v>
      </c>
      <c r="F80" s="111"/>
      <c r="G80" s="111"/>
      <c r="H80" s="111"/>
      <c r="I80" s="111"/>
      <c r="J80" s="111"/>
      <c r="K80" s="11"/>
      <c r="L80" s="152" t="s">
        <v>81</v>
      </c>
      <c r="M80" s="111" t="s">
        <v>42</v>
      </c>
      <c r="N80" s="111" t="s">
        <v>82</v>
      </c>
      <c r="O80" s="111"/>
      <c r="P80" s="111"/>
      <c r="Q80" s="111"/>
      <c r="R80" s="111"/>
      <c r="S80" s="111"/>
      <c r="U80" s="152" t="s">
        <v>81</v>
      </c>
      <c r="V80" s="111" t="s">
        <v>42</v>
      </c>
      <c r="W80" s="111" t="s">
        <v>82</v>
      </c>
      <c r="X80" s="111"/>
      <c r="Y80" s="111"/>
      <c r="Z80" s="111"/>
      <c r="AA80" s="111"/>
      <c r="AB80" s="111"/>
      <c r="AC80" s="17"/>
      <c r="AD80" s="152" t="s">
        <v>81</v>
      </c>
      <c r="AE80" s="111" t="s">
        <v>42</v>
      </c>
      <c r="AF80" s="111" t="s">
        <v>82</v>
      </c>
      <c r="AG80" s="111"/>
      <c r="AH80" s="111"/>
      <c r="AI80" s="111"/>
      <c r="AJ80" s="111"/>
      <c r="AK80" s="111"/>
    </row>
    <row r="81" spans="1:37" x14ac:dyDescent="0.2">
      <c r="A81" s="154"/>
      <c r="B81" s="90"/>
      <c r="C81" s="152"/>
      <c r="D81" s="111"/>
      <c r="E81" s="151" t="s">
        <v>83</v>
      </c>
      <c r="F81" s="151"/>
      <c r="G81" s="151" t="s">
        <v>84</v>
      </c>
      <c r="H81" s="151"/>
      <c r="I81" s="151" t="s">
        <v>85</v>
      </c>
      <c r="J81" s="151"/>
      <c r="K81" s="11"/>
      <c r="L81" s="152"/>
      <c r="M81" s="111"/>
      <c r="N81" s="148" t="s">
        <v>83</v>
      </c>
      <c r="O81" s="149"/>
      <c r="P81" s="151" t="s">
        <v>84</v>
      </c>
      <c r="Q81" s="151"/>
      <c r="R81" s="151" t="s">
        <v>85</v>
      </c>
      <c r="S81" s="151"/>
      <c r="U81" s="152"/>
      <c r="V81" s="111"/>
      <c r="W81" s="151" t="s">
        <v>83</v>
      </c>
      <c r="X81" s="151"/>
      <c r="Y81" s="151" t="s">
        <v>84</v>
      </c>
      <c r="Z81" s="151"/>
      <c r="AA81" s="151" t="s">
        <v>85</v>
      </c>
      <c r="AB81" s="151"/>
      <c r="AC81" s="17"/>
      <c r="AD81" s="152"/>
      <c r="AE81" s="111"/>
      <c r="AF81" s="151" t="s">
        <v>83</v>
      </c>
      <c r="AG81" s="151"/>
      <c r="AH81" s="151" t="s">
        <v>84</v>
      </c>
      <c r="AI81" s="151"/>
      <c r="AJ81" s="151" t="s">
        <v>85</v>
      </c>
      <c r="AK81" s="151"/>
    </row>
    <row r="82" spans="1:37" x14ac:dyDescent="0.2">
      <c r="A82" s="154"/>
      <c r="B82" s="90"/>
      <c r="C82" s="152"/>
      <c r="D82" s="111"/>
      <c r="E82" s="111" t="s">
        <v>86</v>
      </c>
      <c r="F82" s="111"/>
      <c r="G82" s="111"/>
      <c r="H82" s="111"/>
      <c r="I82" s="111"/>
      <c r="J82" s="111"/>
      <c r="K82" s="11"/>
      <c r="L82" s="152"/>
      <c r="M82" s="111"/>
      <c r="N82" s="111" t="s">
        <v>86</v>
      </c>
      <c r="O82" s="111"/>
      <c r="P82" s="111"/>
      <c r="Q82" s="111"/>
      <c r="R82" s="111"/>
      <c r="S82" s="111"/>
      <c r="U82" s="152"/>
      <c r="V82" s="111"/>
      <c r="W82" s="111" t="s">
        <v>86</v>
      </c>
      <c r="X82" s="111"/>
      <c r="Y82" s="111"/>
      <c r="Z82" s="111"/>
      <c r="AA82" s="111"/>
      <c r="AB82" s="111"/>
      <c r="AC82" s="17"/>
      <c r="AD82" s="152"/>
      <c r="AE82" s="111"/>
      <c r="AF82" s="111" t="s">
        <v>86</v>
      </c>
      <c r="AG82" s="111"/>
      <c r="AH82" s="111"/>
      <c r="AI82" s="111"/>
      <c r="AJ82" s="111"/>
      <c r="AK82" s="111"/>
    </row>
    <row r="83" spans="1:37" x14ac:dyDescent="0.2">
      <c r="A83" s="154"/>
      <c r="B83" s="90"/>
      <c r="C83" s="152"/>
      <c r="D83" s="111"/>
      <c r="E83" s="15" t="s">
        <v>87</v>
      </c>
      <c r="F83" s="15" t="s">
        <v>88</v>
      </c>
      <c r="G83" s="15" t="s">
        <v>87</v>
      </c>
      <c r="H83" s="15" t="s">
        <v>88</v>
      </c>
      <c r="I83" s="15" t="s">
        <v>87</v>
      </c>
      <c r="J83" s="15" t="s">
        <v>88</v>
      </c>
      <c r="K83" s="11"/>
      <c r="L83" s="152"/>
      <c r="M83" s="111"/>
      <c r="N83" s="15" t="s">
        <v>87</v>
      </c>
      <c r="O83" s="15" t="s">
        <v>88</v>
      </c>
      <c r="P83" s="15" t="s">
        <v>87</v>
      </c>
      <c r="Q83" s="15" t="s">
        <v>88</v>
      </c>
      <c r="R83" s="15" t="s">
        <v>87</v>
      </c>
      <c r="S83" s="15" t="s">
        <v>88</v>
      </c>
      <c r="U83" s="152"/>
      <c r="V83" s="111"/>
      <c r="W83" s="15" t="s">
        <v>87</v>
      </c>
      <c r="X83" s="15" t="s">
        <v>88</v>
      </c>
      <c r="Y83" s="15" t="s">
        <v>87</v>
      </c>
      <c r="Z83" s="15" t="s">
        <v>88</v>
      </c>
      <c r="AA83" s="15" t="s">
        <v>87</v>
      </c>
      <c r="AB83" s="15" t="s">
        <v>88</v>
      </c>
      <c r="AC83" s="17"/>
      <c r="AD83" s="152"/>
      <c r="AE83" s="111"/>
      <c r="AF83" s="15" t="s">
        <v>87</v>
      </c>
      <c r="AG83" s="15" t="s">
        <v>88</v>
      </c>
      <c r="AH83" s="15" t="s">
        <v>87</v>
      </c>
      <c r="AI83" s="15" t="s">
        <v>88</v>
      </c>
      <c r="AJ83" s="15" t="s">
        <v>87</v>
      </c>
      <c r="AK83" s="15" t="s">
        <v>88</v>
      </c>
    </row>
    <row r="84" spans="1:37" x14ac:dyDescent="0.2">
      <c r="A84" s="154"/>
      <c r="B84" s="90"/>
      <c r="C84" s="13">
        <v>1</v>
      </c>
      <c r="D84" s="15">
        <v>1.5</v>
      </c>
      <c r="E84" s="13">
        <v>23</v>
      </c>
      <c r="F84" s="13">
        <v>23</v>
      </c>
      <c r="G84" s="13">
        <v>19</v>
      </c>
      <c r="H84" s="13">
        <v>33</v>
      </c>
      <c r="I84" s="13">
        <v>19</v>
      </c>
      <c r="J84" s="13">
        <v>27</v>
      </c>
      <c r="K84" s="11"/>
      <c r="L84" s="13">
        <v>1</v>
      </c>
      <c r="M84" s="15">
        <v>1.5</v>
      </c>
      <c r="N84" s="13" t="s">
        <v>73</v>
      </c>
      <c r="O84" s="13" t="s">
        <v>73</v>
      </c>
      <c r="P84" s="13" t="s">
        <v>73</v>
      </c>
      <c r="Q84" s="13" t="s">
        <v>73</v>
      </c>
      <c r="R84" s="13" t="s">
        <v>73</v>
      </c>
      <c r="S84" s="13" t="s">
        <v>73</v>
      </c>
      <c r="U84" s="13">
        <v>1</v>
      </c>
      <c r="V84" s="15">
        <v>1.5</v>
      </c>
      <c r="W84" s="13">
        <v>22</v>
      </c>
      <c r="X84" s="13">
        <v>30</v>
      </c>
      <c r="Y84" s="13">
        <v>21</v>
      </c>
      <c r="Z84" s="13">
        <v>27</v>
      </c>
      <c r="AA84" s="13">
        <v>21</v>
      </c>
      <c r="AB84" s="13">
        <v>27</v>
      </c>
      <c r="AC84" s="17"/>
      <c r="AD84" s="13">
        <v>1</v>
      </c>
      <c r="AE84" s="15">
        <v>1.5</v>
      </c>
      <c r="AF84" s="13" t="s">
        <v>73</v>
      </c>
      <c r="AG84" s="13" t="s">
        <v>73</v>
      </c>
      <c r="AH84" s="13" t="s">
        <v>73</v>
      </c>
      <c r="AI84" s="13" t="s">
        <v>73</v>
      </c>
      <c r="AJ84" s="13" t="s">
        <v>73</v>
      </c>
      <c r="AK84" s="13" t="s">
        <v>73</v>
      </c>
    </row>
    <row r="85" spans="1:37" x14ac:dyDescent="0.2">
      <c r="A85" s="154"/>
      <c r="B85" s="90"/>
      <c r="C85" s="12">
        <v>2</v>
      </c>
      <c r="D85" s="18">
        <v>2.5</v>
      </c>
      <c r="E85" s="12">
        <v>30</v>
      </c>
      <c r="F85" s="12">
        <v>30</v>
      </c>
      <c r="G85" s="12">
        <v>27</v>
      </c>
      <c r="H85" s="12">
        <v>44</v>
      </c>
      <c r="I85" s="12">
        <v>25</v>
      </c>
      <c r="J85" s="12">
        <v>38</v>
      </c>
      <c r="K85" s="11"/>
      <c r="L85" s="12">
        <v>2</v>
      </c>
      <c r="M85" s="18">
        <v>2.5</v>
      </c>
      <c r="N85" s="12">
        <v>23</v>
      </c>
      <c r="O85" s="12">
        <v>23</v>
      </c>
      <c r="P85" s="12">
        <v>21</v>
      </c>
      <c r="Q85" s="12">
        <v>34</v>
      </c>
      <c r="R85" s="12">
        <v>19</v>
      </c>
      <c r="S85" s="12">
        <v>29</v>
      </c>
      <c r="U85" s="12">
        <v>2</v>
      </c>
      <c r="V85" s="18">
        <v>2.5</v>
      </c>
      <c r="W85" s="12">
        <v>30</v>
      </c>
      <c r="X85" s="12">
        <v>39</v>
      </c>
      <c r="Y85" s="12">
        <v>27</v>
      </c>
      <c r="Z85" s="12">
        <v>36</v>
      </c>
      <c r="AA85" s="12">
        <v>27</v>
      </c>
      <c r="AB85" s="12">
        <v>36</v>
      </c>
      <c r="AC85" s="17"/>
      <c r="AD85" s="12">
        <v>2</v>
      </c>
      <c r="AE85" s="18">
        <v>2.5</v>
      </c>
      <c r="AF85" s="12">
        <v>22</v>
      </c>
      <c r="AG85" s="12">
        <v>30</v>
      </c>
      <c r="AH85" s="12">
        <v>21</v>
      </c>
      <c r="AI85" s="12">
        <v>28</v>
      </c>
      <c r="AJ85" s="12">
        <v>21</v>
      </c>
      <c r="AK85" s="12">
        <v>28</v>
      </c>
    </row>
    <row r="86" spans="1:37" x14ac:dyDescent="0.2">
      <c r="A86" s="154"/>
      <c r="B86" s="90"/>
      <c r="C86" s="13">
        <v>3</v>
      </c>
      <c r="D86" s="15">
        <v>4</v>
      </c>
      <c r="E86" s="13">
        <v>41</v>
      </c>
      <c r="F86" s="13">
        <v>41</v>
      </c>
      <c r="G86" s="13">
        <v>38</v>
      </c>
      <c r="H86" s="13">
        <v>55</v>
      </c>
      <c r="I86" s="13">
        <v>35</v>
      </c>
      <c r="J86" s="13">
        <v>49</v>
      </c>
      <c r="K86" s="11"/>
      <c r="L86" s="13">
        <v>3</v>
      </c>
      <c r="M86" s="15">
        <v>4</v>
      </c>
      <c r="N86" s="14">
        <v>31</v>
      </c>
      <c r="O86" s="14">
        <v>31</v>
      </c>
      <c r="P86" s="13">
        <v>29</v>
      </c>
      <c r="Q86" s="13">
        <v>42</v>
      </c>
      <c r="R86" s="13">
        <v>27</v>
      </c>
      <c r="S86" s="13">
        <v>38</v>
      </c>
      <c r="U86" s="13">
        <v>3</v>
      </c>
      <c r="V86" s="15">
        <v>4</v>
      </c>
      <c r="W86" s="13">
        <v>39</v>
      </c>
      <c r="X86" s="13">
        <v>50</v>
      </c>
      <c r="Y86" s="13">
        <v>36</v>
      </c>
      <c r="Z86" s="13">
        <v>47</v>
      </c>
      <c r="AA86" s="13">
        <v>36</v>
      </c>
      <c r="AB86" s="13">
        <v>47</v>
      </c>
      <c r="AC86" s="17"/>
      <c r="AD86" s="13">
        <v>3</v>
      </c>
      <c r="AE86" s="15">
        <v>4</v>
      </c>
      <c r="AF86" s="13">
        <v>30</v>
      </c>
      <c r="AG86" s="13">
        <v>39</v>
      </c>
      <c r="AH86" s="13">
        <v>29</v>
      </c>
      <c r="AI86" s="13">
        <v>37</v>
      </c>
      <c r="AJ86" s="13">
        <v>29</v>
      </c>
      <c r="AK86" s="13">
        <v>37</v>
      </c>
    </row>
    <row r="87" spans="1:37" x14ac:dyDescent="0.2">
      <c r="A87" s="154"/>
      <c r="B87" s="90"/>
      <c r="C87" s="12">
        <v>4</v>
      </c>
      <c r="D87" s="18">
        <v>6</v>
      </c>
      <c r="E87" s="12">
        <v>50</v>
      </c>
      <c r="F87" s="12">
        <v>50</v>
      </c>
      <c r="G87" s="12">
        <v>50</v>
      </c>
      <c r="H87" s="12">
        <v>70</v>
      </c>
      <c r="I87" s="12">
        <v>42</v>
      </c>
      <c r="J87" s="12">
        <v>60</v>
      </c>
      <c r="K87" s="11"/>
      <c r="L87" s="12">
        <v>4</v>
      </c>
      <c r="M87" s="18">
        <v>6</v>
      </c>
      <c r="N87" s="12">
        <v>38</v>
      </c>
      <c r="O87" s="12">
        <v>38</v>
      </c>
      <c r="P87" s="12">
        <v>38</v>
      </c>
      <c r="Q87" s="12">
        <v>55</v>
      </c>
      <c r="R87" s="12">
        <v>32</v>
      </c>
      <c r="S87" s="12">
        <v>46</v>
      </c>
      <c r="U87" s="12">
        <v>4</v>
      </c>
      <c r="V87" s="18">
        <v>6</v>
      </c>
      <c r="W87" s="12">
        <v>50</v>
      </c>
      <c r="X87" s="12">
        <v>62</v>
      </c>
      <c r="Y87" s="12">
        <v>46</v>
      </c>
      <c r="Z87" s="12">
        <v>59</v>
      </c>
      <c r="AA87" s="12">
        <v>46</v>
      </c>
      <c r="AB87" s="12">
        <v>59</v>
      </c>
      <c r="AC87" s="17"/>
      <c r="AD87" s="12">
        <v>4</v>
      </c>
      <c r="AE87" s="18">
        <v>6</v>
      </c>
      <c r="AF87" s="12">
        <v>37</v>
      </c>
      <c r="AG87" s="12">
        <v>48</v>
      </c>
      <c r="AH87" s="12">
        <v>37</v>
      </c>
      <c r="AI87" s="12">
        <v>44</v>
      </c>
      <c r="AJ87" s="12">
        <v>37</v>
      </c>
      <c r="AK87" s="12">
        <v>44</v>
      </c>
    </row>
    <row r="88" spans="1:37" x14ac:dyDescent="0.2">
      <c r="A88" s="154"/>
      <c r="B88" s="90"/>
      <c r="C88" s="13">
        <v>5</v>
      </c>
      <c r="D88" s="15">
        <v>10</v>
      </c>
      <c r="E88" s="13">
        <v>80</v>
      </c>
      <c r="F88" s="13">
        <v>80</v>
      </c>
      <c r="G88" s="13">
        <v>70</v>
      </c>
      <c r="H88" s="13">
        <v>105</v>
      </c>
      <c r="I88" s="13">
        <v>55</v>
      </c>
      <c r="J88" s="13">
        <v>90</v>
      </c>
      <c r="K88" s="11"/>
      <c r="L88" s="13">
        <v>5</v>
      </c>
      <c r="M88" s="15">
        <v>10</v>
      </c>
      <c r="N88" s="14">
        <v>60</v>
      </c>
      <c r="O88" s="14">
        <v>60</v>
      </c>
      <c r="P88" s="13">
        <v>55</v>
      </c>
      <c r="Q88" s="13">
        <v>80</v>
      </c>
      <c r="R88" s="13">
        <v>42</v>
      </c>
      <c r="S88" s="13">
        <v>70</v>
      </c>
      <c r="U88" s="13">
        <v>5</v>
      </c>
      <c r="V88" s="15">
        <v>10</v>
      </c>
      <c r="W88" s="13">
        <v>68</v>
      </c>
      <c r="X88" s="13">
        <v>83</v>
      </c>
      <c r="Y88" s="13">
        <v>63</v>
      </c>
      <c r="Z88" s="13">
        <v>79</v>
      </c>
      <c r="AA88" s="13">
        <v>63</v>
      </c>
      <c r="AB88" s="13">
        <v>79</v>
      </c>
      <c r="AC88" s="17"/>
      <c r="AD88" s="13">
        <v>5</v>
      </c>
      <c r="AE88" s="15">
        <v>10</v>
      </c>
      <c r="AF88" s="13">
        <v>50</v>
      </c>
      <c r="AG88" s="13">
        <v>63</v>
      </c>
      <c r="AH88" s="13">
        <v>50</v>
      </c>
      <c r="AI88" s="13">
        <v>59</v>
      </c>
      <c r="AJ88" s="13">
        <v>50</v>
      </c>
      <c r="AK88" s="13">
        <v>59</v>
      </c>
    </row>
    <row r="89" spans="1:37" x14ac:dyDescent="0.2">
      <c r="A89" s="154"/>
      <c r="B89" s="90"/>
      <c r="C89" s="12">
        <v>6</v>
      </c>
      <c r="D89" s="18">
        <v>16</v>
      </c>
      <c r="E89" s="12">
        <v>100</v>
      </c>
      <c r="F89" s="12">
        <v>100</v>
      </c>
      <c r="G89" s="12">
        <v>99</v>
      </c>
      <c r="H89" s="12">
        <v>135</v>
      </c>
      <c r="I89" s="12">
        <v>75</v>
      </c>
      <c r="J89" s="12">
        <v>115</v>
      </c>
      <c r="K89" s="11"/>
      <c r="L89" s="12">
        <v>6</v>
      </c>
      <c r="M89" s="18">
        <v>16</v>
      </c>
      <c r="N89" s="12">
        <v>75</v>
      </c>
      <c r="O89" s="12">
        <v>75</v>
      </c>
      <c r="P89" s="12">
        <v>70</v>
      </c>
      <c r="Q89" s="12">
        <v>105</v>
      </c>
      <c r="R89" s="12">
        <v>60</v>
      </c>
      <c r="S89" s="12">
        <v>90</v>
      </c>
      <c r="U89" s="12">
        <v>6</v>
      </c>
      <c r="V89" s="18">
        <v>16</v>
      </c>
      <c r="W89" s="12">
        <v>89</v>
      </c>
      <c r="X89" s="12">
        <v>107</v>
      </c>
      <c r="Y89" s="12">
        <v>84</v>
      </c>
      <c r="Z89" s="12">
        <v>102</v>
      </c>
      <c r="AA89" s="12">
        <v>84</v>
      </c>
      <c r="AB89" s="12">
        <v>102</v>
      </c>
      <c r="AC89" s="17"/>
      <c r="AD89" s="12">
        <v>6</v>
      </c>
      <c r="AE89" s="18">
        <v>16</v>
      </c>
      <c r="AF89" s="12">
        <v>68</v>
      </c>
      <c r="AG89" s="12">
        <v>82</v>
      </c>
      <c r="AH89" s="12">
        <v>67</v>
      </c>
      <c r="AI89" s="12">
        <v>77</v>
      </c>
      <c r="AJ89" s="12">
        <v>67</v>
      </c>
      <c r="AK89" s="12">
        <v>77</v>
      </c>
    </row>
    <row r="90" spans="1:37" x14ac:dyDescent="0.2">
      <c r="A90" s="154"/>
      <c r="B90" s="90"/>
      <c r="C90" s="13">
        <v>7</v>
      </c>
      <c r="D90" s="15">
        <v>25</v>
      </c>
      <c r="E90" s="13">
        <v>140</v>
      </c>
      <c r="F90" s="13">
        <v>140</v>
      </c>
      <c r="G90" s="13">
        <v>115</v>
      </c>
      <c r="H90" s="13">
        <v>175</v>
      </c>
      <c r="I90" s="13">
        <v>95</v>
      </c>
      <c r="J90" s="13">
        <v>150</v>
      </c>
      <c r="K90" s="11"/>
      <c r="L90" s="13">
        <v>7</v>
      </c>
      <c r="M90" s="15">
        <v>25</v>
      </c>
      <c r="N90" s="14">
        <v>105</v>
      </c>
      <c r="O90" s="14">
        <v>105</v>
      </c>
      <c r="P90" s="13">
        <v>90</v>
      </c>
      <c r="Q90" s="13">
        <v>135</v>
      </c>
      <c r="R90" s="13">
        <v>75</v>
      </c>
      <c r="S90" s="13">
        <v>115</v>
      </c>
      <c r="U90" s="13">
        <v>7</v>
      </c>
      <c r="V90" s="15">
        <v>25</v>
      </c>
      <c r="W90" s="13">
        <v>121</v>
      </c>
      <c r="X90" s="13">
        <v>137</v>
      </c>
      <c r="Y90" s="13">
        <v>112</v>
      </c>
      <c r="Z90" s="13">
        <v>133</v>
      </c>
      <c r="AA90" s="13">
        <v>112</v>
      </c>
      <c r="AB90" s="13">
        <v>133</v>
      </c>
      <c r="AC90" s="17"/>
      <c r="AD90" s="13">
        <v>7</v>
      </c>
      <c r="AE90" s="15">
        <v>25</v>
      </c>
      <c r="AF90" s="13">
        <v>92</v>
      </c>
      <c r="AG90" s="13">
        <v>106</v>
      </c>
      <c r="AH90" s="13">
        <v>87</v>
      </c>
      <c r="AI90" s="13">
        <v>102</v>
      </c>
      <c r="AJ90" s="13">
        <v>87</v>
      </c>
      <c r="AK90" s="13">
        <v>102</v>
      </c>
    </row>
    <row r="91" spans="1:37" x14ac:dyDescent="0.2">
      <c r="A91" s="154"/>
      <c r="B91" s="90"/>
      <c r="C91" s="12">
        <v>8</v>
      </c>
      <c r="D91" s="18">
        <v>35</v>
      </c>
      <c r="E91" s="12">
        <v>170</v>
      </c>
      <c r="F91" s="12">
        <v>170</v>
      </c>
      <c r="G91" s="12">
        <v>140</v>
      </c>
      <c r="H91" s="12">
        <v>210</v>
      </c>
      <c r="I91" s="12">
        <v>120</v>
      </c>
      <c r="J91" s="12">
        <v>180</v>
      </c>
      <c r="K91" s="11"/>
      <c r="L91" s="12">
        <v>8</v>
      </c>
      <c r="M91" s="18">
        <v>35</v>
      </c>
      <c r="N91" s="12">
        <v>130</v>
      </c>
      <c r="O91" s="12">
        <v>130</v>
      </c>
      <c r="P91" s="12">
        <v>105</v>
      </c>
      <c r="Q91" s="12">
        <v>160</v>
      </c>
      <c r="R91" s="12">
        <v>90</v>
      </c>
      <c r="S91" s="12">
        <v>140</v>
      </c>
      <c r="U91" s="12">
        <v>8</v>
      </c>
      <c r="V91" s="18">
        <v>35</v>
      </c>
      <c r="W91" s="12">
        <v>147</v>
      </c>
      <c r="X91" s="12">
        <v>163</v>
      </c>
      <c r="Y91" s="12">
        <v>137</v>
      </c>
      <c r="Z91" s="12">
        <v>158</v>
      </c>
      <c r="AA91" s="12">
        <v>137</v>
      </c>
      <c r="AB91" s="12">
        <v>158</v>
      </c>
      <c r="AC91" s="17"/>
      <c r="AD91" s="12">
        <v>8</v>
      </c>
      <c r="AE91" s="18">
        <v>35</v>
      </c>
      <c r="AF91" s="12">
        <v>113</v>
      </c>
      <c r="AG91" s="12">
        <v>127</v>
      </c>
      <c r="AH91" s="12">
        <v>106</v>
      </c>
      <c r="AI91" s="12">
        <v>123</v>
      </c>
      <c r="AJ91" s="12">
        <v>106</v>
      </c>
      <c r="AK91" s="12">
        <v>123</v>
      </c>
    </row>
    <row r="92" spans="1:37" x14ac:dyDescent="0.2">
      <c r="A92" s="154"/>
      <c r="B92" s="90"/>
      <c r="C92" s="13">
        <v>9</v>
      </c>
      <c r="D92" s="15">
        <v>50</v>
      </c>
      <c r="E92" s="13">
        <v>215</v>
      </c>
      <c r="F92" s="13">
        <v>215</v>
      </c>
      <c r="G92" s="13">
        <v>175</v>
      </c>
      <c r="H92" s="13">
        <v>265</v>
      </c>
      <c r="I92" s="13">
        <v>145</v>
      </c>
      <c r="J92" s="13">
        <v>225</v>
      </c>
      <c r="K92" s="11"/>
      <c r="L92" s="13">
        <v>9</v>
      </c>
      <c r="M92" s="15">
        <v>50</v>
      </c>
      <c r="N92" s="14">
        <v>165</v>
      </c>
      <c r="O92" s="14">
        <v>165</v>
      </c>
      <c r="P92" s="13">
        <v>135</v>
      </c>
      <c r="Q92" s="13">
        <v>205</v>
      </c>
      <c r="R92" s="13">
        <v>110</v>
      </c>
      <c r="S92" s="13">
        <v>175</v>
      </c>
      <c r="U92" s="13">
        <v>9</v>
      </c>
      <c r="V92" s="15">
        <v>50</v>
      </c>
      <c r="W92" s="13">
        <v>179</v>
      </c>
      <c r="X92" s="13">
        <v>194</v>
      </c>
      <c r="Y92" s="13">
        <v>167</v>
      </c>
      <c r="Z92" s="13">
        <v>187</v>
      </c>
      <c r="AA92" s="13">
        <v>167</v>
      </c>
      <c r="AB92" s="13">
        <v>187</v>
      </c>
      <c r="AC92" s="17"/>
      <c r="AD92" s="13">
        <v>9</v>
      </c>
      <c r="AE92" s="15">
        <v>50</v>
      </c>
      <c r="AF92" s="13">
        <v>139</v>
      </c>
      <c r="AG92" s="13">
        <v>150</v>
      </c>
      <c r="AH92" s="13">
        <v>126</v>
      </c>
      <c r="AI92" s="13">
        <v>143</v>
      </c>
      <c r="AJ92" s="13">
        <v>126</v>
      </c>
      <c r="AK92" s="13">
        <v>143</v>
      </c>
    </row>
    <row r="93" spans="1:37" x14ac:dyDescent="0.2">
      <c r="A93" s="154"/>
      <c r="B93" s="90"/>
      <c r="C93" s="12">
        <v>10</v>
      </c>
      <c r="D93" s="18">
        <v>70</v>
      </c>
      <c r="E93" s="12">
        <v>270</v>
      </c>
      <c r="F93" s="12">
        <v>270</v>
      </c>
      <c r="G93" s="12">
        <v>215</v>
      </c>
      <c r="H93" s="12">
        <v>320</v>
      </c>
      <c r="I93" s="12">
        <v>180</v>
      </c>
      <c r="J93" s="12">
        <v>275</v>
      </c>
      <c r="K93" s="11"/>
      <c r="L93" s="12">
        <v>10</v>
      </c>
      <c r="M93" s="18">
        <v>70</v>
      </c>
      <c r="N93" s="12">
        <v>210</v>
      </c>
      <c r="O93" s="12">
        <v>210</v>
      </c>
      <c r="P93" s="12">
        <v>165</v>
      </c>
      <c r="Q93" s="12">
        <v>245</v>
      </c>
      <c r="R93" s="12">
        <v>140</v>
      </c>
      <c r="S93" s="12">
        <v>210</v>
      </c>
      <c r="U93" s="12">
        <v>10</v>
      </c>
      <c r="V93" s="18">
        <v>70</v>
      </c>
      <c r="W93" s="12">
        <v>226</v>
      </c>
      <c r="X93" s="12">
        <v>237</v>
      </c>
      <c r="Y93" s="12">
        <v>211</v>
      </c>
      <c r="Z93" s="12">
        <v>231</v>
      </c>
      <c r="AA93" s="12">
        <v>211</v>
      </c>
      <c r="AB93" s="12">
        <v>231</v>
      </c>
      <c r="AC93" s="17"/>
      <c r="AD93" s="12">
        <v>10</v>
      </c>
      <c r="AE93" s="18">
        <v>70</v>
      </c>
      <c r="AF93" s="12">
        <v>176</v>
      </c>
      <c r="AG93" s="12">
        <v>184</v>
      </c>
      <c r="AH93" s="12">
        <v>161</v>
      </c>
      <c r="AI93" s="12">
        <v>178</v>
      </c>
      <c r="AJ93" s="12">
        <v>161</v>
      </c>
      <c r="AK93" s="12">
        <v>178</v>
      </c>
    </row>
    <row r="94" spans="1:37" x14ac:dyDescent="0.2">
      <c r="A94" s="154"/>
      <c r="B94" s="90"/>
      <c r="C94" s="13">
        <v>11</v>
      </c>
      <c r="D94" s="15">
        <v>95</v>
      </c>
      <c r="E94" s="13">
        <v>325</v>
      </c>
      <c r="F94" s="13">
        <v>325</v>
      </c>
      <c r="G94" s="13">
        <v>260</v>
      </c>
      <c r="H94" s="13">
        <v>385</v>
      </c>
      <c r="I94" s="13">
        <v>220</v>
      </c>
      <c r="J94" s="13">
        <v>330</v>
      </c>
      <c r="K94" s="11"/>
      <c r="L94" s="13">
        <v>11</v>
      </c>
      <c r="M94" s="15">
        <v>95</v>
      </c>
      <c r="N94" s="14">
        <v>250</v>
      </c>
      <c r="O94" s="14">
        <v>250</v>
      </c>
      <c r="P94" s="13">
        <v>200</v>
      </c>
      <c r="Q94" s="13">
        <v>295</v>
      </c>
      <c r="R94" s="13">
        <v>170</v>
      </c>
      <c r="S94" s="13">
        <v>255</v>
      </c>
      <c r="U94" s="13">
        <v>11</v>
      </c>
      <c r="V94" s="15">
        <v>95</v>
      </c>
      <c r="W94" s="13">
        <v>280</v>
      </c>
      <c r="X94" s="13">
        <v>285</v>
      </c>
      <c r="Y94" s="13">
        <v>261</v>
      </c>
      <c r="Z94" s="13">
        <v>279</v>
      </c>
      <c r="AA94" s="13">
        <v>261</v>
      </c>
      <c r="AB94" s="13">
        <v>279</v>
      </c>
      <c r="AC94" s="17"/>
      <c r="AD94" s="13">
        <v>11</v>
      </c>
      <c r="AE94" s="15">
        <v>95</v>
      </c>
      <c r="AF94" s="13">
        <v>217</v>
      </c>
      <c r="AG94" s="13">
        <v>221</v>
      </c>
      <c r="AH94" s="13">
        <v>197</v>
      </c>
      <c r="AI94" s="13">
        <v>214</v>
      </c>
      <c r="AJ94" s="13">
        <v>197</v>
      </c>
      <c r="AK94" s="13">
        <v>214</v>
      </c>
    </row>
    <row r="95" spans="1:37" x14ac:dyDescent="0.2">
      <c r="A95" s="154"/>
      <c r="B95" s="90"/>
      <c r="C95" s="12">
        <v>12</v>
      </c>
      <c r="D95" s="18">
        <v>120</v>
      </c>
      <c r="E95" s="12">
        <v>385</v>
      </c>
      <c r="F95" s="12">
        <v>385</v>
      </c>
      <c r="G95" s="12">
        <v>300</v>
      </c>
      <c r="H95" s="12">
        <v>445</v>
      </c>
      <c r="I95" s="12">
        <v>260</v>
      </c>
      <c r="J95" s="12">
        <v>385</v>
      </c>
      <c r="K95" s="11"/>
      <c r="L95" s="12">
        <v>12</v>
      </c>
      <c r="M95" s="18">
        <v>120</v>
      </c>
      <c r="N95" s="12">
        <v>295</v>
      </c>
      <c r="O95" s="12">
        <v>295</v>
      </c>
      <c r="P95" s="12">
        <v>230</v>
      </c>
      <c r="Q95" s="12">
        <v>340</v>
      </c>
      <c r="R95" s="12">
        <v>200</v>
      </c>
      <c r="S95" s="12">
        <v>295</v>
      </c>
      <c r="U95" s="12">
        <v>12</v>
      </c>
      <c r="V95" s="18">
        <v>120</v>
      </c>
      <c r="W95" s="12">
        <v>326</v>
      </c>
      <c r="X95" s="12">
        <v>324</v>
      </c>
      <c r="Y95" s="12">
        <v>302</v>
      </c>
      <c r="Z95" s="12">
        <v>317</v>
      </c>
      <c r="AA95" s="12">
        <v>302</v>
      </c>
      <c r="AB95" s="12">
        <v>317</v>
      </c>
      <c r="AC95" s="17"/>
      <c r="AD95" s="12">
        <v>12</v>
      </c>
      <c r="AE95" s="18">
        <v>120</v>
      </c>
      <c r="AF95" s="12">
        <v>253</v>
      </c>
      <c r="AG95" s="12">
        <v>252</v>
      </c>
      <c r="AH95" s="12">
        <v>229</v>
      </c>
      <c r="AI95" s="12">
        <v>244</v>
      </c>
      <c r="AJ95" s="12">
        <v>229</v>
      </c>
      <c r="AK95" s="12">
        <v>244</v>
      </c>
    </row>
    <row r="96" spans="1:37" x14ac:dyDescent="0.2">
      <c r="A96" s="154"/>
      <c r="B96" s="90"/>
      <c r="C96" s="13">
        <v>13</v>
      </c>
      <c r="D96" s="15">
        <v>150</v>
      </c>
      <c r="E96" s="13">
        <v>440</v>
      </c>
      <c r="F96" s="13">
        <v>440</v>
      </c>
      <c r="G96" s="13">
        <v>350</v>
      </c>
      <c r="H96" s="13">
        <v>505</v>
      </c>
      <c r="I96" s="13">
        <v>305</v>
      </c>
      <c r="J96" s="13">
        <v>435</v>
      </c>
      <c r="K96" s="11"/>
      <c r="L96" s="13">
        <v>13</v>
      </c>
      <c r="M96" s="15">
        <v>150</v>
      </c>
      <c r="N96" s="14">
        <v>340</v>
      </c>
      <c r="O96" s="14">
        <v>340</v>
      </c>
      <c r="P96" s="13">
        <v>270</v>
      </c>
      <c r="Q96" s="13">
        <v>390</v>
      </c>
      <c r="R96" s="13">
        <v>235</v>
      </c>
      <c r="S96" s="13">
        <v>335</v>
      </c>
      <c r="U96" s="13">
        <v>13</v>
      </c>
      <c r="V96" s="15">
        <v>150</v>
      </c>
      <c r="W96" s="13">
        <v>373</v>
      </c>
      <c r="X96" s="13">
        <v>364</v>
      </c>
      <c r="Y96" s="13">
        <v>346</v>
      </c>
      <c r="Z96" s="13">
        <v>358</v>
      </c>
      <c r="AA96" s="13">
        <v>346</v>
      </c>
      <c r="AB96" s="13">
        <v>358</v>
      </c>
      <c r="AC96" s="17"/>
      <c r="AD96" s="13">
        <v>13</v>
      </c>
      <c r="AE96" s="15">
        <v>150</v>
      </c>
      <c r="AF96" s="13">
        <v>290</v>
      </c>
      <c r="AG96" s="13">
        <v>283</v>
      </c>
      <c r="AH96" s="13">
        <v>261</v>
      </c>
      <c r="AI96" s="13">
        <v>274</v>
      </c>
      <c r="AJ96" s="13">
        <v>261</v>
      </c>
      <c r="AK96" s="13">
        <v>274</v>
      </c>
    </row>
    <row r="97" spans="1:37" x14ac:dyDescent="0.2">
      <c r="A97" s="154"/>
      <c r="B97" s="90"/>
      <c r="C97" s="12">
        <v>14</v>
      </c>
      <c r="D97" s="18">
        <v>185</v>
      </c>
      <c r="E97" s="12">
        <v>510</v>
      </c>
      <c r="F97" s="12">
        <v>510</v>
      </c>
      <c r="G97" s="12">
        <v>405</v>
      </c>
      <c r="H97" s="12">
        <v>570</v>
      </c>
      <c r="I97" s="12">
        <v>350</v>
      </c>
      <c r="J97" s="12">
        <v>500</v>
      </c>
      <c r="K97" s="11"/>
      <c r="L97" s="12">
        <v>14</v>
      </c>
      <c r="M97" s="18">
        <v>185</v>
      </c>
      <c r="N97" s="12">
        <v>390</v>
      </c>
      <c r="O97" s="12">
        <v>390</v>
      </c>
      <c r="P97" s="12">
        <v>310</v>
      </c>
      <c r="Q97" s="12">
        <v>440</v>
      </c>
      <c r="R97" s="12">
        <v>270</v>
      </c>
      <c r="S97" s="12">
        <v>385</v>
      </c>
      <c r="U97" s="12">
        <v>14</v>
      </c>
      <c r="V97" s="18">
        <v>185</v>
      </c>
      <c r="W97" s="12">
        <v>431</v>
      </c>
      <c r="X97" s="12">
        <v>442</v>
      </c>
      <c r="Y97" s="12">
        <v>397</v>
      </c>
      <c r="Z97" s="12">
        <v>405</v>
      </c>
      <c r="AA97" s="12">
        <v>397</v>
      </c>
      <c r="AB97" s="12">
        <v>405</v>
      </c>
      <c r="AC97" s="17"/>
      <c r="AD97" s="12">
        <v>14</v>
      </c>
      <c r="AE97" s="18">
        <v>185</v>
      </c>
      <c r="AF97" s="12">
        <v>336</v>
      </c>
      <c r="AG97" s="12">
        <v>321</v>
      </c>
      <c r="AH97" s="12">
        <v>302</v>
      </c>
      <c r="AI97" s="12">
        <v>312</v>
      </c>
      <c r="AJ97" s="12">
        <v>302</v>
      </c>
      <c r="AK97" s="12">
        <v>312</v>
      </c>
    </row>
    <row r="98" spans="1:37" x14ac:dyDescent="0.2">
      <c r="A98" s="154"/>
      <c r="B98" s="90"/>
      <c r="C98" s="13">
        <v>15</v>
      </c>
      <c r="D98" s="15">
        <v>240</v>
      </c>
      <c r="E98" s="13">
        <v>605</v>
      </c>
      <c r="F98" s="13">
        <v>605</v>
      </c>
      <c r="G98" s="13" t="s">
        <v>73</v>
      </c>
      <c r="H98" s="13" t="s">
        <v>73</v>
      </c>
      <c r="I98" s="13" t="s">
        <v>73</v>
      </c>
      <c r="J98" s="13" t="s">
        <v>73</v>
      </c>
      <c r="K98" s="11"/>
      <c r="L98" s="13">
        <v>15</v>
      </c>
      <c r="M98" s="15">
        <v>240</v>
      </c>
      <c r="N98" s="14">
        <v>465</v>
      </c>
      <c r="O98" s="14">
        <v>465</v>
      </c>
      <c r="P98" s="13" t="s">
        <v>73</v>
      </c>
      <c r="Q98" s="13" t="s">
        <v>73</v>
      </c>
      <c r="R98" s="13" t="s">
        <v>73</v>
      </c>
      <c r="S98" s="13" t="s">
        <v>73</v>
      </c>
      <c r="U98" s="13">
        <v>15</v>
      </c>
      <c r="V98" s="15">
        <v>240</v>
      </c>
      <c r="W98" s="13">
        <v>512</v>
      </c>
      <c r="X98" s="13">
        <v>477</v>
      </c>
      <c r="Y98" s="13">
        <v>472</v>
      </c>
      <c r="Z98" s="13">
        <v>471</v>
      </c>
      <c r="AA98" s="13">
        <v>472</v>
      </c>
      <c r="AB98" s="13">
        <v>471</v>
      </c>
      <c r="AC98" s="17"/>
      <c r="AD98" s="13">
        <v>15</v>
      </c>
      <c r="AE98" s="15">
        <v>240</v>
      </c>
      <c r="AF98" s="13">
        <v>401</v>
      </c>
      <c r="AG98" s="13">
        <v>374</v>
      </c>
      <c r="AH98" s="13">
        <v>359</v>
      </c>
      <c r="AI98" s="13">
        <v>363</v>
      </c>
      <c r="AJ98" s="13">
        <v>359</v>
      </c>
      <c r="AK98" s="13">
        <v>363</v>
      </c>
    </row>
    <row r="99" spans="1:37" x14ac:dyDescent="0.2">
      <c r="A99" s="154"/>
      <c r="B99" s="90"/>
      <c r="U99" s="12">
        <v>16</v>
      </c>
      <c r="V99" s="18">
        <v>300</v>
      </c>
      <c r="W99" s="12">
        <v>591</v>
      </c>
      <c r="X99" s="12">
        <v>539</v>
      </c>
      <c r="Y99" s="12">
        <v>543</v>
      </c>
      <c r="Z99" s="12">
        <v>533</v>
      </c>
      <c r="AA99" s="12">
        <v>543</v>
      </c>
      <c r="AB99" s="12">
        <v>533</v>
      </c>
      <c r="AC99" s="16"/>
      <c r="AD99" s="12">
        <v>16</v>
      </c>
      <c r="AE99" s="18">
        <v>300</v>
      </c>
      <c r="AF99" s="12">
        <v>464</v>
      </c>
      <c r="AG99" s="12">
        <v>423</v>
      </c>
      <c r="AH99" s="12">
        <v>424</v>
      </c>
      <c r="AI99" s="12">
        <v>417</v>
      </c>
      <c r="AJ99" s="12">
        <v>424</v>
      </c>
      <c r="AK99" s="12">
        <v>417</v>
      </c>
    </row>
    <row r="100" spans="1:37" x14ac:dyDescent="0.2">
      <c r="A100" s="154"/>
      <c r="B100" s="90"/>
      <c r="U100" s="13">
        <v>17</v>
      </c>
      <c r="V100" s="15">
        <v>400</v>
      </c>
      <c r="W100" s="13">
        <v>685</v>
      </c>
      <c r="X100" s="13">
        <v>612</v>
      </c>
      <c r="Y100" s="13">
        <v>633</v>
      </c>
      <c r="Z100" s="13">
        <v>611</v>
      </c>
      <c r="AA100" s="13">
        <v>633</v>
      </c>
      <c r="AB100" s="13">
        <v>611</v>
      </c>
      <c r="AC100" s="16"/>
      <c r="AD100" s="13">
        <v>17</v>
      </c>
      <c r="AE100" s="15">
        <v>400</v>
      </c>
      <c r="AF100" s="13">
        <v>544</v>
      </c>
      <c r="AG100" s="13">
        <v>485</v>
      </c>
      <c r="AH100" s="13">
        <v>501</v>
      </c>
      <c r="AI100" s="13">
        <v>482</v>
      </c>
      <c r="AJ100" s="13">
        <v>501</v>
      </c>
      <c r="AK100" s="13">
        <v>482</v>
      </c>
    </row>
    <row r="101" spans="1:37" x14ac:dyDescent="0.2">
      <c r="A101" s="154"/>
      <c r="B101" s="90"/>
      <c r="U101" s="12">
        <v>18</v>
      </c>
      <c r="V101" s="18">
        <v>500</v>
      </c>
      <c r="W101" s="12">
        <v>792</v>
      </c>
      <c r="X101" s="12">
        <v>690</v>
      </c>
      <c r="Y101" s="12" t="s">
        <v>73</v>
      </c>
      <c r="Z101" s="12" t="s">
        <v>73</v>
      </c>
      <c r="AA101" s="12" t="s">
        <v>73</v>
      </c>
      <c r="AB101" s="12" t="s">
        <v>73</v>
      </c>
      <c r="AC101" s="16"/>
      <c r="AD101" s="12">
        <v>18</v>
      </c>
      <c r="AE101" s="18">
        <v>500</v>
      </c>
      <c r="AF101" s="12">
        <v>636</v>
      </c>
      <c r="AG101" s="12">
        <v>556</v>
      </c>
      <c r="AH101" s="12" t="s">
        <v>73</v>
      </c>
      <c r="AI101" s="12" t="s">
        <v>73</v>
      </c>
      <c r="AJ101" s="12" t="s">
        <v>73</v>
      </c>
      <c r="AK101" s="12" t="s">
        <v>73</v>
      </c>
    </row>
    <row r="102" spans="1:37" x14ac:dyDescent="0.2">
      <c r="A102" s="154"/>
      <c r="B102" s="90"/>
      <c r="U102" s="13">
        <v>19</v>
      </c>
      <c r="V102" s="15" t="s">
        <v>92</v>
      </c>
      <c r="W102" s="13">
        <v>910</v>
      </c>
      <c r="X102" s="13">
        <v>774</v>
      </c>
      <c r="Y102" s="13" t="s">
        <v>73</v>
      </c>
      <c r="Z102" s="13" t="s">
        <v>73</v>
      </c>
      <c r="AA102" s="13" t="s">
        <v>73</v>
      </c>
      <c r="AB102" s="13" t="s">
        <v>73</v>
      </c>
      <c r="AC102" s="16"/>
      <c r="AD102" s="13">
        <v>19</v>
      </c>
      <c r="AE102" s="15" t="s">
        <v>92</v>
      </c>
      <c r="AF102" s="13">
        <v>744</v>
      </c>
      <c r="AG102" s="13">
        <v>633</v>
      </c>
      <c r="AH102" s="13" t="s">
        <v>73</v>
      </c>
      <c r="AI102" s="13" t="s">
        <v>73</v>
      </c>
      <c r="AJ102" s="13" t="s">
        <v>73</v>
      </c>
      <c r="AK102" s="13" t="s">
        <v>73</v>
      </c>
    </row>
    <row r="103" spans="1:37" x14ac:dyDescent="0.2">
      <c r="A103" s="154"/>
      <c r="B103" s="90"/>
      <c r="U103" s="12">
        <v>20</v>
      </c>
      <c r="V103" s="18">
        <v>800</v>
      </c>
      <c r="W103" s="12">
        <v>1030</v>
      </c>
      <c r="X103" s="12">
        <v>856</v>
      </c>
      <c r="Y103" s="12" t="s">
        <v>73</v>
      </c>
      <c r="Z103" s="12" t="s">
        <v>73</v>
      </c>
      <c r="AA103" s="12" t="s">
        <v>73</v>
      </c>
      <c r="AB103" s="12" t="s">
        <v>73</v>
      </c>
      <c r="AC103" s="16"/>
      <c r="AD103" s="12">
        <v>20</v>
      </c>
      <c r="AE103" s="18">
        <v>800</v>
      </c>
      <c r="AF103" s="12">
        <v>858</v>
      </c>
      <c r="AG103" s="12">
        <v>713</v>
      </c>
      <c r="AH103" s="12" t="s">
        <v>73</v>
      </c>
      <c r="AI103" s="12" t="s">
        <v>73</v>
      </c>
      <c r="AJ103" s="12" t="s">
        <v>73</v>
      </c>
      <c r="AK103" s="12" t="s">
        <v>73</v>
      </c>
    </row>
    <row r="104" spans="1:37" x14ac:dyDescent="0.2">
      <c r="A104" s="154"/>
      <c r="B104" s="90"/>
      <c r="U104" s="13">
        <v>21</v>
      </c>
      <c r="V104" s="15">
        <v>1000</v>
      </c>
      <c r="W104" s="13">
        <v>1143</v>
      </c>
      <c r="X104" s="13">
        <v>933</v>
      </c>
      <c r="Y104" s="13" t="s">
        <v>73</v>
      </c>
      <c r="Z104" s="13" t="s">
        <v>73</v>
      </c>
      <c r="AA104" s="13" t="s">
        <v>73</v>
      </c>
      <c r="AB104" s="13" t="s">
        <v>73</v>
      </c>
      <c r="AC104" s="16"/>
      <c r="AD104" s="13">
        <v>21</v>
      </c>
      <c r="AE104" s="15">
        <v>1000</v>
      </c>
      <c r="AF104" s="13">
        <v>972</v>
      </c>
      <c r="AG104" s="13">
        <v>793</v>
      </c>
      <c r="AH104" s="13" t="s">
        <v>73</v>
      </c>
      <c r="AI104" s="13" t="s">
        <v>73</v>
      </c>
      <c r="AJ104" s="13" t="s">
        <v>73</v>
      </c>
      <c r="AK104" s="13" t="s">
        <v>73</v>
      </c>
    </row>
    <row r="105" spans="1:37" x14ac:dyDescent="0.2">
      <c r="A105" s="154"/>
      <c r="B105" s="90"/>
    </row>
    <row r="106" spans="1:37" ht="12" thickBot="1" x14ac:dyDescent="0.25">
      <c r="A106" s="154"/>
      <c r="B106" s="90"/>
    </row>
    <row r="107" spans="1:37" x14ac:dyDescent="0.2">
      <c r="A107" s="154"/>
      <c r="B107" s="90"/>
      <c r="C107" s="161" t="s">
        <v>94</v>
      </c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/>
      <c r="AF107" s="162"/>
      <c r="AG107" s="162"/>
      <c r="AH107" s="163"/>
    </row>
    <row r="108" spans="1:37" ht="12" thickBot="1" x14ac:dyDescent="0.25">
      <c r="A108" s="154"/>
      <c r="B108" s="90"/>
      <c r="C108" s="16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165"/>
      <c r="AC108" s="165"/>
      <c r="AD108" s="165"/>
      <c r="AE108" s="165"/>
      <c r="AF108" s="165"/>
      <c r="AG108" s="165"/>
      <c r="AH108" s="166"/>
    </row>
    <row r="109" spans="1:37" ht="12" thickBot="1" x14ac:dyDescent="0.25">
      <c r="A109" s="154"/>
      <c r="B109" s="90"/>
      <c r="C109" s="3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</row>
    <row r="110" spans="1:37" x14ac:dyDescent="0.2">
      <c r="A110" s="154"/>
      <c r="B110" s="90"/>
      <c r="C110" s="143" t="s">
        <v>97</v>
      </c>
      <c r="D110" s="144"/>
      <c r="E110" s="144"/>
      <c r="F110" s="144"/>
      <c r="G110" s="144"/>
      <c r="H110" s="144"/>
      <c r="I110" s="144"/>
      <c r="J110" s="144"/>
      <c r="K110" s="144"/>
      <c r="L110" s="145"/>
      <c r="M110" s="35"/>
      <c r="N110" s="143" t="s">
        <v>98</v>
      </c>
      <c r="O110" s="144"/>
      <c r="P110" s="144"/>
      <c r="Q110" s="144"/>
      <c r="R110" s="144"/>
      <c r="S110" s="144"/>
      <c r="T110" s="144"/>
      <c r="U110" s="144"/>
      <c r="V110" s="144"/>
      <c r="W110" s="145"/>
      <c r="X110" s="35"/>
      <c r="Y110" s="143" t="s">
        <v>99</v>
      </c>
      <c r="Z110" s="144"/>
      <c r="AA110" s="144"/>
      <c r="AB110" s="144"/>
      <c r="AC110" s="144"/>
      <c r="AD110" s="144"/>
      <c r="AE110" s="144"/>
      <c r="AF110" s="144"/>
      <c r="AG110" s="144"/>
      <c r="AH110" s="145"/>
      <c r="AI110" s="16"/>
      <c r="AJ110" s="16"/>
      <c r="AK110" s="16"/>
    </row>
    <row r="111" spans="1:37" ht="11.25" customHeight="1" x14ac:dyDescent="0.2">
      <c r="A111" s="154"/>
      <c r="B111" s="90"/>
      <c r="C111" s="36" t="s">
        <v>96</v>
      </c>
      <c r="D111" s="146" t="s">
        <v>95</v>
      </c>
      <c r="E111" s="146"/>
      <c r="F111" s="146"/>
      <c r="G111" s="146"/>
      <c r="H111" s="146"/>
      <c r="I111" s="146"/>
      <c r="J111" s="146"/>
      <c r="K111" s="146"/>
      <c r="L111" s="147"/>
      <c r="M111" s="35"/>
      <c r="N111" s="36" t="s">
        <v>96</v>
      </c>
      <c r="O111" s="146" t="s">
        <v>95</v>
      </c>
      <c r="P111" s="146"/>
      <c r="Q111" s="146"/>
      <c r="R111" s="146"/>
      <c r="S111" s="146"/>
      <c r="T111" s="146"/>
      <c r="U111" s="146"/>
      <c r="V111" s="146"/>
      <c r="W111" s="147"/>
      <c r="X111" s="35"/>
      <c r="Y111" s="36" t="s">
        <v>96</v>
      </c>
      <c r="Z111" s="146" t="s">
        <v>95</v>
      </c>
      <c r="AA111" s="146"/>
      <c r="AB111" s="146"/>
      <c r="AC111" s="146"/>
      <c r="AD111" s="146"/>
      <c r="AE111" s="146"/>
      <c r="AF111" s="146"/>
      <c r="AG111" s="146"/>
      <c r="AH111" s="147"/>
      <c r="AI111" s="16"/>
      <c r="AJ111" s="16"/>
      <c r="AK111" s="16"/>
    </row>
    <row r="112" spans="1:37" x14ac:dyDescent="0.2">
      <c r="A112" s="154"/>
      <c r="B112" s="90"/>
      <c r="C112" s="37" t="s">
        <v>17</v>
      </c>
      <c r="D112" s="27">
        <v>1.5</v>
      </c>
      <c r="E112" s="27">
        <v>2.5</v>
      </c>
      <c r="F112" s="27">
        <v>4</v>
      </c>
      <c r="G112" s="27">
        <v>6</v>
      </c>
      <c r="H112" s="27">
        <v>10</v>
      </c>
      <c r="I112" s="27">
        <v>16</v>
      </c>
      <c r="J112" s="27">
        <v>25</v>
      </c>
      <c r="K112" s="27">
        <v>35</v>
      </c>
      <c r="L112" s="28">
        <v>50</v>
      </c>
      <c r="M112" s="35"/>
      <c r="N112" s="37" t="s">
        <v>17</v>
      </c>
      <c r="O112" s="27">
        <v>1.5</v>
      </c>
      <c r="P112" s="27">
        <v>2.5</v>
      </c>
      <c r="Q112" s="27">
        <v>4</v>
      </c>
      <c r="R112" s="27">
        <v>6</v>
      </c>
      <c r="S112" s="27">
        <v>10</v>
      </c>
      <c r="T112" s="27">
        <v>16</v>
      </c>
      <c r="U112" s="27">
        <v>25</v>
      </c>
      <c r="V112" s="27">
        <v>35</v>
      </c>
      <c r="W112" s="28">
        <v>50</v>
      </c>
      <c r="X112" s="35"/>
      <c r="Y112" s="37" t="s">
        <v>17</v>
      </c>
      <c r="Z112" s="27">
        <v>1.5</v>
      </c>
      <c r="AA112" s="27">
        <v>2.5</v>
      </c>
      <c r="AB112" s="27">
        <v>4</v>
      </c>
      <c r="AC112" s="27">
        <v>6</v>
      </c>
      <c r="AD112" s="27">
        <v>10</v>
      </c>
      <c r="AE112" s="27">
        <v>16</v>
      </c>
      <c r="AF112" s="27">
        <v>25</v>
      </c>
      <c r="AG112" s="27">
        <v>35</v>
      </c>
      <c r="AH112" s="28">
        <v>50</v>
      </c>
      <c r="AI112" s="16"/>
      <c r="AJ112" s="16"/>
      <c r="AK112" s="16"/>
    </row>
    <row r="113" spans="1:34" x14ac:dyDescent="0.2">
      <c r="A113" s="154"/>
      <c r="B113" s="90"/>
      <c r="C113" s="26">
        <v>1</v>
      </c>
      <c r="D113" s="19" t="s">
        <v>73</v>
      </c>
      <c r="E113" s="19" t="s">
        <v>73</v>
      </c>
      <c r="F113" s="19" t="s">
        <v>73</v>
      </c>
      <c r="G113" s="19" t="s">
        <v>73</v>
      </c>
      <c r="H113" s="19" t="s">
        <v>73</v>
      </c>
      <c r="I113" s="19" t="s">
        <v>73</v>
      </c>
      <c r="J113" s="19" t="s">
        <v>73</v>
      </c>
      <c r="K113" s="19" t="s">
        <v>73</v>
      </c>
      <c r="L113" s="21" t="s">
        <v>73</v>
      </c>
      <c r="M113" s="35"/>
      <c r="N113" s="26">
        <v>1</v>
      </c>
      <c r="O113" s="19" t="s">
        <v>73</v>
      </c>
      <c r="P113" s="19" t="s">
        <v>73</v>
      </c>
      <c r="Q113" s="19" t="s">
        <v>73</v>
      </c>
      <c r="R113" s="19" t="s">
        <v>73</v>
      </c>
      <c r="S113" s="19" t="s">
        <v>73</v>
      </c>
      <c r="T113" s="19" t="s">
        <v>73</v>
      </c>
      <c r="U113" s="19" t="s">
        <v>73</v>
      </c>
      <c r="V113" s="19" t="s">
        <v>73</v>
      </c>
      <c r="W113" s="21" t="s">
        <v>73</v>
      </c>
      <c r="X113" s="35"/>
      <c r="Y113" s="26">
        <v>1</v>
      </c>
      <c r="Z113" s="19">
        <v>429</v>
      </c>
      <c r="AA113" s="19">
        <v>714</v>
      </c>
      <c r="AB113" s="19" t="s">
        <v>73</v>
      </c>
      <c r="AC113" s="19" t="s">
        <v>73</v>
      </c>
      <c r="AD113" s="19" t="s">
        <v>73</v>
      </c>
      <c r="AE113" s="19" t="s">
        <v>73</v>
      </c>
      <c r="AF113" s="19" t="s">
        <v>73</v>
      </c>
      <c r="AG113" s="19" t="s">
        <v>73</v>
      </c>
      <c r="AH113" s="21" t="s">
        <v>73</v>
      </c>
    </row>
    <row r="114" spans="1:34" x14ac:dyDescent="0.2">
      <c r="A114" s="154"/>
      <c r="B114" s="90"/>
      <c r="C114" s="29">
        <v>2</v>
      </c>
      <c r="D114" s="23" t="s">
        <v>73</v>
      </c>
      <c r="E114" s="23" t="s">
        <v>73</v>
      </c>
      <c r="F114" s="23" t="s">
        <v>73</v>
      </c>
      <c r="G114" s="23" t="s">
        <v>73</v>
      </c>
      <c r="H114" s="23" t="s">
        <v>73</v>
      </c>
      <c r="I114" s="23" t="s">
        <v>73</v>
      </c>
      <c r="J114" s="23" t="s">
        <v>73</v>
      </c>
      <c r="K114" s="23" t="s">
        <v>73</v>
      </c>
      <c r="L114" s="24" t="s">
        <v>73</v>
      </c>
      <c r="M114" s="35"/>
      <c r="N114" s="29">
        <v>2</v>
      </c>
      <c r="O114" s="23" t="s">
        <v>73</v>
      </c>
      <c r="P114" s="23" t="s">
        <v>73</v>
      </c>
      <c r="Q114" s="23" t="s">
        <v>73</v>
      </c>
      <c r="R114" s="23" t="s">
        <v>73</v>
      </c>
      <c r="S114" s="23" t="s">
        <v>73</v>
      </c>
      <c r="T114" s="23" t="s">
        <v>73</v>
      </c>
      <c r="U114" s="23" t="s">
        <v>73</v>
      </c>
      <c r="V114" s="23" t="s">
        <v>73</v>
      </c>
      <c r="W114" s="24" t="s">
        <v>73</v>
      </c>
      <c r="X114" s="35"/>
      <c r="Y114" s="29">
        <v>2</v>
      </c>
      <c r="Z114" s="23">
        <v>214</v>
      </c>
      <c r="AA114" s="23">
        <v>357</v>
      </c>
      <c r="AB114" s="23">
        <v>571</v>
      </c>
      <c r="AC114" s="23">
        <v>857</v>
      </c>
      <c r="AD114" s="23" t="s">
        <v>73</v>
      </c>
      <c r="AE114" s="23" t="s">
        <v>73</v>
      </c>
      <c r="AF114" s="23" t="s">
        <v>73</v>
      </c>
      <c r="AG114" s="23" t="s">
        <v>73</v>
      </c>
      <c r="AH114" s="24" t="s">
        <v>73</v>
      </c>
    </row>
    <row r="115" spans="1:34" x14ac:dyDescent="0.2">
      <c r="A115" s="154"/>
      <c r="B115" s="90"/>
      <c r="C115" s="26">
        <v>3</v>
      </c>
      <c r="D115" s="19" t="s">
        <v>73</v>
      </c>
      <c r="E115" s="19" t="s">
        <v>73</v>
      </c>
      <c r="F115" s="19" t="s">
        <v>73</v>
      </c>
      <c r="G115" s="19" t="s">
        <v>73</v>
      </c>
      <c r="H115" s="19" t="s">
        <v>73</v>
      </c>
      <c r="I115" s="19" t="s">
        <v>73</v>
      </c>
      <c r="J115" s="19" t="s">
        <v>73</v>
      </c>
      <c r="K115" s="19" t="s">
        <v>73</v>
      </c>
      <c r="L115" s="21" t="s">
        <v>73</v>
      </c>
      <c r="M115" s="35"/>
      <c r="N115" s="26">
        <v>3</v>
      </c>
      <c r="O115" s="19" t="s">
        <v>73</v>
      </c>
      <c r="P115" s="19" t="s">
        <v>73</v>
      </c>
      <c r="Q115" s="19" t="s">
        <v>73</v>
      </c>
      <c r="R115" s="19" t="s">
        <v>73</v>
      </c>
      <c r="S115" s="19" t="s">
        <v>73</v>
      </c>
      <c r="T115" s="19" t="s">
        <v>73</v>
      </c>
      <c r="U115" s="19" t="s">
        <v>73</v>
      </c>
      <c r="V115" s="19" t="s">
        <v>73</v>
      </c>
      <c r="W115" s="21" t="s">
        <v>73</v>
      </c>
      <c r="X115" s="35"/>
      <c r="Y115" s="26">
        <v>3</v>
      </c>
      <c r="Z115" s="19">
        <v>143</v>
      </c>
      <c r="AA115" s="19">
        <v>238</v>
      </c>
      <c r="AB115" s="19">
        <v>381</v>
      </c>
      <c r="AC115" s="19">
        <v>571</v>
      </c>
      <c r="AD115" s="19">
        <v>952</v>
      </c>
      <c r="AE115" s="19" t="s">
        <v>73</v>
      </c>
      <c r="AF115" s="19" t="s">
        <v>73</v>
      </c>
      <c r="AG115" s="19" t="s">
        <v>73</v>
      </c>
      <c r="AH115" s="21" t="s">
        <v>73</v>
      </c>
    </row>
    <row r="116" spans="1:34" x14ac:dyDescent="0.2">
      <c r="A116" s="154"/>
      <c r="B116" s="90"/>
      <c r="C116" s="29">
        <v>4</v>
      </c>
      <c r="D116" s="23" t="s">
        <v>73</v>
      </c>
      <c r="E116" s="23" t="s">
        <v>73</v>
      </c>
      <c r="F116" s="23" t="s">
        <v>73</v>
      </c>
      <c r="G116" s="23" t="s">
        <v>73</v>
      </c>
      <c r="H116" s="23" t="s">
        <v>73</v>
      </c>
      <c r="I116" s="23" t="s">
        <v>73</v>
      </c>
      <c r="J116" s="23" t="s">
        <v>73</v>
      </c>
      <c r="K116" s="23" t="s">
        <v>73</v>
      </c>
      <c r="L116" s="24" t="s">
        <v>73</v>
      </c>
      <c r="M116" s="35"/>
      <c r="N116" s="29">
        <v>4</v>
      </c>
      <c r="O116" s="23" t="s">
        <v>73</v>
      </c>
      <c r="P116" s="23" t="s">
        <v>73</v>
      </c>
      <c r="Q116" s="23" t="s">
        <v>73</v>
      </c>
      <c r="R116" s="23" t="s">
        <v>73</v>
      </c>
      <c r="S116" s="23" t="s">
        <v>73</v>
      </c>
      <c r="T116" s="23" t="s">
        <v>73</v>
      </c>
      <c r="U116" s="23" t="s">
        <v>73</v>
      </c>
      <c r="V116" s="23" t="s">
        <v>73</v>
      </c>
      <c r="W116" s="24" t="s">
        <v>73</v>
      </c>
      <c r="X116" s="35"/>
      <c r="Y116" s="29">
        <v>4</v>
      </c>
      <c r="Z116" s="23">
        <v>107</v>
      </c>
      <c r="AA116" s="23">
        <v>179</v>
      </c>
      <c r="AB116" s="23">
        <v>286</v>
      </c>
      <c r="AC116" s="23">
        <v>429</v>
      </c>
      <c r="AD116" s="23">
        <v>714</v>
      </c>
      <c r="AE116" s="23" t="s">
        <v>73</v>
      </c>
      <c r="AF116" s="23" t="s">
        <v>73</v>
      </c>
      <c r="AG116" s="23" t="s">
        <v>73</v>
      </c>
      <c r="AH116" s="24" t="s">
        <v>73</v>
      </c>
    </row>
    <row r="117" spans="1:34" x14ac:dyDescent="0.2">
      <c r="A117" s="154"/>
      <c r="B117" s="90"/>
      <c r="C117" s="26">
        <v>6</v>
      </c>
      <c r="D117" s="19">
        <v>200</v>
      </c>
      <c r="E117" s="19">
        <v>333</v>
      </c>
      <c r="F117" s="19">
        <v>533</v>
      </c>
      <c r="G117" s="19">
        <v>800</v>
      </c>
      <c r="H117" s="19" t="s">
        <v>73</v>
      </c>
      <c r="I117" s="19" t="s">
        <v>73</v>
      </c>
      <c r="J117" s="19" t="s">
        <v>73</v>
      </c>
      <c r="K117" s="19" t="s">
        <v>73</v>
      </c>
      <c r="L117" s="21" t="s">
        <v>73</v>
      </c>
      <c r="M117" s="35"/>
      <c r="N117" s="26">
        <v>6</v>
      </c>
      <c r="O117" s="19">
        <v>100</v>
      </c>
      <c r="P117" s="19">
        <v>167</v>
      </c>
      <c r="Q117" s="19">
        <v>267</v>
      </c>
      <c r="R117" s="19">
        <v>400</v>
      </c>
      <c r="S117" s="19">
        <v>667</v>
      </c>
      <c r="T117" s="19" t="s">
        <v>73</v>
      </c>
      <c r="U117" s="19" t="s">
        <v>73</v>
      </c>
      <c r="V117" s="19" t="s">
        <v>73</v>
      </c>
      <c r="W117" s="21" t="s">
        <v>73</v>
      </c>
      <c r="X117" s="35"/>
      <c r="Y117" s="26">
        <v>6</v>
      </c>
      <c r="Z117" s="19">
        <v>71</v>
      </c>
      <c r="AA117" s="19">
        <v>119</v>
      </c>
      <c r="AB117" s="19">
        <v>190</v>
      </c>
      <c r="AC117" s="19">
        <v>286</v>
      </c>
      <c r="AD117" s="19">
        <v>476</v>
      </c>
      <c r="AE117" s="25">
        <v>762</v>
      </c>
      <c r="AF117" s="19" t="s">
        <v>73</v>
      </c>
      <c r="AG117" s="19" t="s">
        <v>73</v>
      </c>
      <c r="AH117" s="21" t="s">
        <v>73</v>
      </c>
    </row>
    <row r="118" spans="1:34" x14ac:dyDescent="0.2">
      <c r="A118" s="154"/>
      <c r="B118" s="90"/>
      <c r="C118" s="29">
        <v>10</v>
      </c>
      <c r="D118" s="23">
        <v>120</v>
      </c>
      <c r="E118" s="23">
        <v>200</v>
      </c>
      <c r="F118" s="23">
        <v>320</v>
      </c>
      <c r="G118" s="23">
        <v>480</v>
      </c>
      <c r="H118" s="23">
        <v>800</v>
      </c>
      <c r="I118" s="23" t="s">
        <v>73</v>
      </c>
      <c r="J118" s="23" t="s">
        <v>73</v>
      </c>
      <c r="K118" s="23" t="s">
        <v>73</v>
      </c>
      <c r="L118" s="24" t="s">
        <v>73</v>
      </c>
      <c r="M118" s="35"/>
      <c r="N118" s="29">
        <v>10</v>
      </c>
      <c r="O118" s="23">
        <v>60</v>
      </c>
      <c r="P118" s="23">
        <v>100</v>
      </c>
      <c r="Q118" s="23">
        <v>160</v>
      </c>
      <c r="R118" s="23">
        <v>240</v>
      </c>
      <c r="S118" s="23">
        <v>400</v>
      </c>
      <c r="T118" s="23">
        <v>640</v>
      </c>
      <c r="U118" s="23" t="s">
        <v>73</v>
      </c>
      <c r="V118" s="23" t="s">
        <v>73</v>
      </c>
      <c r="W118" s="24" t="s">
        <v>73</v>
      </c>
      <c r="X118" s="35"/>
      <c r="Y118" s="29">
        <v>10</v>
      </c>
      <c r="Z118" s="23">
        <v>43</v>
      </c>
      <c r="AA118" s="23">
        <v>71</v>
      </c>
      <c r="AB118" s="23">
        <v>114</v>
      </c>
      <c r="AC118" s="23">
        <v>171</v>
      </c>
      <c r="AD118" s="23">
        <v>286</v>
      </c>
      <c r="AE118" s="23">
        <v>457</v>
      </c>
      <c r="AF118" s="23">
        <v>714</v>
      </c>
      <c r="AG118" s="23" t="s">
        <v>73</v>
      </c>
      <c r="AH118" s="24" t="s">
        <v>73</v>
      </c>
    </row>
    <row r="119" spans="1:34" x14ac:dyDescent="0.2">
      <c r="A119" s="154"/>
      <c r="B119" s="90"/>
      <c r="C119" s="26">
        <v>16</v>
      </c>
      <c r="D119" s="19">
        <v>75</v>
      </c>
      <c r="E119" s="19">
        <v>125</v>
      </c>
      <c r="F119" s="19">
        <v>200</v>
      </c>
      <c r="G119" s="19">
        <v>300</v>
      </c>
      <c r="H119" s="19">
        <v>500</v>
      </c>
      <c r="I119" s="19">
        <v>800</v>
      </c>
      <c r="J119" s="19" t="s">
        <v>73</v>
      </c>
      <c r="K119" s="19" t="s">
        <v>73</v>
      </c>
      <c r="L119" s="21" t="s">
        <v>73</v>
      </c>
      <c r="M119" s="35"/>
      <c r="N119" s="26">
        <v>16</v>
      </c>
      <c r="O119" s="19">
        <v>37</v>
      </c>
      <c r="P119" s="19">
        <v>62</v>
      </c>
      <c r="Q119" s="19">
        <v>100</v>
      </c>
      <c r="R119" s="19">
        <v>150</v>
      </c>
      <c r="S119" s="19">
        <v>250</v>
      </c>
      <c r="T119" s="19">
        <v>400</v>
      </c>
      <c r="U119" s="19">
        <v>625</v>
      </c>
      <c r="V119" s="19">
        <v>875</v>
      </c>
      <c r="W119" s="21" t="s">
        <v>73</v>
      </c>
      <c r="X119" s="35"/>
      <c r="Y119" s="26">
        <v>16</v>
      </c>
      <c r="Z119" s="19">
        <v>27</v>
      </c>
      <c r="AA119" s="19">
        <v>45</v>
      </c>
      <c r="AB119" s="19">
        <v>71</v>
      </c>
      <c r="AC119" s="19">
        <v>107</v>
      </c>
      <c r="AD119" s="19">
        <v>179</v>
      </c>
      <c r="AE119" s="25">
        <v>286</v>
      </c>
      <c r="AF119" s="19">
        <v>446</v>
      </c>
      <c r="AG119" s="19">
        <v>625</v>
      </c>
      <c r="AH119" s="21">
        <v>848</v>
      </c>
    </row>
    <row r="120" spans="1:34" x14ac:dyDescent="0.2">
      <c r="A120" s="154"/>
      <c r="B120" s="90"/>
      <c r="C120" s="29">
        <v>20</v>
      </c>
      <c r="D120" s="23">
        <v>60</v>
      </c>
      <c r="E120" s="23">
        <v>100</v>
      </c>
      <c r="F120" s="23">
        <v>160</v>
      </c>
      <c r="G120" s="23">
        <v>240</v>
      </c>
      <c r="H120" s="23">
        <v>400</v>
      </c>
      <c r="I120" s="23">
        <v>640</v>
      </c>
      <c r="J120" s="23" t="s">
        <v>73</v>
      </c>
      <c r="K120" s="23" t="s">
        <v>73</v>
      </c>
      <c r="L120" s="24" t="s">
        <v>73</v>
      </c>
      <c r="M120" s="35"/>
      <c r="N120" s="29">
        <v>20</v>
      </c>
      <c r="O120" s="23">
        <v>30</v>
      </c>
      <c r="P120" s="23">
        <v>50</v>
      </c>
      <c r="Q120" s="23">
        <v>80</v>
      </c>
      <c r="R120" s="23">
        <v>120</v>
      </c>
      <c r="S120" s="23">
        <v>200</v>
      </c>
      <c r="T120" s="23">
        <v>320</v>
      </c>
      <c r="U120" s="23">
        <v>500</v>
      </c>
      <c r="V120" s="23">
        <v>700</v>
      </c>
      <c r="W120" s="24" t="s">
        <v>73</v>
      </c>
      <c r="X120" s="35"/>
      <c r="Y120" s="29">
        <v>20</v>
      </c>
      <c r="Z120" s="23">
        <v>21</v>
      </c>
      <c r="AA120" s="23">
        <v>36</v>
      </c>
      <c r="AB120" s="23">
        <v>57</v>
      </c>
      <c r="AC120" s="23">
        <v>86</v>
      </c>
      <c r="AD120" s="23">
        <v>143</v>
      </c>
      <c r="AE120" s="23">
        <v>229</v>
      </c>
      <c r="AF120" s="23">
        <v>357</v>
      </c>
      <c r="AG120" s="23">
        <v>500</v>
      </c>
      <c r="AH120" s="24">
        <v>679</v>
      </c>
    </row>
    <row r="121" spans="1:34" x14ac:dyDescent="0.2">
      <c r="A121" s="154"/>
      <c r="B121" s="90"/>
      <c r="C121" s="26">
        <v>25</v>
      </c>
      <c r="D121" s="19">
        <v>48</v>
      </c>
      <c r="E121" s="19">
        <v>80</v>
      </c>
      <c r="F121" s="19">
        <v>128</v>
      </c>
      <c r="G121" s="19">
        <v>192</v>
      </c>
      <c r="H121" s="19">
        <v>320</v>
      </c>
      <c r="I121" s="19">
        <v>512</v>
      </c>
      <c r="J121" s="19">
        <v>800</v>
      </c>
      <c r="K121" s="19" t="s">
        <v>73</v>
      </c>
      <c r="L121" s="21" t="s">
        <v>73</v>
      </c>
      <c r="M121" s="35"/>
      <c r="N121" s="26">
        <v>25</v>
      </c>
      <c r="O121" s="19">
        <v>24</v>
      </c>
      <c r="P121" s="19">
        <v>40</v>
      </c>
      <c r="Q121" s="19">
        <v>64</v>
      </c>
      <c r="R121" s="19">
        <v>96</v>
      </c>
      <c r="S121" s="19">
        <v>160</v>
      </c>
      <c r="T121" s="19">
        <v>256</v>
      </c>
      <c r="U121" s="19">
        <v>400</v>
      </c>
      <c r="V121" s="19">
        <v>560</v>
      </c>
      <c r="W121" s="21">
        <v>760</v>
      </c>
      <c r="X121" s="35"/>
      <c r="Y121" s="26">
        <v>25</v>
      </c>
      <c r="Z121" s="19">
        <v>17</v>
      </c>
      <c r="AA121" s="19">
        <v>29</v>
      </c>
      <c r="AB121" s="19">
        <v>46</v>
      </c>
      <c r="AC121" s="19">
        <v>69</v>
      </c>
      <c r="AD121" s="19">
        <v>114</v>
      </c>
      <c r="AE121" s="25">
        <v>183</v>
      </c>
      <c r="AF121" s="19">
        <v>286</v>
      </c>
      <c r="AG121" s="19">
        <v>400</v>
      </c>
      <c r="AH121" s="21">
        <v>543</v>
      </c>
    </row>
    <row r="122" spans="1:34" x14ac:dyDescent="0.2">
      <c r="A122" s="154"/>
      <c r="B122" s="90"/>
      <c r="C122" s="29">
        <v>32</v>
      </c>
      <c r="D122" s="23">
        <v>37</v>
      </c>
      <c r="E122" s="23">
        <v>62</v>
      </c>
      <c r="F122" s="23">
        <v>100</v>
      </c>
      <c r="G122" s="23">
        <v>150</v>
      </c>
      <c r="H122" s="23">
        <v>250</v>
      </c>
      <c r="I122" s="23">
        <v>400</v>
      </c>
      <c r="J122" s="23">
        <v>625</v>
      </c>
      <c r="K122" s="23">
        <v>875</v>
      </c>
      <c r="L122" s="24" t="s">
        <v>73</v>
      </c>
      <c r="M122" s="35"/>
      <c r="N122" s="29">
        <v>32</v>
      </c>
      <c r="O122" s="23">
        <v>18</v>
      </c>
      <c r="P122" s="23">
        <v>31</v>
      </c>
      <c r="Q122" s="23">
        <v>50</v>
      </c>
      <c r="R122" s="23">
        <v>75</v>
      </c>
      <c r="S122" s="23">
        <v>125</v>
      </c>
      <c r="T122" s="23">
        <v>200</v>
      </c>
      <c r="U122" s="23">
        <v>313</v>
      </c>
      <c r="V122" s="23">
        <v>438</v>
      </c>
      <c r="W122" s="24">
        <v>594</v>
      </c>
      <c r="X122" s="35"/>
      <c r="Y122" s="29">
        <v>32</v>
      </c>
      <c r="Z122" s="23">
        <v>13</v>
      </c>
      <c r="AA122" s="23">
        <v>22</v>
      </c>
      <c r="AB122" s="23">
        <v>36</v>
      </c>
      <c r="AC122" s="23">
        <v>54</v>
      </c>
      <c r="AD122" s="23">
        <v>89</v>
      </c>
      <c r="AE122" s="23">
        <v>143</v>
      </c>
      <c r="AF122" s="23">
        <v>223</v>
      </c>
      <c r="AG122" s="23">
        <v>313</v>
      </c>
      <c r="AH122" s="24">
        <v>424</v>
      </c>
    </row>
    <row r="123" spans="1:34" x14ac:dyDescent="0.2">
      <c r="A123" s="154"/>
      <c r="B123" s="90"/>
      <c r="C123" s="26">
        <v>40</v>
      </c>
      <c r="D123" s="19">
        <v>30</v>
      </c>
      <c r="E123" s="19">
        <v>50</v>
      </c>
      <c r="F123" s="19">
        <v>80</v>
      </c>
      <c r="G123" s="19">
        <v>120</v>
      </c>
      <c r="H123" s="19">
        <v>200</v>
      </c>
      <c r="I123" s="19">
        <v>320</v>
      </c>
      <c r="J123" s="19">
        <v>500</v>
      </c>
      <c r="K123" s="19">
        <v>700</v>
      </c>
      <c r="L123" s="21" t="s">
        <v>73</v>
      </c>
      <c r="M123" s="35"/>
      <c r="N123" s="26">
        <v>40</v>
      </c>
      <c r="O123" s="19">
        <v>15</v>
      </c>
      <c r="P123" s="19">
        <v>25</v>
      </c>
      <c r="Q123" s="19">
        <v>40</v>
      </c>
      <c r="R123" s="19">
        <v>60</v>
      </c>
      <c r="S123" s="19">
        <v>100</v>
      </c>
      <c r="T123" s="19">
        <v>160</v>
      </c>
      <c r="U123" s="19">
        <v>250</v>
      </c>
      <c r="V123" s="19">
        <v>350</v>
      </c>
      <c r="W123" s="21">
        <v>475</v>
      </c>
      <c r="X123" s="35"/>
      <c r="Y123" s="26">
        <v>40</v>
      </c>
      <c r="Z123" s="19">
        <v>11</v>
      </c>
      <c r="AA123" s="19">
        <v>18</v>
      </c>
      <c r="AB123" s="19">
        <v>29</v>
      </c>
      <c r="AC123" s="19">
        <v>43</v>
      </c>
      <c r="AD123" s="19">
        <v>71</v>
      </c>
      <c r="AE123" s="25">
        <v>114</v>
      </c>
      <c r="AF123" s="19">
        <v>179</v>
      </c>
      <c r="AG123" s="19">
        <v>250</v>
      </c>
      <c r="AH123" s="21">
        <v>339</v>
      </c>
    </row>
    <row r="124" spans="1:34" x14ac:dyDescent="0.2">
      <c r="A124" s="154"/>
      <c r="B124" s="90"/>
      <c r="C124" s="29">
        <v>50</v>
      </c>
      <c r="D124" s="23">
        <v>24</v>
      </c>
      <c r="E124" s="23">
        <v>40</v>
      </c>
      <c r="F124" s="23">
        <v>64</v>
      </c>
      <c r="G124" s="23">
        <v>96</v>
      </c>
      <c r="H124" s="23">
        <v>160</v>
      </c>
      <c r="I124" s="23">
        <v>256</v>
      </c>
      <c r="J124" s="23">
        <v>400</v>
      </c>
      <c r="K124" s="23">
        <v>560</v>
      </c>
      <c r="L124" s="24">
        <v>760</v>
      </c>
      <c r="M124" s="35"/>
      <c r="N124" s="29">
        <v>50</v>
      </c>
      <c r="O124" s="23">
        <v>12</v>
      </c>
      <c r="P124" s="23">
        <v>20</v>
      </c>
      <c r="Q124" s="23">
        <v>32</v>
      </c>
      <c r="R124" s="23">
        <v>48</v>
      </c>
      <c r="S124" s="23">
        <v>80</v>
      </c>
      <c r="T124" s="23">
        <v>128</v>
      </c>
      <c r="U124" s="23">
        <v>200</v>
      </c>
      <c r="V124" s="23">
        <v>280</v>
      </c>
      <c r="W124" s="24">
        <v>380</v>
      </c>
      <c r="X124" s="35"/>
      <c r="Y124" s="29">
        <v>50</v>
      </c>
      <c r="Z124" s="23">
        <v>9</v>
      </c>
      <c r="AA124" s="23">
        <v>14</v>
      </c>
      <c r="AB124" s="23">
        <v>23</v>
      </c>
      <c r="AC124" s="23">
        <v>34</v>
      </c>
      <c r="AD124" s="23">
        <v>57</v>
      </c>
      <c r="AE124" s="23">
        <v>91</v>
      </c>
      <c r="AF124" s="23">
        <v>143</v>
      </c>
      <c r="AG124" s="23">
        <v>200</v>
      </c>
      <c r="AH124" s="24">
        <v>271</v>
      </c>
    </row>
    <row r="125" spans="1:34" x14ac:dyDescent="0.2">
      <c r="A125" s="154"/>
      <c r="B125" s="90"/>
      <c r="C125" s="26">
        <v>63</v>
      </c>
      <c r="D125" s="19">
        <v>19</v>
      </c>
      <c r="E125" s="19">
        <v>32</v>
      </c>
      <c r="F125" s="19">
        <v>51</v>
      </c>
      <c r="G125" s="19">
        <v>76</v>
      </c>
      <c r="H125" s="19">
        <v>127</v>
      </c>
      <c r="I125" s="19">
        <v>203</v>
      </c>
      <c r="J125" s="19">
        <v>317</v>
      </c>
      <c r="K125" s="19">
        <v>444</v>
      </c>
      <c r="L125" s="21">
        <v>603</v>
      </c>
      <c r="M125" s="35"/>
      <c r="N125" s="26">
        <v>63</v>
      </c>
      <c r="O125" s="19">
        <v>9.5</v>
      </c>
      <c r="P125" s="19">
        <v>16</v>
      </c>
      <c r="Q125" s="19">
        <v>26</v>
      </c>
      <c r="R125" s="19">
        <v>38</v>
      </c>
      <c r="S125" s="19">
        <v>64</v>
      </c>
      <c r="T125" s="19">
        <v>102</v>
      </c>
      <c r="U125" s="19">
        <v>159</v>
      </c>
      <c r="V125" s="19">
        <v>222</v>
      </c>
      <c r="W125" s="21">
        <v>302</v>
      </c>
      <c r="X125" s="35"/>
      <c r="Y125" s="26">
        <v>63</v>
      </c>
      <c r="Z125" s="19">
        <v>7</v>
      </c>
      <c r="AA125" s="19">
        <v>11</v>
      </c>
      <c r="AB125" s="19">
        <v>18</v>
      </c>
      <c r="AC125" s="19">
        <v>27</v>
      </c>
      <c r="AD125" s="19">
        <v>45</v>
      </c>
      <c r="AE125" s="25">
        <v>73</v>
      </c>
      <c r="AF125" s="19">
        <v>113</v>
      </c>
      <c r="AG125" s="19">
        <v>159</v>
      </c>
      <c r="AH125" s="21">
        <v>215</v>
      </c>
    </row>
    <row r="126" spans="1:34" x14ac:dyDescent="0.2">
      <c r="A126" s="154"/>
      <c r="B126" s="90"/>
      <c r="C126" s="29">
        <v>80</v>
      </c>
      <c r="D126" s="23">
        <v>15</v>
      </c>
      <c r="E126" s="23">
        <v>25</v>
      </c>
      <c r="F126" s="23">
        <v>40</v>
      </c>
      <c r="G126" s="23">
        <v>60</v>
      </c>
      <c r="H126" s="23">
        <v>100</v>
      </c>
      <c r="I126" s="23">
        <v>160</v>
      </c>
      <c r="J126" s="23">
        <v>250</v>
      </c>
      <c r="K126" s="23">
        <v>350</v>
      </c>
      <c r="L126" s="24">
        <v>475</v>
      </c>
      <c r="M126" s="35"/>
      <c r="N126" s="29">
        <v>80</v>
      </c>
      <c r="O126" s="23">
        <v>7.5</v>
      </c>
      <c r="P126" s="23">
        <v>12.5</v>
      </c>
      <c r="Q126" s="23">
        <v>20</v>
      </c>
      <c r="R126" s="23">
        <v>30</v>
      </c>
      <c r="S126" s="23">
        <v>50</v>
      </c>
      <c r="T126" s="23">
        <v>80</v>
      </c>
      <c r="U126" s="23">
        <v>125</v>
      </c>
      <c r="V126" s="23">
        <v>175</v>
      </c>
      <c r="W126" s="24">
        <v>238</v>
      </c>
      <c r="X126" s="35"/>
      <c r="Y126" s="29">
        <v>80</v>
      </c>
      <c r="Z126" s="23">
        <v>5</v>
      </c>
      <c r="AA126" s="23">
        <v>9</v>
      </c>
      <c r="AB126" s="23">
        <v>14</v>
      </c>
      <c r="AC126" s="23">
        <v>21</v>
      </c>
      <c r="AD126" s="23">
        <v>36</v>
      </c>
      <c r="AE126" s="23">
        <v>57</v>
      </c>
      <c r="AF126" s="23">
        <v>89</v>
      </c>
      <c r="AG126" s="23">
        <v>125</v>
      </c>
      <c r="AH126" s="24">
        <v>170</v>
      </c>
    </row>
    <row r="127" spans="1:34" x14ac:dyDescent="0.2">
      <c r="A127" s="154"/>
      <c r="B127" s="90"/>
      <c r="C127" s="26">
        <v>100</v>
      </c>
      <c r="D127" s="19">
        <v>12</v>
      </c>
      <c r="E127" s="19">
        <v>20</v>
      </c>
      <c r="F127" s="19">
        <v>32</v>
      </c>
      <c r="G127" s="19">
        <v>48</v>
      </c>
      <c r="H127" s="19">
        <v>80</v>
      </c>
      <c r="I127" s="19">
        <v>128</v>
      </c>
      <c r="J127" s="19">
        <v>200</v>
      </c>
      <c r="K127" s="19">
        <v>280</v>
      </c>
      <c r="L127" s="21">
        <v>380</v>
      </c>
      <c r="M127" s="35"/>
      <c r="N127" s="26">
        <v>100</v>
      </c>
      <c r="O127" s="19">
        <v>6</v>
      </c>
      <c r="P127" s="19">
        <v>10</v>
      </c>
      <c r="Q127" s="19">
        <v>16</v>
      </c>
      <c r="R127" s="19">
        <v>24</v>
      </c>
      <c r="S127" s="19">
        <v>40</v>
      </c>
      <c r="T127" s="19">
        <v>64</v>
      </c>
      <c r="U127" s="19">
        <v>100</v>
      </c>
      <c r="V127" s="19">
        <v>140</v>
      </c>
      <c r="W127" s="21">
        <v>190</v>
      </c>
      <c r="X127" s="35"/>
      <c r="Y127" s="26">
        <v>100</v>
      </c>
      <c r="Z127" s="19">
        <v>4</v>
      </c>
      <c r="AA127" s="19">
        <v>7</v>
      </c>
      <c r="AB127" s="19">
        <v>11</v>
      </c>
      <c r="AC127" s="19">
        <v>17</v>
      </c>
      <c r="AD127" s="19">
        <v>29</v>
      </c>
      <c r="AE127" s="25">
        <v>46</v>
      </c>
      <c r="AF127" s="19">
        <v>71</v>
      </c>
      <c r="AG127" s="19">
        <v>100</v>
      </c>
      <c r="AH127" s="21">
        <v>136</v>
      </c>
    </row>
    <row r="128" spans="1:34" ht="12" thickBot="1" x14ac:dyDescent="0.25">
      <c r="A128" s="154"/>
      <c r="B128" s="90"/>
      <c r="C128" s="30">
        <v>125</v>
      </c>
      <c r="D128" s="31">
        <v>10</v>
      </c>
      <c r="E128" s="31">
        <v>16</v>
      </c>
      <c r="F128" s="31">
        <v>26</v>
      </c>
      <c r="G128" s="31">
        <v>38</v>
      </c>
      <c r="H128" s="31">
        <v>64</v>
      </c>
      <c r="I128" s="31">
        <v>102</v>
      </c>
      <c r="J128" s="31">
        <v>160</v>
      </c>
      <c r="K128" s="31">
        <v>224</v>
      </c>
      <c r="L128" s="32">
        <v>304</v>
      </c>
      <c r="M128" s="35"/>
      <c r="N128" s="30">
        <v>125</v>
      </c>
      <c r="O128" s="31">
        <v>5</v>
      </c>
      <c r="P128" s="31">
        <v>8</v>
      </c>
      <c r="Q128" s="31">
        <v>13</v>
      </c>
      <c r="R128" s="31">
        <v>19</v>
      </c>
      <c r="S128" s="31">
        <v>32</v>
      </c>
      <c r="T128" s="31">
        <v>51</v>
      </c>
      <c r="U128" s="31">
        <v>80</v>
      </c>
      <c r="V128" s="31">
        <v>112</v>
      </c>
      <c r="W128" s="32">
        <v>152</v>
      </c>
      <c r="X128" s="35"/>
      <c r="Y128" s="30">
        <v>125</v>
      </c>
      <c r="Z128" s="31">
        <v>3</v>
      </c>
      <c r="AA128" s="31">
        <v>6</v>
      </c>
      <c r="AB128" s="31">
        <v>9</v>
      </c>
      <c r="AC128" s="31">
        <v>14</v>
      </c>
      <c r="AD128" s="31">
        <v>23</v>
      </c>
      <c r="AE128" s="31">
        <v>37</v>
      </c>
      <c r="AF128" s="31">
        <v>57</v>
      </c>
      <c r="AG128" s="31">
        <v>80</v>
      </c>
      <c r="AH128" s="32">
        <v>109</v>
      </c>
    </row>
    <row r="129" spans="1:2" x14ac:dyDescent="0.2">
      <c r="A129" s="154"/>
      <c r="B129" s="90"/>
    </row>
    <row r="130" spans="1:2" x14ac:dyDescent="0.2">
      <c r="A130" s="154"/>
      <c r="B130" s="90"/>
    </row>
    <row r="131" spans="1:2" x14ac:dyDescent="0.2">
      <c r="A131" s="154"/>
      <c r="B131" s="90"/>
    </row>
    <row r="132" spans="1:2" x14ac:dyDescent="0.2">
      <c r="A132" s="154"/>
      <c r="B132" s="90"/>
    </row>
    <row r="133" spans="1:2" x14ac:dyDescent="0.2">
      <c r="A133" s="154"/>
      <c r="B133" s="90"/>
    </row>
    <row r="134" spans="1:2" x14ac:dyDescent="0.2">
      <c r="A134" s="154"/>
      <c r="B134" s="90"/>
    </row>
    <row r="135" spans="1:2" x14ac:dyDescent="0.2">
      <c r="A135" s="154"/>
      <c r="B135" s="90"/>
    </row>
    <row r="136" spans="1:2" x14ac:dyDescent="0.2">
      <c r="A136" s="154"/>
      <c r="B136" s="90"/>
    </row>
    <row r="137" spans="1:2" x14ac:dyDescent="0.2">
      <c r="A137" s="154"/>
      <c r="B137" s="90"/>
    </row>
    <row r="138" spans="1:2" x14ac:dyDescent="0.2">
      <c r="A138" s="154"/>
      <c r="B138" s="90"/>
    </row>
    <row r="139" spans="1:2" x14ac:dyDescent="0.2">
      <c r="A139" s="154"/>
      <c r="B139" s="90"/>
    </row>
    <row r="140" spans="1:2" x14ac:dyDescent="0.2">
      <c r="A140" s="154"/>
      <c r="B140" s="90"/>
    </row>
    <row r="141" spans="1:2" x14ac:dyDescent="0.2">
      <c r="A141" s="154"/>
      <c r="B141" s="90"/>
    </row>
    <row r="142" spans="1:2" x14ac:dyDescent="0.2">
      <c r="A142" s="154"/>
      <c r="B142" s="90"/>
    </row>
    <row r="143" spans="1:2" x14ac:dyDescent="0.2">
      <c r="A143" s="154"/>
      <c r="B143" s="90"/>
    </row>
    <row r="145" spans="2:83" s="16" customFormat="1" ht="11.25" customHeight="1" x14ac:dyDescent="0.2">
      <c r="B145" s="186" t="str">
        <f t="array" ref="B145">IFERROR(INDEX(C$145:C$196,SMALL(IF(C$145:C$196&lt;&gt;"",ROW(C$145:C$196)-144),ROW(B1))),"ю")</f>
        <v>Acti9</v>
      </c>
      <c r="C145" s="138" t="s">
        <v>175</v>
      </c>
      <c r="D145" s="107"/>
      <c r="E145" s="138" t="s">
        <v>157</v>
      </c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I145" s="138" t="s">
        <v>172</v>
      </c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C145" s="138" t="s">
        <v>174</v>
      </c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38"/>
      <c r="BU145" s="138"/>
      <c r="BV145" s="138"/>
      <c r="BW145" s="138"/>
      <c r="BX145" s="138"/>
      <c r="BY145" s="138"/>
      <c r="BZ145" s="138"/>
      <c r="CA145" s="138"/>
      <c r="CB145" s="138"/>
      <c r="CC145" s="138"/>
      <c r="CD145" s="138"/>
      <c r="CE145" s="138"/>
    </row>
    <row r="146" spans="2:83" s="16" customFormat="1" ht="11.25" customHeight="1" x14ac:dyDescent="0.2">
      <c r="B146" s="186" t="str">
        <f t="array" ref="B146">IFERROR(INDEX(C$145:C$196,SMALL(IF(C$145:C$196&lt;&gt;"",ROW(C$145:C$196)-144),ROW(B2))),"ю")</f>
        <v>Compact</v>
      </c>
      <c r="C146" s="138"/>
      <c r="D146" s="107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38"/>
      <c r="BU146" s="138"/>
      <c r="BV146" s="138"/>
      <c r="BW146" s="138"/>
      <c r="BX146" s="138"/>
      <c r="BY146" s="138"/>
      <c r="BZ146" s="138"/>
      <c r="CA146" s="138"/>
      <c r="CB146" s="138"/>
      <c r="CC146" s="138"/>
      <c r="CD146" s="138"/>
      <c r="CE146" s="138"/>
    </row>
    <row r="147" spans="2:83" ht="11.25" customHeight="1" x14ac:dyDescent="0.2">
      <c r="B147" s="186" t="str">
        <f t="array" ref="B147">IFERROR(INDEX(C$145:C$196,SMALL(IF(C$145:C$196&lt;&gt;"",ROW(C$145:C$196)-144),ROW(B3))),"ю")</f>
        <v>ю</v>
      </c>
      <c r="C147" s="138"/>
      <c r="D147" s="108" t="s">
        <v>121</v>
      </c>
      <c r="E147" s="179" t="s">
        <v>117</v>
      </c>
      <c r="F147" s="139"/>
      <c r="G147" s="139"/>
      <c r="H147" s="139"/>
      <c r="I147" s="139"/>
      <c r="J147" s="139"/>
      <c r="K147" s="139"/>
      <c r="L147" s="139"/>
      <c r="M147" s="139"/>
      <c r="N147" s="3"/>
      <c r="O147" s="139" t="s">
        <v>118</v>
      </c>
      <c r="P147" s="139"/>
      <c r="Q147" s="139"/>
      <c r="R147" s="139"/>
      <c r="S147" s="139"/>
      <c r="T147" s="139"/>
      <c r="U147" s="139"/>
      <c r="V147" s="139"/>
      <c r="W147" s="139"/>
      <c r="Y147" s="139" t="s">
        <v>120</v>
      </c>
      <c r="Z147" s="139"/>
      <c r="AA147" s="139"/>
      <c r="AB147" s="139"/>
      <c r="AC147" s="139"/>
      <c r="AD147" s="139"/>
      <c r="AE147" s="139"/>
      <c r="AF147" s="139"/>
      <c r="AG147" s="139"/>
      <c r="AI147" s="139" t="s">
        <v>117</v>
      </c>
      <c r="AJ147" s="139"/>
      <c r="AK147" s="139"/>
      <c r="AL147" s="139"/>
      <c r="AM147" s="139"/>
      <c r="AN147" s="139"/>
      <c r="AO147" s="139"/>
      <c r="AP147" s="139"/>
      <c r="AQ147" s="139"/>
      <c r="AR147" s="16"/>
      <c r="AS147" s="139" t="s">
        <v>118</v>
      </c>
      <c r="AT147" s="139"/>
      <c r="AU147" s="139"/>
      <c r="AV147" s="139"/>
      <c r="AW147" s="139"/>
      <c r="AX147" s="139"/>
      <c r="AY147" s="139"/>
      <c r="AZ147" s="139"/>
      <c r="BA147" s="139"/>
      <c r="BC147" s="139" t="s">
        <v>117</v>
      </c>
      <c r="BD147" s="139"/>
      <c r="BE147" s="139"/>
      <c r="BF147" s="139"/>
      <c r="BG147" s="139"/>
      <c r="BH147" s="139"/>
      <c r="BI147" s="139"/>
      <c r="BJ147" s="139"/>
      <c r="BK147" s="139"/>
      <c r="BM147" s="139" t="s">
        <v>117</v>
      </c>
      <c r="BN147" s="139"/>
      <c r="BO147" s="139"/>
      <c r="BP147" s="139"/>
      <c r="BQ147" s="139"/>
      <c r="BR147" s="139"/>
      <c r="BS147" s="139"/>
      <c r="BT147" s="139"/>
      <c r="BU147" s="139"/>
      <c r="BW147" s="139" t="s">
        <v>120</v>
      </c>
      <c r="BX147" s="139"/>
      <c r="BY147" s="139"/>
      <c r="BZ147" s="139"/>
      <c r="CA147" s="139"/>
      <c r="CB147" s="139"/>
      <c r="CC147" s="139"/>
      <c r="CD147" s="139"/>
      <c r="CE147" s="139"/>
    </row>
    <row r="148" spans="2:83" ht="22.5" x14ac:dyDescent="0.2">
      <c r="B148" s="186" t="str">
        <f t="array" ref="B148">IFERROR(INDEX(C$145:C$196,SMALL(IF(C$145:C$196&lt;&gt;"",ROW(C$145:C$196)-144),ROW(B4))),"ю")</f>
        <v>ю</v>
      </c>
      <c r="C148" s="138"/>
      <c r="D148" s="108" t="s">
        <v>159</v>
      </c>
      <c r="E148" s="89"/>
      <c r="F148" s="72">
        <v>220</v>
      </c>
      <c r="G148" s="72">
        <v>380</v>
      </c>
      <c r="H148" s="72">
        <v>220</v>
      </c>
      <c r="I148" s="72">
        <v>380</v>
      </c>
      <c r="J148" s="72">
        <v>220</v>
      </c>
      <c r="K148" s="72">
        <v>380</v>
      </c>
      <c r="L148" s="72">
        <v>220</v>
      </c>
      <c r="M148" s="72">
        <v>380</v>
      </c>
      <c r="N148" s="80"/>
      <c r="O148" s="79"/>
      <c r="P148" s="72">
        <v>220</v>
      </c>
      <c r="Q148" s="72">
        <v>380</v>
      </c>
      <c r="R148" s="72">
        <v>220</v>
      </c>
      <c r="S148" s="72">
        <v>380</v>
      </c>
      <c r="T148" s="72">
        <v>220</v>
      </c>
      <c r="U148" s="72">
        <v>380</v>
      </c>
      <c r="V148" s="72">
        <v>220</v>
      </c>
      <c r="W148" s="72">
        <v>380</v>
      </c>
      <c r="X148" s="80"/>
      <c r="Y148" s="79"/>
      <c r="Z148" s="72">
        <v>220</v>
      </c>
      <c r="AA148" s="72">
        <v>380</v>
      </c>
      <c r="AB148" s="72">
        <v>220</v>
      </c>
      <c r="AC148" s="72">
        <v>380</v>
      </c>
      <c r="AD148" s="72">
        <v>220</v>
      </c>
      <c r="AE148" s="72">
        <v>380</v>
      </c>
      <c r="AF148" s="72">
        <v>220</v>
      </c>
      <c r="AG148" s="72">
        <v>380</v>
      </c>
      <c r="AI148" s="84"/>
      <c r="AJ148" s="72">
        <v>220</v>
      </c>
      <c r="AK148" s="72">
        <v>380</v>
      </c>
      <c r="AL148" s="72">
        <v>220</v>
      </c>
      <c r="AM148" s="72">
        <v>380</v>
      </c>
      <c r="AN148" s="72">
        <v>220</v>
      </c>
      <c r="AO148" s="72">
        <v>380</v>
      </c>
      <c r="AP148" s="72">
        <v>220</v>
      </c>
      <c r="AQ148" s="72">
        <v>380</v>
      </c>
      <c r="AR148" s="16"/>
      <c r="AS148" s="84"/>
      <c r="AT148" s="72">
        <v>220</v>
      </c>
      <c r="AU148" s="72">
        <v>380</v>
      </c>
      <c r="AV148" s="72">
        <v>220</v>
      </c>
      <c r="AW148" s="72">
        <v>380</v>
      </c>
      <c r="AX148" s="72">
        <v>220</v>
      </c>
      <c r="AY148" s="72">
        <v>380</v>
      </c>
      <c r="AZ148" s="72">
        <v>220</v>
      </c>
      <c r="BA148" s="72">
        <v>380</v>
      </c>
      <c r="BC148" s="93"/>
      <c r="BD148" s="72">
        <v>220</v>
      </c>
      <c r="BE148" s="72">
        <v>380</v>
      </c>
      <c r="BF148" s="72">
        <v>220</v>
      </c>
      <c r="BG148" s="72">
        <v>380</v>
      </c>
      <c r="BH148" s="72">
        <v>220</v>
      </c>
      <c r="BI148" s="72">
        <v>380</v>
      </c>
      <c r="BJ148" s="72">
        <v>220</v>
      </c>
      <c r="BK148" s="72">
        <v>380</v>
      </c>
      <c r="BM148" s="93"/>
      <c r="BN148" s="72">
        <v>220</v>
      </c>
      <c r="BO148" s="72">
        <v>380</v>
      </c>
      <c r="BP148" s="72">
        <v>220</v>
      </c>
      <c r="BQ148" s="72">
        <v>380</v>
      </c>
      <c r="BR148" s="72">
        <v>220</v>
      </c>
      <c r="BS148" s="72">
        <v>380</v>
      </c>
      <c r="BT148" s="72">
        <v>220</v>
      </c>
      <c r="BU148" s="72">
        <v>380</v>
      </c>
      <c r="BW148" s="106"/>
      <c r="BX148" s="72">
        <v>220</v>
      </c>
      <c r="BY148" s="72">
        <v>380</v>
      </c>
      <c r="BZ148" s="72">
        <v>220</v>
      </c>
      <c r="CA148" s="72">
        <v>380</v>
      </c>
      <c r="CB148" s="72">
        <v>220</v>
      </c>
      <c r="CC148" s="72">
        <v>380</v>
      </c>
      <c r="CD148" s="72">
        <v>220</v>
      </c>
      <c r="CE148" s="72">
        <v>380</v>
      </c>
    </row>
    <row r="149" spans="2:83" ht="11.25" customHeight="1" x14ac:dyDescent="0.2">
      <c r="B149" s="186" t="str">
        <f t="array" ref="B149">IFERROR(INDEX(C$145:C$196,SMALL(IF(C$145:C$196&lt;&gt;"",ROW(C$145:C$196)-144),ROW(B5))),"ю")</f>
        <v>ю</v>
      </c>
      <c r="C149" s="138"/>
      <c r="D149" s="108" t="s">
        <v>158</v>
      </c>
      <c r="E149" s="89"/>
      <c r="F149" s="140">
        <v>1</v>
      </c>
      <c r="G149" s="141"/>
      <c r="H149" s="142">
        <v>2</v>
      </c>
      <c r="I149" s="142"/>
      <c r="J149" s="142">
        <v>3</v>
      </c>
      <c r="K149" s="142"/>
      <c r="L149" s="142">
        <v>4</v>
      </c>
      <c r="M149" s="142"/>
      <c r="N149" s="80"/>
      <c r="O149" s="79"/>
      <c r="P149" s="140">
        <v>1</v>
      </c>
      <c r="Q149" s="141"/>
      <c r="R149" s="142">
        <v>2</v>
      </c>
      <c r="S149" s="142"/>
      <c r="T149" s="142">
        <v>3</v>
      </c>
      <c r="U149" s="142"/>
      <c r="V149" s="142">
        <v>4</v>
      </c>
      <c r="W149" s="142"/>
      <c r="X149" s="80"/>
      <c r="Y149" s="79"/>
      <c r="Z149" s="140">
        <v>1</v>
      </c>
      <c r="AA149" s="141"/>
      <c r="AB149" s="142">
        <v>2</v>
      </c>
      <c r="AC149" s="142"/>
      <c r="AD149" s="142">
        <v>3</v>
      </c>
      <c r="AE149" s="142"/>
      <c r="AF149" s="142">
        <v>4</v>
      </c>
      <c r="AG149" s="142"/>
      <c r="AI149" s="84"/>
      <c r="AJ149" s="140">
        <v>1</v>
      </c>
      <c r="AK149" s="141"/>
      <c r="AL149" s="142">
        <v>2</v>
      </c>
      <c r="AM149" s="142"/>
      <c r="AN149" s="142">
        <v>3</v>
      </c>
      <c r="AO149" s="142"/>
      <c r="AP149" s="142">
        <v>4</v>
      </c>
      <c r="AQ149" s="142"/>
      <c r="AR149" s="16"/>
      <c r="AS149" s="84"/>
      <c r="AT149" s="140">
        <v>1</v>
      </c>
      <c r="AU149" s="141"/>
      <c r="AV149" s="142">
        <v>2</v>
      </c>
      <c r="AW149" s="142"/>
      <c r="AX149" s="142">
        <v>3</v>
      </c>
      <c r="AY149" s="142"/>
      <c r="AZ149" s="142">
        <v>4</v>
      </c>
      <c r="BA149" s="142"/>
      <c r="BC149" s="93"/>
      <c r="BD149" s="140">
        <v>1</v>
      </c>
      <c r="BE149" s="141"/>
      <c r="BF149" s="142">
        <v>2</v>
      </c>
      <c r="BG149" s="142"/>
      <c r="BH149" s="142">
        <v>3</v>
      </c>
      <c r="BI149" s="142"/>
      <c r="BJ149" s="142">
        <v>4</v>
      </c>
      <c r="BK149" s="142"/>
      <c r="BM149" s="93"/>
      <c r="BN149" s="140">
        <v>1</v>
      </c>
      <c r="BO149" s="141"/>
      <c r="BP149" s="142">
        <v>2</v>
      </c>
      <c r="BQ149" s="142"/>
      <c r="BR149" s="142">
        <v>3</v>
      </c>
      <c r="BS149" s="142"/>
      <c r="BT149" s="142">
        <v>4</v>
      </c>
      <c r="BU149" s="142"/>
      <c r="BW149" s="106"/>
      <c r="BX149" s="140">
        <v>1</v>
      </c>
      <c r="BY149" s="141"/>
      <c r="BZ149" s="142">
        <v>2</v>
      </c>
      <c r="CA149" s="142"/>
      <c r="CB149" s="142">
        <v>3</v>
      </c>
      <c r="CC149" s="142"/>
      <c r="CD149" s="142">
        <v>4</v>
      </c>
      <c r="CE149" s="142"/>
    </row>
    <row r="150" spans="2:83" ht="11.25" customHeight="1" x14ac:dyDescent="0.2">
      <c r="B150" s="186" t="str">
        <f t="array" ref="B150">IFERROR(INDEX(C$145:C$196,SMALL(IF(C$145:C$196&lt;&gt;"",ROW(C$145:C$196)-144),ROW(B6))),"ю")</f>
        <v>ю</v>
      </c>
      <c r="C150" s="138"/>
      <c r="D150" s="150" t="s">
        <v>125</v>
      </c>
      <c r="E150" s="91">
        <v>0.5</v>
      </c>
      <c r="F150" s="79">
        <v>50</v>
      </c>
      <c r="G150" s="84"/>
      <c r="H150" s="79">
        <v>50</v>
      </c>
      <c r="I150" s="79">
        <v>50</v>
      </c>
      <c r="J150" s="79">
        <v>50</v>
      </c>
      <c r="K150" s="79">
        <v>50</v>
      </c>
      <c r="L150" s="79">
        <v>50</v>
      </c>
      <c r="M150" s="79">
        <v>50</v>
      </c>
      <c r="N150" s="80"/>
      <c r="O150" s="88">
        <v>0.5</v>
      </c>
      <c r="P150" s="82">
        <v>70</v>
      </c>
      <c r="Q150" s="82"/>
      <c r="R150" s="82">
        <v>70</v>
      </c>
      <c r="S150" s="82">
        <v>70</v>
      </c>
      <c r="T150" s="82">
        <v>70</v>
      </c>
      <c r="U150" s="82">
        <v>70</v>
      </c>
      <c r="V150" s="82">
        <v>70</v>
      </c>
      <c r="W150" s="82">
        <v>70</v>
      </c>
      <c r="X150" s="80"/>
      <c r="Y150" s="88">
        <v>0.5</v>
      </c>
      <c r="Z150" s="82">
        <v>100</v>
      </c>
      <c r="AA150" s="82"/>
      <c r="AB150" s="82">
        <v>100</v>
      </c>
      <c r="AC150" s="82">
        <v>100</v>
      </c>
      <c r="AD150" s="82">
        <v>100</v>
      </c>
      <c r="AE150" s="82">
        <v>100</v>
      </c>
      <c r="AF150" s="82">
        <v>100</v>
      </c>
      <c r="AG150" s="82">
        <v>100</v>
      </c>
      <c r="AI150" s="83"/>
      <c r="AJ150" s="82"/>
      <c r="AK150" s="82"/>
      <c r="AL150" s="82"/>
      <c r="AM150" s="82"/>
      <c r="AN150" s="82"/>
      <c r="AO150" s="82"/>
      <c r="AP150" s="82"/>
      <c r="AQ150" s="82"/>
      <c r="AS150" s="83"/>
      <c r="AT150" s="82"/>
      <c r="AU150" s="82"/>
      <c r="AV150" s="82"/>
      <c r="AW150" s="82"/>
      <c r="AX150" s="82"/>
      <c r="AY150" s="82"/>
      <c r="AZ150" s="82"/>
      <c r="BA150" s="82"/>
      <c r="BC150" s="92"/>
      <c r="BD150" s="82"/>
      <c r="BE150" s="82"/>
      <c r="BF150" s="82"/>
      <c r="BG150" s="82"/>
      <c r="BH150" s="82"/>
      <c r="BI150" s="82"/>
      <c r="BJ150" s="82"/>
      <c r="BK150" s="82"/>
      <c r="BM150" s="92"/>
      <c r="BN150" s="82"/>
      <c r="BO150" s="82"/>
      <c r="BP150" s="82"/>
      <c r="BQ150" s="82"/>
      <c r="BR150" s="82"/>
      <c r="BS150" s="82"/>
      <c r="BT150" s="82"/>
      <c r="BU150" s="82"/>
      <c r="BW150" s="105"/>
      <c r="BX150" s="82"/>
      <c r="BY150" s="82"/>
      <c r="BZ150" s="82"/>
      <c r="CA150" s="82"/>
      <c r="CB150" s="82"/>
      <c r="CC150" s="82"/>
      <c r="CD150" s="82"/>
      <c r="CE150" s="82"/>
    </row>
    <row r="151" spans="2:83" ht="11.25" customHeight="1" x14ac:dyDescent="0.2">
      <c r="B151" s="186" t="str">
        <f t="array" ref="B151">IFERROR(INDEX(C$145:C$196,SMALL(IF(C$145:C$196&lt;&gt;"",ROW(C$145:C$196)-144),ROW(B7))),"ю")</f>
        <v>ю</v>
      </c>
      <c r="C151" s="138"/>
      <c r="D151" s="150"/>
      <c r="E151" s="94">
        <v>1</v>
      </c>
      <c r="F151" s="71">
        <v>50</v>
      </c>
      <c r="G151" s="71"/>
      <c r="H151" s="71">
        <v>50</v>
      </c>
      <c r="I151" s="71">
        <v>50</v>
      </c>
      <c r="J151" s="71">
        <v>50</v>
      </c>
      <c r="K151" s="71">
        <v>50</v>
      </c>
      <c r="L151" s="71">
        <v>50</v>
      </c>
      <c r="M151" s="71">
        <v>50</v>
      </c>
      <c r="N151" s="80"/>
      <c r="O151" s="87">
        <v>1</v>
      </c>
      <c r="P151" s="71">
        <v>70</v>
      </c>
      <c r="Q151" s="71"/>
      <c r="R151" s="71">
        <v>70</v>
      </c>
      <c r="S151" s="71">
        <v>70</v>
      </c>
      <c r="T151" s="71">
        <v>70</v>
      </c>
      <c r="U151" s="71">
        <v>70</v>
      </c>
      <c r="V151" s="71">
        <v>70</v>
      </c>
      <c r="W151" s="71">
        <v>70</v>
      </c>
      <c r="X151" s="80"/>
      <c r="Y151" s="87">
        <v>1</v>
      </c>
      <c r="Z151" s="71">
        <v>100</v>
      </c>
      <c r="AA151" s="71"/>
      <c r="AB151" s="71">
        <v>100</v>
      </c>
      <c r="AC151" s="71">
        <v>100</v>
      </c>
      <c r="AD151" s="71">
        <v>100</v>
      </c>
      <c r="AE151" s="71">
        <v>100</v>
      </c>
      <c r="AF151" s="71">
        <v>100</v>
      </c>
      <c r="AG151" s="71">
        <v>100</v>
      </c>
      <c r="AI151" s="87"/>
      <c r="AJ151" s="71"/>
      <c r="AK151" s="71"/>
      <c r="AL151" s="71"/>
      <c r="AM151" s="71"/>
      <c r="AN151" s="71"/>
      <c r="AO151" s="71"/>
      <c r="AP151" s="71"/>
      <c r="AQ151" s="71"/>
      <c r="AS151" s="87"/>
      <c r="AT151" s="71"/>
      <c r="AU151" s="71"/>
      <c r="AV151" s="71"/>
      <c r="AW151" s="71"/>
      <c r="AX151" s="71"/>
      <c r="AY151" s="71"/>
      <c r="AZ151" s="71"/>
      <c r="BA151" s="71"/>
      <c r="BC151" s="87"/>
      <c r="BD151" s="71"/>
      <c r="BE151" s="71"/>
      <c r="BF151" s="71"/>
      <c r="BG151" s="71"/>
      <c r="BH151" s="71"/>
      <c r="BI151" s="71"/>
      <c r="BJ151" s="71"/>
      <c r="BK151" s="71"/>
      <c r="BM151" s="87"/>
      <c r="BN151" s="71"/>
      <c r="BO151" s="71"/>
      <c r="BP151" s="71"/>
      <c r="BQ151" s="71"/>
      <c r="BR151" s="71"/>
      <c r="BS151" s="71"/>
      <c r="BT151" s="71"/>
      <c r="BU151" s="71"/>
      <c r="BW151" s="87"/>
      <c r="BX151" s="71"/>
      <c r="BY151" s="71"/>
      <c r="BZ151" s="71"/>
      <c r="CA151" s="71"/>
      <c r="CB151" s="71"/>
      <c r="CC151" s="71"/>
      <c r="CD151" s="71"/>
      <c r="CE151" s="71"/>
    </row>
    <row r="152" spans="2:83" ht="11.25" customHeight="1" x14ac:dyDescent="0.2">
      <c r="B152" s="186" t="str">
        <f t="array" ref="B152">IFERROR(INDEX(C$145:C$196,SMALL(IF(C$145:C$196&lt;&gt;"",ROW(C$145:C$196)-144),ROW(B8))),"ю")</f>
        <v>ю</v>
      </c>
      <c r="C152" s="138"/>
      <c r="D152" s="150"/>
      <c r="E152" s="91">
        <v>2</v>
      </c>
      <c r="F152" s="79">
        <v>50</v>
      </c>
      <c r="G152" s="84"/>
      <c r="H152" s="79">
        <v>50</v>
      </c>
      <c r="I152" s="79">
        <v>50</v>
      </c>
      <c r="J152" s="79">
        <v>50</v>
      </c>
      <c r="K152" s="79">
        <v>50</v>
      </c>
      <c r="L152" s="79">
        <v>50</v>
      </c>
      <c r="M152" s="79">
        <v>50</v>
      </c>
      <c r="N152" s="80"/>
      <c r="O152" s="88">
        <v>2</v>
      </c>
      <c r="P152" s="82">
        <v>70</v>
      </c>
      <c r="Q152" s="82"/>
      <c r="R152" s="82">
        <v>70</v>
      </c>
      <c r="S152" s="82">
        <v>70</v>
      </c>
      <c r="T152" s="82">
        <v>70</v>
      </c>
      <c r="U152" s="82">
        <v>70</v>
      </c>
      <c r="V152" s="82">
        <v>70</v>
      </c>
      <c r="W152" s="82">
        <v>70</v>
      </c>
      <c r="X152" s="80"/>
      <c r="Y152" s="88">
        <v>2</v>
      </c>
      <c r="Z152" s="82">
        <v>100</v>
      </c>
      <c r="AA152" s="82"/>
      <c r="AB152" s="82">
        <v>100</v>
      </c>
      <c r="AC152" s="82">
        <v>100</v>
      </c>
      <c r="AD152" s="82">
        <v>100</v>
      </c>
      <c r="AE152" s="82">
        <v>100</v>
      </c>
      <c r="AF152" s="82">
        <v>100</v>
      </c>
      <c r="AG152" s="82">
        <v>100</v>
      </c>
      <c r="AI152" s="83"/>
      <c r="AJ152" s="82"/>
      <c r="AK152" s="82"/>
      <c r="AL152" s="82"/>
      <c r="AM152" s="82"/>
      <c r="AN152" s="82"/>
      <c r="AO152" s="82"/>
      <c r="AP152" s="82"/>
      <c r="AQ152" s="82"/>
      <c r="AS152" s="83"/>
      <c r="AT152" s="82"/>
      <c r="AU152" s="82"/>
      <c r="AV152" s="82"/>
      <c r="AW152" s="82"/>
      <c r="AX152" s="82"/>
      <c r="AY152" s="82"/>
      <c r="AZ152" s="82"/>
      <c r="BA152" s="82"/>
      <c r="BC152" s="92"/>
      <c r="BD152" s="82"/>
      <c r="BE152" s="82"/>
      <c r="BF152" s="82"/>
      <c r="BG152" s="82"/>
      <c r="BH152" s="82"/>
      <c r="BI152" s="82"/>
      <c r="BJ152" s="82"/>
      <c r="BK152" s="82"/>
      <c r="BM152" s="92"/>
      <c r="BN152" s="82"/>
      <c r="BO152" s="82"/>
      <c r="BP152" s="82"/>
      <c r="BQ152" s="82"/>
      <c r="BR152" s="82"/>
      <c r="BS152" s="82"/>
      <c r="BT152" s="82"/>
      <c r="BU152" s="82"/>
      <c r="BW152" s="105"/>
      <c r="BX152" s="82"/>
      <c r="BY152" s="82"/>
      <c r="BZ152" s="82"/>
      <c r="CA152" s="82"/>
      <c r="CB152" s="82"/>
      <c r="CC152" s="82"/>
      <c r="CD152" s="82"/>
      <c r="CE152" s="82"/>
    </row>
    <row r="153" spans="2:83" ht="11.25" customHeight="1" x14ac:dyDescent="0.2">
      <c r="B153" s="186" t="str">
        <f t="array" ref="B153">IFERROR(INDEX(C$145:C$196,SMALL(IF(C$145:C$196&lt;&gt;"",ROW(C$145:C$196)-144),ROW(B9))),"ю")</f>
        <v>ю</v>
      </c>
      <c r="C153" s="138"/>
      <c r="D153" s="150"/>
      <c r="E153" s="94">
        <v>3</v>
      </c>
      <c r="F153" s="71">
        <v>50</v>
      </c>
      <c r="G153" s="71"/>
      <c r="H153" s="71">
        <v>50</v>
      </c>
      <c r="I153" s="71">
        <v>50</v>
      </c>
      <c r="J153" s="71">
        <v>50</v>
      </c>
      <c r="K153" s="71">
        <v>50</v>
      </c>
      <c r="L153" s="71">
        <v>50</v>
      </c>
      <c r="M153" s="71">
        <v>50</v>
      </c>
      <c r="N153" s="80"/>
      <c r="O153" s="87">
        <v>3</v>
      </c>
      <c r="P153" s="71">
        <v>70</v>
      </c>
      <c r="Q153" s="71"/>
      <c r="R153" s="71">
        <v>70</v>
      </c>
      <c r="S153" s="71">
        <v>70</v>
      </c>
      <c r="T153" s="71">
        <v>70</v>
      </c>
      <c r="U153" s="71">
        <v>70</v>
      </c>
      <c r="V153" s="71">
        <v>70</v>
      </c>
      <c r="W153" s="71">
        <v>70</v>
      </c>
      <c r="X153" s="80"/>
      <c r="Y153" s="87">
        <v>3</v>
      </c>
      <c r="Z153" s="71">
        <v>100</v>
      </c>
      <c r="AA153" s="71"/>
      <c r="AB153" s="71">
        <v>100</v>
      </c>
      <c r="AC153" s="71">
        <v>100</v>
      </c>
      <c r="AD153" s="71">
        <v>100</v>
      </c>
      <c r="AE153" s="71">
        <v>100</v>
      </c>
      <c r="AF153" s="71">
        <v>100</v>
      </c>
      <c r="AG153" s="71">
        <v>100</v>
      </c>
      <c r="AI153" s="87"/>
      <c r="AJ153" s="71"/>
      <c r="AK153" s="71"/>
      <c r="AL153" s="71"/>
      <c r="AM153" s="71"/>
      <c r="AN153" s="71"/>
      <c r="AO153" s="71"/>
      <c r="AP153" s="71"/>
      <c r="AQ153" s="71"/>
      <c r="AS153" s="87"/>
      <c r="AT153" s="71"/>
      <c r="AU153" s="71"/>
      <c r="AV153" s="71"/>
      <c r="AW153" s="71"/>
      <c r="AX153" s="71"/>
      <c r="AY153" s="71"/>
      <c r="AZ153" s="71"/>
      <c r="BA153" s="71"/>
      <c r="BC153" s="87"/>
      <c r="BD153" s="71"/>
      <c r="BE153" s="71"/>
      <c r="BF153" s="71"/>
      <c r="BG153" s="71"/>
      <c r="BH153" s="71"/>
      <c r="BI153" s="71"/>
      <c r="BJ153" s="71"/>
      <c r="BK153" s="71"/>
      <c r="BM153" s="87"/>
      <c r="BN153" s="71"/>
      <c r="BO153" s="71"/>
      <c r="BP153" s="71"/>
      <c r="BQ153" s="71"/>
      <c r="BR153" s="71"/>
      <c r="BS153" s="71"/>
      <c r="BT153" s="71"/>
      <c r="BU153" s="71"/>
      <c r="BW153" s="87"/>
      <c r="BX153" s="71"/>
      <c r="BY153" s="71"/>
      <c r="BZ153" s="71"/>
      <c r="CA153" s="71"/>
      <c r="CB153" s="71"/>
      <c r="CC153" s="71"/>
      <c r="CD153" s="71"/>
      <c r="CE153" s="71"/>
    </row>
    <row r="154" spans="2:83" ht="11.25" customHeight="1" x14ac:dyDescent="0.2">
      <c r="B154" s="186" t="str">
        <f t="array" ref="B154">IFERROR(INDEX(C$145:C$196,SMALL(IF(C$145:C$196&lt;&gt;"",ROW(C$145:C$196)-144),ROW(B10))),"ю")</f>
        <v>ю</v>
      </c>
      <c r="C154" s="138"/>
      <c r="D154" s="150"/>
      <c r="E154" s="91">
        <v>4</v>
      </c>
      <c r="F154" s="79">
        <v>50</v>
      </c>
      <c r="G154" s="84"/>
      <c r="H154" s="79">
        <v>50</v>
      </c>
      <c r="I154" s="79">
        <v>50</v>
      </c>
      <c r="J154" s="79">
        <v>50</v>
      </c>
      <c r="K154" s="79">
        <v>50</v>
      </c>
      <c r="L154" s="79">
        <v>50</v>
      </c>
      <c r="M154" s="79">
        <v>50</v>
      </c>
      <c r="N154" s="80"/>
      <c r="O154" s="88">
        <v>4</v>
      </c>
      <c r="P154" s="82">
        <v>70</v>
      </c>
      <c r="Q154" s="82"/>
      <c r="R154" s="82">
        <v>70</v>
      </c>
      <c r="S154" s="82">
        <v>70</v>
      </c>
      <c r="T154" s="82">
        <v>70</v>
      </c>
      <c r="U154" s="82">
        <v>70</v>
      </c>
      <c r="V154" s="82">
        <v>70</v>
      </c>
      <c r="W154" s="82">
        <v>70</v>
      </c>
      <c r="X154" s="80"/>
      <c r="Y154" s="88">
        <v>4</v>
      </c>
      <c r="Z154" s="82">
        <v>100</v>
      </c>
      <c r="AA154" s="82"/>
      <c r="AB154" s="82">
        <v>100</v>
      </c>
      <c r="AC154" s="82">
        <v>100</v>
      </c>
      <c r="AD154" s="82">
        <v>100</v>
      </c>
      <c r="AE154" s="82">
        <v>100</v>
      </c>
      <c r="AF154" s="82">
        <v>100</v>
      </c>
      <c r="AG154" s="82">
        <v>100</v>
      </c>
      <c r="AI154" s="83"/>
      <c r="AJ154" s="82"/>
      <c r="AK154" s="82"/>
      <c r="AL154" s="82"/>
      <c r="AM154" s="82"/>
      <c r="AN154" s="82"/>
      <c r="AO154" s="82"/>
      <c r="AP154" s="82"/>
      <c r="AQ154" s="82"/>
      <c r="AS154" s="83"/>
      <c r="AT154" s="82"/>
      <c r="AU154" s="82"/>
      <c r="AV154" s="82"/>
      <c r="AW154" s="82"/>
      <c r="AX154" s="82"/>
      <c r="AY154" s="82"/>
      <c r="AZ154" s="82"/>
      <c r="BA154" s="82"/>
      <c r="BC154" s="92"/>
      <c r="BD154" s="82"/>
      <c r="BE154" s="82"/>
      <c r="BF154" s="82"/>
      <c r="BG154" s="82"/>
      <c r="BH154" s="82"/>
      <c r="BI154" s="82"/>
      <c r="BJ154" s="82"/>
      <c r="BK154" s="82"/>
      <c r="BM154" s="92"/>
      <c r="BN154" s="82"/>
      <c r="BO154" s="82"/>
      <c r="BP154" s="82"/>
      <c r="BQ154" s="82"/>
      <c r="BR154" s="82"/>
      <c r="BS154" s="82"/>
      <c r="BT154" s="82"/>
      <c r="BU154" s="82"/>
      <c r="BW154" s="105"/>
      <c r="BX154" s="82"/>
      <c r="BY154" s="82"/>
      <c r="BZ154" s="82"/>
      <c r="CA154" s="82"/>
      <c r="CB154" s="82"/>
      <c r="CC154" s="82"/>
      <c r="CD154" s="82"/>
      <c r="CE154" s="82"/>
    </row>
    <row r="155" spans="2:83" ht="11.25" customHeight="1" x14ac:dyDescent="0.2">
      <c r="B155" s="186" t="str">
        <f t="array" ref="B155">IFERROR(INDEX(C$145:C$196,SMALL(IF(C$145:C$196&lt;&gt;"",ROW(C$145:C$196)-144),ROW(B11))),"ю")</f>
        <v>ю</v>
      </c>
      <c r="C155" s="138"/>
      <c r="D155" s="150"/>
      <c r="E155" s="94">
        <v>6</v>
      </c>
      <c r="F155" s="71">
        <v>10</v>
      </c>
      <c r="G155" s="71"/>
      <c r="H155" s="71">
        <v>20</v>
      </c>
      <c r="I155" s="71">
        <v>10</v>
      </c>
      <c r="J155" s="71">
        <v>20</v>
      </c>
      <c r="K155" s="71">
        <v>10</v>
      </c>
      <c r="L155" s="71">
        <v>20</v>
      </c>
      <c r="M155" s="71">
        <v>10</v>
      </c>
      <c r="N155" s="80"/>
      <c r="O155" s="87">
        <v>6</v>
      </c>
      <c r="P155" s="71">
        <v>15</v>
      </c>
      <c r="Q155" s="71"/>
      <c r="R155" s="71">
        <v>30</v>
      </c>
      <c r="S155" s="71">
        <v>15</v>
      </c>
      <c r="T155" s="71">
        <v>30</v>
      </c>
      <c r="U155" s="71">
        <v>15</v>
      </c>
      <c r="V155" s="71">
        <v>30</v>
      </c>
      <c r="W155" s="71">
        <v>15</v>
      </c>
      <c r="X155" s="80"/>
      <c r="Y155" s="87">
        <v>6</v>
      </c>
      <c r="Z155" s="71">
        <v>25</v>
      </c>
      <c r="AA155" s="71"/>
      <c r="AB155" s="71"/>
      <c r="AC155" s="71">
        <v>25</v>
      </c>
      <c r="AD155" s="71"/>
      <c r="AE155" s="71">
        <v>25</v>
      </c>
      <c r="AF155" s="71"/>
      <c r="AG155" s="71">
        <v>25</v>
      </c>
      <c r="AI155" s="87"/>
      <c r="AJ155" s="71"/>
      <c r="AK155" s="71"/>
      <c r="AL155" s="71"/>
      <c r="AM155" s="71"/>
      <c r="AN155" s="71"/>
      <c r="AO155" s="71"/>
      <c r="AP155" s="71"/>
      <c r="AQ155" s="71"/>
      <c r="AS155" s="87"/>
      <c r="AT155" s="71"/>
      <c r="AU155" s="71"/>
      <c r="AV155" s="71"/>
      <c r="AW155" s="71"/>
      <c r="AX155" s="71"/>
      <c r="AY155" s="71"/>
      <c r="AZ155" s="71"/>
      <c r="BA155" s="71"/>
      <c r="BC155" s="87"/>
      <c r="BD155" s="71"/>
      <c r="BE155" s="71"/>
      <c r="BF155" s="71"/>
      <c r="BG155" s="71"/>
      <c r="BH155" s="71"/>
      <c r="BI155" s="71"/>
      <c r="BJ155" s="71"/>
      <c r="BK155" s="71"/>
      <c r="BM155" s="87"/>
      <c r="BN155" s="71"/>
      <c r="BO155" s="71"/>
      <c r="BP155" s="71"/>
      <c r="BQ155" s="71"/>
      <c r="BR155" s="71"/>
      <c r="BS155" s="71"/>
      <c r="BT155" s="71"/>
      <c r="BU155" s="71"/>
      <c r="BW155" s="87"/>
      <c r="BX155" s="71"/>
      <c r="BY155" s="71"/>
      <c r="BZ155" s="71"/>
      <c r="CA155" s="71"/>
      <c r="CB155" s="71"/>
      <c r="CC155" s="71"/>
      <c r="CD155" s="71"/>
      <c r="CE155" s="71"/>
    </row>
    <row r="156" spans="2:83" ht="11.25" customHeight="1" x14ac:dyDescent="0.2">
      <c r="B156" s="186" t="str">
        <f t="array" ref="B156">IFERROR(INDEX(C$145:C$196,SMALL(IF(C$145:C$196&lt;&gt;"",ROW(C$145:C$196)-144),ROW(B12))),"ю")</f>
        <v>ю</v>
      </c>
      <c r="C156" s="138"/>
      <c r="D156" s="150"/>
      <c r="E156" s="91">
        <v>10</v>
      </c>
      <c r="F156" s="79">
        <v>10</v>
      </c>
      <c r="G156" s="84"/>
      <c r="H156" s="79">
        <v>20</v>
      </c>
      <c r="I156" s="79">
        <v>10</v>
      </c>
      <c r="J156" s="79">
        <v>20</v>
      </c>
      <c r="K156" s="79">
        <v>10</v>
      </c>
      <c r="L156" s="79">
        <v>20</v>
      </c>
      <c r="M156" s="79">
        <v>10</v>
      </c>
      <c r="N156" s="80"/>
      <c r="O156" s="88">
        <v>10</v>
      </c>
      <c r="P156" s="82">
        <v>15</v>
      </c>
      <c r="Q156" s="82"/>
      <c r="R156" s="82">
        <v>30</v>
      </c>
      <c r="S156" s="82">
        <v>15</v>
      </c>
      <c r="T156" s="82">
        <v>30</v>
      </c>
      <c r="U156" s="82">
        <v>15</v>
      </c>
      <c r="V156" s="82">
        <v>30</v>
      </c>
      <c r="W156" s="82">
        <v>15</v>
      </c>
      <c r="X156" s="80"/>
      <c r="Y156" s="88">
        <v>10</v>
      </c>
      <c r="Z156" s="82">
        <v>25</v>
      </c>
      <c r="AA156" s="82"/>
      <c r="AB156" s="82"/>
      <c r="AC156" s="82">
        <v>25</v>
      </c>
      <c r="AD156" s="82"/>
      <c r="AE156" s="82">
        <v>25</v>
      </c>
      <c r="AF156" s="82"/>
      <c r="AG156" s="82">
        <v>25</v>
      </c>
      <c r="AI156" s="83"/>
      <c r="AJ156" s="82"/>
      <c r="AK156" s="82"/>
      <c r="AL156" s="82"/>
      <c r="AM156" s="82"/>
      <c r="AN156" s="82"/>
      <c r="AO156" s="82"/>
      <c r="AP156" s="82"/>
      <c r="AQ156" s="82"/>
      <c r="AS156" s="83">
        <v>10</v>
      </c>
      <c r="AT156" s="84">
        <v>15</v>
      </c>
      <c r="AU156" s="84">
        <v>4.5</v>
      </c>
      <c r="AV156" s="84">
        <v>30</v>
      </c>
      <c r="AW156" s="84">
        <v>15</v>
      </c>
      <c r="AX156" s="84">
        <v>30</v>
      </c>
      <c r="AY156" s="84">
        <v>15</v>
      </c>
      <c r="AZ156" s="84">
        <v>30</v>
      </c>
      <c r="BA156" s="84">
        <v>15</v>
      </c>
      <c r="BC156" s="92">
        <v>10</v>
      </c>
      <c r="BD156" s="93">
        <v>25</v>
      </c>
      <c r="BE156" s="93">
        <v>6</v>
      </c>
      <c r="BF156" s="93">
        <v>50</v>
      </c>
      <c r="BG156" s="93">
        <v>25</v>
      </c>
      <c r="BH156" s="93">
        <v>50</v>
      </c>
      <c r="BI156" s="93">
        <v>25</v>
      </c>
      <c r="BJ156" s="93">
        <v>50</v>
      </c>
      <c r="BK156" s="93">
        <v>25</v>
      </c>
      <c r="BM156" s="92">
        <v>10</v>
      </c>
      <c r="BN156" s="93">
        <v>36</v>
      </c>
      <c r="BO156" s="93">
        <v>6</v>
      </c>
      <c r="BP156" s="93">
        <v>70</v>
      </c>
      <c r="BQ156" s="93">
        <v>36</v>
      </c>
      <c r="BR156" s="106">
        <v>70</v>
      </c>
      <c r="BS156" s="106">
        <v>36</v>
      </c>
      <c r="BT156" s="106">
        <v>70</v>
      </c>
      <c r="BU156" s="106">
        <v>36</v>
      </c>
      <c r="BW156" s="105">
        <v>10</v>
      </c>
      <c r="BX156" s="106">
        <v>50</v>
      </c>
      <c r="BY156" s="106">
        <v>6</v>
      </c>
      <c r="BZ156" s="106">
        <v>100</v>
      </c>
      <c r="CA156" s="106">
        <v>50</v>
      </c>
      <c r="CB156" s="106">
        <v>100</v>
      </c>
      <c r="CC156" s="106">
        <v>50</v>
      </c>
      <c r="CD156" s="106">
        <v>100</v>
      </c>
      <c r="CE156" s="106">
        <v>50</v>
      </c>
    </row>
    <row r="157" spans="2:83" ht="11.25" customHeight="1" x14ac:dyDescent="0.2">
      <c r="B157" s="186" t="str">
        <f t="array" ref="B157">IFERROR(INDEX(C$145:C$196,SMALL(IF(C$145:C$196&lt;&gt;"",ROW(C$145:C$196)-144),ROW(B13))),"ю")</f>
        <v>ю</v>
      </c>
      <c r="C157" s="138"/>
      <c r="D157" s="150"/>
      <c r="E157" s="94">
        <v>13</v>
      </c>
      <c r="F157" s="71">
        <v>10</v>
      </c>
      <c r="G157" s="71"/>
      <c r="H157" s="71">
        <v>20</v>
      </c>
      <c r="I157" s="71">
        <v>10</v>
      </c>
      <c r="J157" s="71">
        <v>20</v>
      </c>
      <c r="K157" s="71">
        <v>10</v>
      </c>
      <c r="L157" s="71">
        <v>20</v>
      </c>
      <c r="M157" s="71">
        <v>10</v>
      </c>
      <c r="N157" s="80"/>
      <c r="O157" s="87">
        <v>13</v>
      </c>
      <c r="P157" s="71">
        <v>15</v>
      </c>
      <c r="Q157" s="71"/>
      <c r="R157" s="71">
        <v>30</v>
      </c>
      <c r="S157" s="71">
        <v>15</v>
      </c>
      <c r="T157" s="71">
        <v>30</v>
      </c>
      <c r="U157" s="71">
        <v>15</v>
      </c>
      <c r="V157" s="71">
        <v>30</v>
      </c>
      <c r="W157" s="71">
        <v>15</v>
      </c>
      <c r="X157" s="80"/>
      <c r="Y157" s="87"/>
      <c r="Z157" s="71"/>
      <c r="AA157" s="71"/>
      <c r="AB157" s="71"/>
      <c r="AC157" s="71"/>
      <c r="AD157" s="71"/>
      <c r="AE157" s="71"/>
      <c r="AF157" s="71"/>
      <c r="AG157" s="71"/>
      <c r="AI157" s="87"/>
      <c r="AJ157" s="71"/>
      <c r="AK157" s="71"/>
      <c r="AL157" s="71"/>
      <c r="AM157" s="71"/>
      <c r="AN157" s="71"/>
      <c r="AO157" s="71"/>
      <c r="AP157" s="71"/>
      <c r="AQ157" s="71"/>
      <c r="AS157" s="87"/>
      <c r="AT157" s="71"/>
      <c r="AU157" s="71"/>
      <c r="AV157" s="71"/>
      <c r="AW157" s="71"/>
      <c r="AX157" s="71"/>
      <c r="AY157" s="71"/>
      <c r="AZ157" s="71"/>
      <c r="BA157" s="71"/>
      <c r="BC157" s="87"/>
      <c r="BD157" s="71"/>
      <c r="BE157" s="71"/>
      <c r="BF157" s="71"/>
      <c r="BG157" s="71"/>
      <c r="BH157" s="71"/>
      <c r="BI157" s="71"/>
      <c r="BJ157" s="71"/>
      <c r="BK157" s="71"/>
      <c r="BM157" s="87"/>
      <c r="BN157" s="71"/>
      <c r="BO157" s="71"/>
      <c r="BP157" s="71"/>
      <c r="BQ157" s="71"/>
      <c r="BR157" s="71"/>
      <c r="BS157" s="71"/>
      <c r="BT157" s="71"/>
      <c r="BU157" s="71"/>
      <c r="BW157" s="87"/>
      <c r="BX157" s="71"/>
      <c r="BY157" s="71"/>
      <c r="BZ157" s="71"/>
      <c r="CA157" s="71"/>
      <c r="CB157" s="71"/>
      <c r="CC157" s="71"/>
      <c r="CD157" s="71"/>
      <c r="CE157" s="71"/>
    </row>
    <row r="158" spans="2:83" ht="11.25" customHeight="1" x14ac:dyDescent="0.2">
      <c r="B158" s="186" t="str">
        <f t="array" ref="B158">IFERROR(INDEX(C$145:C$196,SMALL(IF(C$145:C$196&lt;&gt;"",ROW(C$145:C$196)-144),ROW(B14))),"ю")</f>
        <v>ю</v>
      </c>
      <c r="C158" s="138"/>
      <c r="D158" s="150"/>
      <c r="E158" s="91">
        <v>16</v>
      </c>
      <c r="F158" s="79">
        <v>10</v>
      </c>
      <c r="G158" s="84"/>
      <c r="H158" s="79">
        <v>20</v>
      </c>
      <c r="I158" s="79">
        <v>10</v>
      </c>
      <c r="J158" s="79">
        <v>20</v>
      </c>
      <c r="K158" s="79">
        <v>10</v>
      </c>
      <c r="L158" s="79">
        <v>20</v>
      </c>
      <c r="M158" s="79">
        <v>10</v>
      </c>
      <c r="N158" s="80"/>
      <c r="O158" s="88">
        <v>16</v>
      </c>
      <c r="P158" s="82">
        <v>15</v>
      </c>
      <c r="Q158" s="82"/>
      <c r="R158" s="82">
        <v>30</v>
      </c>
      <c r="S158" s="82">
        <v>15</v>
      </c>
      <c r="T158" s="82">
        <v>30</v>
      </c>
      <c r="U158" s="82">
        <v>15</v>
      </c>
      <c r="V158" s="82">
        <v>30</v>
      </c>
      <c r="W158" s="82">
        <v>15</v>
      </c>
      <c r="X158" s="80"/>
      <c r="Y158" s="88">
        <v>16</v>
      </c>
      <c r="Z158" s="82">
        <v>25</v>
      </c>
      <c r="AA158" s="82"/>
      <c r="AB158" s="82"/>
      <c r="AC158" s="82">
        <v>25</v>
      </c>
      <c r="AD158" s="82"/>
      <c r="AE158" s="82">
        <v>25</v>
      </c>
      <c r="AF158" s="82"/>
      <c r="AG158" s="82">
        <v>25</v>
      </c>
      <c r="AI158" s="83"/>
      <c r="AJ158" s="82"/>
      <c r="AK158" s="82"/>
      <c r="AL158" s="82"/>
      <c r="AM158" s="82"/>
      <c r="AN158" s="82"/>
      <c r="AO158" s="82"/>
      <c r="AP158" s="82"/>
      <c r="AQ158" s="82"/>
      <c r="AS158" s="83">
        <v>16</v>
      </c>
      <c r="AT158" s="82">
        <v>15</v>
      </c>
      <c r="AU158" s="82">
        <v>4.5</v>
      </c>
      <c r="AV158" s="82">
        <v>30</v>
      </c>
      <c r="AW158" s="82">
        <v>15</v>
      </c>
      <c r="AX158" s="82">
        <v>30</v>
      </c>
      <c r="AY158" s="82">
        <v>15</v>
      </c>
      <c r="AZ158" s="82">
        <v>30</v>
      </c>
      <c r="BA158" s="82">
        <v>15</v>
      </c>
      <c r="BC158" s="92">
        <v>16</v>
      </c>
      <c r="BD158" s="82">
        <v>25</v>
      </c>
      <c r="BE158" s="82">
        <v>6</v>
      </c>
      <c r="BF158" s="82">
        <v>50</v>
      </c>
      <c r="BG158" s="82">
        <v>25</v>
      </c>
      <c r="BH158" s="82">
        <v>50</v>
      </c>
      <c r="BI158" s="82">
        <v>25</v>
      </c>
      <c r="BJ158" s="82">
        <v>50</v>
      </c>
      <c r="BK158" s="82">
        <v>25</v>
      </c>
      <c r="BM158" s="92">
        <v>16</v>
      </c>
      <c r="BN158" s="82">
        <v>36</v>
      </c>
      <c r="BO158" s="82">
        <v>6</v>
      </c>
      <c r="BP158" s="82">
        <v>70</v>
      </c>
      <c r="BQ158" s="82">
        <v>36</v>
      </c>
      <c r="BR158" s="82">
        <v>70</v>
      </c>
      <c r="BS158" s="82">
        <v>36</v>
      </c>
      <c r="BT158" s="82">
        <v>70</v>
      </c>
      <c r="BU158" s="82">
        <v>36</v>
      </c>
      <c r="BW158" s="105">
        <v>16</v>
      </c>
      <c r="BX158" s="82">
        <v>50</v>
      </c>
      <c r="BY158" s="82">
        <v>6</v>
      </c>
      <c r="BZ158" s="82">
        <v>100</v>
      </c>
      <c r="CA158" s="82">
        <v>50</v>
      </c>
      <c r="CB158" s="82">
        <v>100</v>
      </c>
      <c r="CC158" s="82">
        <v>50</v>
      </c>
      <c r="CD158" s="82">
        <v>100</v>
      </c>
      <c r="CE158" s="82">
        <v>50</v>
      </c>
    </row>
    <row r="159" spans="2:83" ht="11.25" customHeight="1" x14ac:dyDescent="0.2">
      <c r="B159" s="186" t="str">
        <f t="array" ref="B159">IFERROR(INDEX(C$145:C$196,SMALL(IF(C$145:C$196&lt;&gt;"",ROW(C$145:C$196)-144),ROW(B15))),"ю")</f>
        <v>ю</v>
      </c>
      <c r="C159" s="138"/>
      <c r="D159" s="150"/>
      <c r="E159" s="94">
        <v>20</v>
      </c>
      <c r="F159" s="71">
        <v>10</v>
      </c>
      <c r="G159" s="71"/>
      <c r="H159" s="71">
        <v>20</v>
      </c>
      <c r="I159" s="71">
        <v>10</v>
      </c>
      <c r="J159" s="71">
        <v>20</v>
      </c>
      <c r="K159" s="71">
        <v>10</v>
      </c>
      <c r="L159" s="71">
        <v>20</v>
      </c>
      <c r="M159" s="71">
        <v>10</v>
      </c>
      <c r="N159" s="80"/>
      <c r="O159" s="87">
        <v>20</v>
      </c>
      <c r="P159" s="71">
        <v>15</v>
      </c>
      <c r="Q159" s="71"/>
      <c r="R159" s="71">
        <v>30</v>
      </c>
      <c r="S159" s="71">
        <v>15</v>
      </c>
      <c r="T159" s="71">
        <v>30</v>
      </c>
      <c r="U159" s="71">
        <v>15</v>
      </c>
      <c r="V159" s="71">
        <v>30</v>
      </c>
      <c r="W159" s="71">
        <v>15</v>
      </c>
      <c r="X159" s="80"/>
      <c r="Y159" s="87">
        <v>20</v>
      </c>
      <c r="Z159" s="71">
        <v>25</v>
      </c>
      <c r="AA159" s="71"/>
      <c r="AB159" s="71"/>
      <c r="AC159" s="71">
        <v>25</v>
      </c>
      <c r="AD159" s="71"/>
      <c r="AE159" s="71">
        <v>25</v>
      </c>
      <c r="AF159" s="71"/>
      <c r="AG159" s="71">
        <v>25</v>
      </c>
      <c r="AI159" s="87"/>
      <c r="AJ159" s="71"/>
      <c r="AK159" s="71"/>
      <c r="AL159" s="71"/>
      <c r="AM159" s="71"/>
      <c r="AN159" s="71"/>
      <c r="AO159" s="71"/>
      <c r="AP159" s="71"/>
      <c r="AQ159" s="71"/>
      <c r="AS159" s="87">
        <v>20</v>
      </c>
      <c r="AT159" s="71">
        <v>15</v>
      </c>
      <c r="AU159" s="71">
        <v>4.5</v>
      </c>
      <c r="AV159" s="71">
        <v>30</v>
      </c>
      <c r="AW159" s="71">
        <v>15</v>
      </c>
      <c r="AX159" s="71">
        <v>30</v>
      </c>
      <c r="AY159" s="71">
        <v>15</v>
      </c>
      <c r="AZ159" s="71">
        <v>30</v>
      </c>
      <c r="BA159" s="71">
        <v>15</v>
      </c>
      <c r="BC159" s="87">
        <v>20</v>
      </c>
      <c r="BD159" s="71">
        <v>25</v>
      </c>
      <c r="BE159" s="71">
        <v>6</v>
      </c>
      <c r="BF159" s="71">
        <v>50</v>
      </c>
      <c r="BG159" s="71">
        <v>25</v>
      </c>
      <c r="BH159" s="71">
        <v>50</v>
      </c>
      <c r="BI159" s="71">
        <v>25</v>
      </c>
      <c r="BJ159" s="71">
        <v>50</v>
      </c>
      <c r="BK159" s="71">
        <v>25</v>
      </c>
      <c r="BM159" s="87">
        <v>20</v>
      </c>
      <c r="BN159" s="71">
        <v>36</v>
      </c>
      <c r="BO159" s="71">
        <v>6</v>
      </c>
      <c r="BP159" s="71">
        <v>70</v>
      </c>
      <c r="BQ159" s="71">
        <v>36</v>
      </c>
      <c r="BR159" s="71">
        <v>70</v>
      </c>
      <c r="BS159" s="71">
        <v>36</v>
      </c>
      <c r="BT159" s="71">
        <v>70</v>
      </c>
      <c r="BU159" s="71">
        <v>36</v>
      </c>
      <c r="BW159" s="87">
        <v>20</v>
      </c>
      <c r="BX159" s="71">
        <v>50</v>
      </c>
      <c r="BY159" s="71">
        <v>6</v>
      </c>
      <c r="BZ159" s="71">
        <v>100</v>
      </c>
      <c r="CA159" s="71">
        <v>50</v>
      </c>
      <c r="CB159" s="71">
        <v>100</v>
      </c>
      <c r="CC159" s="71">
        <v>50</v>
      </c>
      <c r="CD159" s="71">
        <v>100</v>
      </c>
      <c r="CE159" s="71">
        <v>50</v>
      </c>
    </row>
    <row r="160" spans="2:83" ht="11.25" customHeight="1" x14ac:dyDescent="0.2">
      <c r="B160" s="186" t="str">
        <f t="array" ref="B160">IFERROR(INDEX(C$145:C$196,SMALL(IF(C$145:C$196&lt;&gt;"",ROW(C$145:C$196)-144),ROW(B16))),"ю")</f>
        <v>ю</v>
      </c>
      <c r="C160" s="138"/>
      <c r="D160" s="150"/>
      <c r="E160" s="91">
        <v>25</v>
      </c>
      <c r="F160" s="79">
        <v>10</v>
      </c>
      <c r="G160" s="84"/>
      <c r="H160" s="79">
        <v>20</v>
      </c>
      <c r="I160" s="79">
        <v>10</v>
      </c>
      <c r="J160" s="79">
        <v>20</v>
      </c>
      <c r="K160" s="79">
        <v>10</v>
      </c>
      <c r="L160" s="79">
        <v>20</v>
      </c>
      <c r="M160" s="79">
        <v>10</v>
      </c>
      <c r="N160" s="80"/>
      <c r="O160" s="88">
        <v>25</v>
      </c>
      <c r="P160" s="82">
        <v>15</v>
      </c>
      <c r="Q160" s="82"/>
      <c r="R160" s="82">
        <v>30</v>
      </c>
      <c r="S160" s="82">
        <v>15</v>
      </c>
      <c r="T160" s="82">
        <v>30</v>
      </c>
      <c r="U160" s="82">
        <v>15</v>
      </c>
      <c r="V160" s="82">
        <v>30</v>
      </c>
      <c r="W160" s="82">
        <v>15</v>
      </c>
      <c r="X160" s="80"/>
      <c r="Y160" s="88">
        <v>25</v>
      </c>
      <c r="Z160" s="82">
        <v>25</v>
      </c>
      <c r="AA160" s="82"/>
      <c r="AB160" s="82"/>
      <c r="AC160" s="82">
        <v>25</v>
      </c>
      <c r="AD160" s="82"/>
      <c r="AE160" s="82">
        <v>25</v>
      </c>
      <c r="AF160" s="82"/>
      <c r="AG160" s="82">
        <v>25</v>
      </c>
      <c r="AI160" s="83"/>
      <c r="AJ160" s="82"/>
      <c r="AK160" s="82"/>
      <c r="AL160" s="82"/>
      <c r="AM160" s="82"/>
      <c r="AN160" s="82"/>
      <c r="AO160" s="82"/>
      <c r="AP160" s="82"/>
      <c r="AQ160" s="82"/>
      <c r="AS160" s="83">
        <v>25</v>
      </c>
      <c r="AT160" s="82">
        <v>15</v>
      </c>
      <c r="AU160" s="82">
        <v>4.5</v>
      </c>
      <c r="AV160" s="82">
        <v>30</v>
      </c>
      <c r="AW160" s="82">
        <v>15</v>
      </c>
      <c r="AX160" s="82">
        <v>30</v>
      </c>
      <c r="AY160" s="82">
        <v>15</v>
      </c>
      <c r="AZ160" s="82">
        <v>30</v>
      </c>
      <c r="BA160" s="82">
        <v>15</v>
      </c>
      <c r="BC160" s="92">
        <v>25</v>
      </c>
      <c r="BD160" s="82">
        <v>25</v>
      </c>
      <c r="BE160" s="82">
        <v>6</v>
      </c>
      <c r="BF160" s="82">
        <v>50</v>
      </c>
      <c r="BG160" s="82">
        <v>25</v>
      </c>
      <c r="BH160" s="82">
        <v>50</v>
      </c>
      <c r="BI160" s="82">
        <v>25</v>
      </c>
      <c r="BJ160" s="82">
        <v>50</v>
      </c>
      <c r="BK160" s="82">
        <v>25</v>
      </c>
      <c r="BM160" s="92">
        <v>25</v>
      </c>
      <c r="BN160" s="82">
        <v>36</v>
      </c>
      <c r="BO160" s="82">
        <v>6</v>
      </c>
      <c r="BP160" s="82">
        <v>70</v>
      </c>
      <c r="BQ160" s="82">
        <v>36</v>
      </c>
      <c r="BR160" s="82">
        <v>70</v>
      </c>
      <c r="BS160" s="82">
        <v>36</v>
      </c>
      <c r="BT160" s="82">
        <v>70</v>
      </c>
      <c r="BU160" s="82">
        <v>36</v>
      </c>
      <c r="BW160" s="105">
        <v>25</v>
      </c>
      <c r="BX160" s="82">
        <v>50</v>
      </c>
      <c r="BY160" s="82">
        <v>6</v>
      </c>
      <c r="BZ160" s="82">
        <v>100</v>
      </c>
      <c r="CA160" s="82">
        <v>50</v>
      </c>
      <c r="CB160" s="82">
        <v>100</v>
      </c>
      <c r="CC160" s="82">
        <v>50</v>
      </c>
      <c r="CD160" s="82">
        <v>100</v>
      </c>
      <c r="CE160" s="82">
        <v>50</v>
      </c>
    </row>
    <row r="161" spans="2:83" ht="11.25" customHeight="1" x14ac:dyDescent="0.2">
      <c r="B161" s="186" t="str">
        <f t="array" ref="B161">IFERROR(INDEX(C$145:C$196,SMALL(IF(C$145:C$196&lt;&gt;"",ROW(C$145:C$196)-144),ROW(B17))),"ю")</f>
        <v>ю</v>
      </c>
      <c r="C161" s="138"/>
      <c r="D161" s="150"/>
      <c r="E161" s="94">
        <v>32</v>
      </c>
      <c r="F161" s="71">
        <v>10</v>
      </c>
      <c r="G161" s="71"/>
      <c r="H161" s="71">
        <v>20</v>
      </c>
      <c r="I161" s="71">
        <v>10</v>
      </c>
      <c r="J161" s="71">
        <v>20</v>
      </c>
      <c r="K161" s="71">
        <v>10</v>
      </c>
      <c r="L161" s="71">
        <v>20</v>
      </c>
      <c r="M161" s="71">
        <v>10</v>
      </c>
      <c r="N161" s="80"/>
      <c r="O161" s="87">
        <v>32</v>
      </c>
      <c r="P161" s="71">
        <v>15</v>
      </c>
      <c r="Q161" s="71"/>
      <c r="R161" s="71">
        <v>30</v>
      </c>
      <c r="S161" s="71">
        <v>15</v>
      </c>
      <c r="T161" s="71">
        <v>30</v>
      </c>
      <c r="U161" s="71">
        <v>15</v>
      </c>
      <c r="V161" s="71">
        <v>30</v>
      </c>
      <c r="W161" s="71">
        <v>15</v>
      </c>
      <c r="X161" s="80"/>
      <c r="Y161" s="87">
        <v>32</v>
      </c>
      <c r="Z161" s="71">
        <v>20</v>
      </c>
      <c r="AA161" s="71"/>
      <c r="AB161" s="71"/>
      <c r="AC161" s="71">
        <v>20</v>
      </c>
      <c r="AD161" s="71"/>
      <c r="AE161" s="71">
        <v>20</v>
      </c>
      <c r="AF161" s="71"/>
      <c r="AG161" s="71">
        <v>20</v>
      </c>
      <c r="AI161" s="87"/>
      <c r="AJ161" s="71"/>
      <c r="AK161" s="71"/>
      <c r="AL161" s="71"/>
      <c r="AM161" s="71"/>
      <c r="AN161" s="71"/>
      <c r="AO161" s="71"/>
      <c r="AP161" s="71"/>
      <c r="AQ161" s="71"/>
      <c r="AS161" s="87">
        <v>32</v>
      </c>
      <c r="AT161" s="71">
        <v>15</v>
      </c>
      <c r="AU161" s="71">
        <v>4.5</v>
      </c>
      <c r="AV161" s="71">
        <v>30</v>
      </c>
      <c r="AW161" s="71">
        <v>15</v>
      </c>
      <c r="AX161" s="71">
        <v>30</v>
      </c>
      <c r="AY161" s="71">
        <v>15</v>
      </c>
      <c r="AZ161" s="71">
        <v>30</v>
      </c>
      <c r="BA161" s="71">
        <v>15</v>
      </c>
      <c r="BC161" s="87">
        <v>32</v>
      </c>
      <c r="BD161" s="71">
        <v>25</v>
      </c>
      <c r="BE161" s="71">
        <v>6</v>
      </c>
      <c r="BF161" s="71">
        <v>50</v>
      </c>
      <c r="BG161" s="71">
        <v>25</v>
      </c>
      <c r="BH161" s="71">
        <v>50</v>
      </c>
      <c r="BI161" s="71">
        <v>25</v>
      </c>
      <c r="BJ161" s="71">
        <v>50</v>
      </c>
      <c r="BK161" s="71">
        <v>25</v>
      </c>
      <c r="BM161" s="87">
        <v>32</v>
      </c>
      <c r="BN161" s="71">
        <v>36</v>
      </c>
      <c r="BO161" s="71">
        <v>6</v>
      </c>
      <c r="BP161" s="71">
        <v>70</v>
      </c>
      <c r="BQ161" s="71">
        <v>36</v>
      </c>
      <c r="BR161" s="71">
        <v>70</v>
      </c>
      <c r="BS161" s="71">
        <v>36</v>
      </c>
      <c r="BT161" s="71">
        <v>70</v>
      </c>
      <c r="BU161" s="71">
        <v>36</v>
      </c>
      <c r="BW161" s="87">
        <v>32</v>
      </c>
      <c r="BX161" s="71">
        <v>50</v>
      </c>
      <c r="BY161" s="71">
        <v>6</v>
      </c>
      <c r="BZ161" s="71">
        <v>100</v>
      </c>
      <c r="CA161" s="71">
        <v>50</v>
      </c>
      <c r="CB161" s="71">
        <v>100</v>
      </c>
      <c r="CC161" s="71">
        <v>50</v>
      </c>
      <c r="CD161" s="71">
        <v>100</v>
      </c>
      <c r="CE161" s="71">
        <v>50</v>
      </c>
    </row>
    <row r="162" spans="2:83" ht="11.25" customHeight="1" x14ac:dyDescent="0.2">
      <c r="B162" s="186" t="str">
        <f t="array" ref="B162">IFERROR(INDEX(C$145:C$196,SMALL(IF(C$145:C$196&lt;&gt;"",ROW(C$145:C$196)-144),ROW(B18))),"ю")</f>
        <v>ю</v>
      </c>
      <c r="C162" s="138"/>
      <c r="D162" s="150"/>
      <c r="E162" s="91">
        <v>40</v>
      </c>
      <c r="F162" s="79">
        <v>10</v>
      </c>
      <c r="G162" s="84"/>
      <c r="H162" s="79">
        <v>20</v>
      </c>
      <c r="I162" s="79">
        <v>10</v>
      </c>
      <c r="J162" s="79">
        <v>20</v>
      </c>
      <c r="K162" s="79">
        <v>10</v>
      </c>
      <c r="L162" s="79">
        <v>20</v>
      </c>
      <c r="M162" s="79">
        <v>10</v>
      </c>
      <c r="N162" s="80"/>
      <c r="O162" s="88">
        <v>40</v>
      </c>
      <c r="P162" s="82">
        <v>15</v>
      </c>
      <c r="Q162" s="82"/>
      <c r="R162" s="82">
        <v>30</v>
      </c>
      <c r="S162" s="82">
        <v>15</v>
      </c>
      <c r="T162" s="82">
        <v>30</v>
      </c>
      <c r="U162" s="82">
        <v>15</v>
      </c>
      <c r="V162" s="82">
        <v>30</v>
      </c>
      <c r="W162" s="82">
        <v>15</v>
      </c>
      <c r="X162" s="80"/>
      <c r="Y162" s="88">
        <v>40</v>
      </c>
      <c r="Z162" s="82">
        <v>20</v>
      </c>
      <c r="AA162" s="82"/>
      <c r="AB162" s="82"/>
      <c r="AC162" s="82">
        <v>20</v>
      </c>
      <c r="AD162" s="82"/>
      <c r="AE162" s="82">
        <v>20</v>
      </c>
      <c r="AF162" s="82"/>
      <c r="AG162" s="82">
        <v>20</v>
      </c>
      <c r="AI162" s="83"/>
      <c r="AJ162" s="82"/>
      <c r="AK162" s="82"/>
      <c r="AL162" s="82"/>
      <c r="AM162" s="82"/>
      <c r="AN162" s="82"/>
      <c r="AO162" s="82"/>
      <c r="AP162" s="82"/>
      <c r="AQ162" s="82"/>
      <c r="AS162" s="83">
        <v>40</v>
      </c>
      <c r="AT162" s="82">
        <v>15</v>
      </c>
      <c r="AU162" s="82">
        <v>4.5</v>
      </c>
      <c r="AV162" s="82">
        <v>30</v>
      </c>
      <c r="AW162" s="82">
        <v>15</v>
      </c>
      <c r="AX162" s="82">
        <v>30</v>
      </c>
      <c r="AY162" s="82">
        <v>15</v>
      </c>
      <c r="AZ162" s="82">
        <v>30</v>
      </c>
      <c r="BA162" s="82">
        <v>15</v>
      </c>
      <c r="BC162" s="92">
        <v>40</v>
      </c>
      <c r="BD162" s="82">
        <v>25</v>
      </c>
      <c r="BE162" s="82">
        <v>6</v>
      </c>
      <c r="BF162" s="82">
        <v>50</v>
      </c>
      <c r="BG162" s="82">
        <v>25</v>
      </c>
      <c r="BH162" s="82">
        <v>50</v>
      </c>
      <c r="BI162" s="82">
        <v>25</v>
      </c>
      <c r="BJ162" s="82">
        <v>50</v>
      </c>
      <c r="BK162" s="82">
        <v>25</v>
      </c>
      <c r="BM162" s="92">
        <v>40</v>
      </c>
      <c r="BN162" s="82">
        <v>36</v>
      </c>
      <c r="BO162" s="82">
        <v>6</v>
      </c>
      <c r="BP162" s="82">
        <v>70</v>
      </c>
      <c r="BQ162" s="82">
        <v>36</v>
      </c>
      <c r="BR162" s="82">
        <v>70</v>
      </c>
      <c r="BS162" s="82">
        <v>36</v>
      </c>
      <c r="BT162" s="82">
        <v>70</v>
      </c>
      <c r="BU162" s="82">
        <v>36</v>
      </c>
      <c r="BW162" s="105">
        <v>40</v>
      </c>
      <c r="BX162" s="82">
        <v>50</v>
      </c>
      <c r="BY162" s="82">
        <v>6</v>
      </c>
      <c r="BZ162" s="82">
        <v>100</v>
      </c>
      <c r="CA162" s="82">
        <v>50</v>
      </c>
      <c r="CB162" s="82">
        <v>100</v>
      </c>
      <c r="CC162" s="82">
        <v>50</v>
      </c>
      <c r="CD162" s="82">
        <v>100</v>
      </c>
      <c r="CE162" s="82">
        <v>50</v>
      </c>
    </row>
    <row r="163" spans="2:83" ht="11.25" customHeight="1" x14ac:dyDescent="0.2">
      <c r="B163" s="186" t="str">
        <f t="array" ref="B163">IFERROR(INDEX(C$145:C$196,SMALL(IF(C$145:C$196&lt;&gt;"",ROW(C$145:C$196)-144),ROW(B19))),"ю")</f>
        <v>ю</v>
      </c>
      <c r="C163" s="138"/>
      <c r="D163" s="150"/>
      <c r="E163" s="94">
        <v>50</v>
      </c>
      <c r="F163" s="71">
        <v>10</v>
      </c>
      <c r="G163" s="71"/>
      <c r="H163" s="71">
        <v>20</v>
      </c>
      <c r="I163" s="71">
        <v>10</v>
      </c>
      <c r="J163" s="71">
        <v>20</v>
      </c>
      <c r="K163" s="71">
        <v>10</v>
      </c>
      <c r="L163" s="71">
        <v>20</v>
      </c>
      <c r="M163" s="71">
        <v>10</v>
      </c>
      <c r="N163" s="80"/>
      <c r="O163" s="87">
        <v>50</v>
      </c>
      <c r="P163" s="71">
        <v>15</v>
      </c>
      <c r="Q163" s="71"/>
      <c r="R163" s="71" t="s">
        <v>73</v>
      </c>
      <c r="S163" s="71">
        <v>15</v>
      </c>
      <c r="T163" s="71"/>
      <c r="U163" s="71">
        <v>15</v>
      </c>
      <c r="V163" s="71"/>
      <c r="W163" s="71">
        <v>15</v>
      </c>
      <c r="X163" s="80"/>
      <c r="Y163" s="87">
        <v>50</v>
      </c>
      <c r="Z163" s="71">
        <v>15</v>
      </c>
      <c r="AA163" s="71"/>
      <c r="AB163" s="71"/>
      <c r="AC163" s="71">
        <v>15</v>
      </c>
      <c r="AD163" s="71"/>
      <c r="AE163" s="71">
        <v>15</v>
      </c>
      <c r="AF163" s="71"/>
      <c r="AG163" s="71">
        <v>15</v>
      </c>
      <c r="AI163" s="87"/>
      <c r="AJ163" s="71"/>
      <c r="AK163" s="71"/>
      <c r="AL163" s="71"/>
      <c r="AM163" s="71"/>
      <c r="AN163" s="71"/>
      <c r="AO163" s="71"/>
      <c r="AP163" s="71"/>
      <c r="AQ163" s="71"/>
      <c r="AS163" s="87">
        <v>50</v>
      </c>
      <c r="AT163" s="71">
        <v>15</v>
      </c>
      <c r="AU163" s="71">
        <v>4.5</v>
      </c>
      <c r="AV163" s="71">
        <v>30</v>
      </c>
      <c r="AW163" s="71">
        <v>15</v>
      </c>
      <c r="AX163" s="71">
        <v>30</v>
      </c>
      <c r="AY163" s="71">
        <v>15</v>
      </c>
      <c r="AZ163" s="71">
        <v>30</v>
      </c>
      <c r="BA163" s="71">
        <v>15</v>
      </c>
      <c r="BC163" s="87">
        <v>50</v>
      </c>
      <c r="BD163" s="71">
        <v>25</v>
      </c>
      <c r="BE163" s="71">
        <v>6</v>
      </c>
      <c r="BF163" s="71">
        <v>50</v>
      </c>
      <c r="BG163" s="71">
        <v>25</v>
      </c>
      <c r="BH163" s="71">
        <v>50</v>
      </c>
      <c r="BI163" s="71">
        <v>25</v>
      </c>
      <c r="BJ163" s="71">
        <v>50</v>
      </c>
      <c r="BK163" s="71">
        <v>25</v>
      </c>
      <c r="BM163" s="87">
        <v>50</v>
      </c>
      <c r="BN163" s="71">
        <v>36</v>
      </c>
      <c r="BO163" s="71">
        <v>6</v>
      </c>
      <c r="BP163" s="71">
        <v>70</v>
      </c>
      <c r="BQ163" s="71">
        <v>36</v>
      </c>
      <c r="BR163" s="71">
        <v>70</v>
      </c>
      <c r="BS163" s="71">
        <v>36</v>
      </c>
      <c r="BT163" s="71">
        <v>70</v>
      </c>
      <c r="BU163" s="71">
        <v>36</v>
      </c>
      <c r="BW163" s="87">
        <v>50</v>
      </c>
      <c r="BX163" s="71">
        <v>50</v>
      </c>
      <c r="BY163" s="71">
        <v>6</v>
      </c>
      <c r="BZ163" s="71">
        <v>100</v>
      </c>
      <c r="CA163" s="71">
        <v>50</v>
      </c>
      <c r="CB163" s="71">
        <v>100</v>
      </c>
      <c r="CC163" s="71">
        <v>50</v>
      </c>
      <c r="CD163" s="71">
        <v>100</v>
      </c>
      <c r="CE163" s="71">
        <v>50</v>
      </c>
    </row>
    <row r="164" spans="2:83" ht="11.25" customHeight="1" x14ac:dyDescent="0.2">
      <c r="B164" s="186" t="str">
        <f t="array" ref="B164">IFERROR(INDEX(C$145:C$196,SMALL(IF(C$145:C$196&lt;&gt;"",ROW(C$145:C$196)-144),ROW(B20))),"ю")</f>
        <v>ю</v>
      </c>
      <c r="C164" s="138"/>
      <c r="D164" s="150"/>
      <c r="E164" s="91">
        <v>63</v>
      </c>
      <c r="F164" s="79">
        <v>10</v>
      </c>
      <c r="G164" s="84"/>
      <c r="H164" s="79">
        <v>20</v>
      </c>
      <c r="I164" s="79">
        <v>10</v>
      </c>
      <c r="J164" s="79">
        <v>20</v>
      </c>
      <c r="K164" s="79">
        <v>10</v>
      </c>
      <c r="L164" s="79">
        <v>20</v>
      </c>
      <c r="M164" s="79">
        <v>10</v>
      </c>
      <c r="N164" s="80"/>
      <c r="O164" s="88">
        <v>63</v>
      </c>
      <c r="P164" s="82">
        <v>15</v>
      </c>
      <c r="Q164" s="82"/>
      <c r="R164" s="82"/>
      <c r="S164" s="82">
        <v>15</v>
      </c>
      <c r="T164" s="82"/>
      <c r="U164" s="82">
        <v>15</v>
      </c>
      <c r="V164" s="82"/>
      <c r="W164" s="82">
        <v>15</v>
      </c>
      <c r="X164" s="80"/>
      <c r="Y164" s="88">
        <v>63</v>
      </c>
      <c r="Z164" s="82">
        <v>15</v>
      </c>
      <c r="AA164" s="82"/>
      <c r="AB164" s="82"/>
      <c r="AC164" s="82">
        <v>15</v>
      </c>
      <c r="AD164" s="82"/>
      <c r="AE164" s="82">
        <v>15</v>
      </c>
      <c r="AF164" s="82"/>
      <c r="AG164" s="82">
        <v>15</v>
      </c>
      <c r="AI164" s="88">
        <v>63</v>
      </c>
      <c r="AJ164" s="82">
        <v>10</v>
      </c>
      <c r="AK164" s="82">
        <v>3</v>
      </c>
      <c r="AL164" s="82">
        <v>20</v>
      </c>
      <c r="AM164" s="82">
        <v>10</v>
      </c>
      <c r="AN164" s="82">
        <v>20</v>
      </c>
      <c r="AO164" s="82">
        <v>10</v>
      </c>
      <c r="AP164" s="82">
        <v>20</v>
      </c>
      <c r="AQ164" s="82">
        <v>10</v>
      </c>
      <c r="AS164" s="83">
        <v>63</v>
      </c>
      <c r="AT164" s="82">
        <v>15</v>
      </c>
      <c r="AU164" s="82">
        <v>4.5</v>
      </c>
      <c r="AV164" s="82">
        <v>30</v>
      </c>
      <c r="AW164" s="82">
        <v>15</v>
      </c>
      <c r="AX164" s="82">
        <v>30</v>
      </c>
      <c r="AY164" s="82">
        <v>15</v>
      </c>
      <c r="AZ164" s="82">
        <v>30</v>
      </c>
      <c r="BA164" s="82">
        <v>15</v>
      </c>
      <c r="BC164" s="92">
        <v>63</v>
      </c>
      <c r="BD164" s="82">
        <v>25</v>
      </c>
      <c r="BE164" s="82">
        <v>6</v>
      </c>
      <c r="BF164" s="82">
        <v>50</v>
      </c>
      <c r="BG164" s="82">
        <v>25</v>
      </c>
      <c r="BH164" s="82">
        <v>50</v>
      </c>
      <c r="BI164" s="82">
        <v>25</v>
      </c>
      <c r="BJ164" s="82">
        <v>50</v>
      </c>
      <c r="BK164" s="82">
        <v>25</v>
      </c>
      <c r="BM164" s="92">
        <v>63</v>
      </c>
      <c r="BN164" s="82">
        <v>36</v>
      </c>
      <c r="BO164" s="82">
        <v>6</v>
      </c>
      <c r="BP164" s="82">
        <v>70</v>
      </c>
      <c r="BQ164" s="82">
        <v>36</v>
      </c>
      <c r="BR164" s="82">
        <v>70</v>
      </c>
      <c r="BS164" s="82">
        <v>36</v>
      </c>
      <c r="BT164" s="82">
        <v>70</v>
      </c>
      <c r="BU164" s="82">
        <v>36</v>
      </c>
      <c r="BW164" s="105">
        <v>63</v>
      </c>
      <c r="BX164" s="82">
        <v>50</v>
      </c>
      <c r="BY164" s="82">
        <v>6</v>
      </c>
      <c r="BZ164" s="82">
        <v>100</v>
      </c>
      <c r="CA164" s="82">
        <v>50</v>
      </c>
      <c r="CB164" s="82">
        <v>100</v>
      </c>
      <c r="CC164" s="82">
        <v>50</v>
      </c>
      <c r="CD164" s="82">
        <v>100</v>
      </c>
      <c r="CE164" s="82">
        <v>50</v>
      </c>
    </row>
    <row r="165" spans="2:83" s="16" customFormat="1" ht="11.25" customHeight="1" x14ac:dyDescent="0.2">
      <c r="B165" s="186" t="str">
        <f t="array" ref="B165">IFERROR(INDEX(C$145:C$196,SMALL(IF(C$145:C$196&lt;&gt;"",ROW(C$145:C$196)-144),ROW(B21))),"ю")</f>
        <v>ю</v>
      </c>
      <c r="C165" s="138"/>
      <c r="D165" s="150"/>
      <c r="E165" s="94"/>
      <c r="F165" s="71"/>
      <c r="G165" s="71"/>
      <c r="H165" s="71"/>
      <c r="I165" s="71"/>
      <c r="J165" s="71"/>
      <c r="K165" s="71"/>
      <c r="L165" s="71"/>
      <c r="M165" s="71"/>
      <c r="N165" s="85"/>
      <c r="O165" s="87"/>
      <c r="P165" s="71"/>
      <c r="Q165" s="71"/>
      <c r="R165" s="71"/>
      <c r="S165" s="71"/>
      <c r="T165" s="71"/>
      <c r="U165" s="71"/>
      <c r="V165" s="71"/>
      <c r="W165" s="71"/>
      <c r="X165" s="85"/>
      <c r="Y165" s="87"/>
      <c r="Z165" s="71"/>
      <c r="AA165" s="71"/>
      <c r="AB165" s="71"/>
      <c r="AC165" s="71"/>
      <c r="AD165" s="71"/>
      <c r="AE165" s="71"/>
      <c r="AF165" s="71"/>
      <c r="AG165" s="71"/>
      <c r="AI165" s="87">
        <v>80</v>
      </c>
      <c r="AJ165" s="71">
        <v>10</v>
      </c>
      <c r="AK165" s="71">
        <v>3</v>
      </c>
      <c r="AL165" s="71">
        <v>20</v>
      </c>
      <c r="AM165" s="71">
        <v>10</v>
      </c>
      <c r="AN165" s="71">
        <v>20</v>
      </c>
      <c r="AO165" s="71">
        <v>10</v>
      </c>
      <c r="AP165" s="71">
        <v>20</v>
      </c>
      <c r="AQ165" s="71">
        <v>10</v>
      </c>
      <c r="AS165" s="87">
        <v>80</v>
      </c>
      <c r="AT165" s="71">
        <v>15</v>
      </c>
      <c r="AU165" s="71">
        <v>4.5</v>
      </c>
      <c r="AV165" s="71">
        <v>30</v>
      </c>
      <c r="AW165" s="71">
        <v>15</v>
      </c>
      <c r="AX165" s="71">
        <v>30</v>
      </c>
      <c r="AY165" s="71">
        <v>15</v>
      </c>
      <c r="AZ165" s="71">
        <v>30</v>
      </c>
      <c r="BA165" s="71">
        <v>15</v>
      </c>
      <c r="BC165" s="87">
        <v>80</v>
      </c>
      <c r="BD165" s="71">
        <v>25</v>
      </c>
      <c r="BE165" s="71">
        <v>6</v>
      </c>
      <c r="BF165" s="71">
        <v>50</v>
      </c>
      <c r="BG165" s="71">
        <v>25</v>
      </c>
      <c r="BH165" s="71">
        <v>50</v>
      </c>
      <c r="BI165" s="71">
        <v>25</v>
      </c>
      <c r="BJ165" s="71">
        <v>50</v>
      </c>
      <c r="BK165" s="71">
        <v>25</v>
      </c>
      <c r="BM165" s="87">
        <v>80</v>
      </c>
      <c r="BN165" s="71">
        <v>36</v>
      </c>
      <c r="BO165" s="71">
        <v>6</v>
      </c>
      <c r="BP165" s="71">
        <v>70</v>
      </c>
      <c r="BQ165" s="71">
        <v>36</v>
      </c>
      <c r="BR165" s="71">
        <v>70</v>
      </c>
      <c r="BS165" s="71">
        <v>36</v>
      </c>
      <c r="BT165" s="71">
        <v>70</v>
      </c>
      <c r="BU165" s="71">
        <v>36</v>
      </c>
      <c r="BW165" s="87">
        <v>80</v>
      </c>
      <c r="BX165" s="71">
        <v>50</v>
      </c>
      <c r="BY165" s="71">
        <v>6</v>
      </c>
      <c r="BZ165" s="71">
        <v>100</v>
      </c>
      <c r="CA165" s="71">
        <v>50</v>
      </c>
      <c r="CB165" s="71">
        <v>100</v>
      </c>
      <c r="CC165" s="71">
        <v>50</v>
      </c>
      <c r="CD165" s="71">
        <v>100</v>
      </c>
      <c r="CE165" s="71">
        <v>50</v>
      </c>
    </row>
    <row r="166" spans="2:83" s="16" customFormat="1" ht="11.25" customHeight="1" x14ac:dyDescent="0.2">
      <c r="B166" s="186" t="str">
        <f t="array" ref="B166">IFERROR(INDEX(C$145:C$196,SMALL(IF(C$145:C$196&lt;&gt;"",ROW(C$145:C$196)-144),ROW(B22))),"ю")</f>
        <v>ю</v>
      </c>
      <c r="C166" s="138"/>
      <c r="D166" s="150"/>
      <c r="E166" s="91"/>
      <c r="F166" s="84"/>
      <c r="G166" s="84"/>
      <c r="H166" s="84"/>
      <c r="I166" s="84"/>
      <c r="J166" s="84"/>
      <c r="K166" s="84"/>
      <c r="L166" s="84"/>
      <c r="M166" s="84"/>
      <c r="N166" s="85"/>
      <c r="O166" s="83"/>
      <c r="P166" s="84"/>
      <c r="Q166" s="84"/>
      <c r="R166" s="84"/>
      <c r="S166" s="84"/>
      <c r="T166" s="84"/>
      <c r="U166" s="84"/>
      <c r="V166" s="84"/>
      <c r="W166" s="84"/>
      <c r="X166" s="85"/>
      <c r="Y166" s="83"/>
      <c r="Z166" s="84"/>
      <c r="AA166" s="84"/>
      <c r="AB166" s="84"/>
      <c r="AC166" s="84"/>
      <c r="AD166" s="84"/>
      <c r="AE166" s="84"/>
      <c r="AF166" s="84"/>
      <c r="AG166" s="84"/>
      <c r="AI166" s="88">
        <v>100</v>
      </c>
      <c r="AJ166" s="82">
        <v>10</v>
      </c>
      <c r="AK166" s="82">
        <v>3</v>
      </c>
      <c r="AL166" s="82">
        <v>20</v>
      </c>
      <c r="AM166" s="82">
        <v>10</v>
      </c>
      <c r="AN166" s="82">
        <v>20</v>
      </c>
      <c r="AO166" s="82">
        <v>10</v>
      </c>
      <c r="AP166" s="82">
        <v>20</v>
      </c>
      <c r="AQ166" s="82">
        <v>10</v>
      </c>
      <c r="AS166" s="83">
        <v>100</v>
      </c>
      <c r="AT166" s="82">
        <v>15</v>
      </c>
      <c r="AU166" s="82">
        <v>4.5</v>
      </c>
      <c r="AV166" s="82">
        <v>30</v>
      </c>
      <c r="AW166" s="82">
        <v>15</v>
      </c>
      <c r="AX166" s="82">
        <v>30</v>
      </c>
      <c r="AY166" s="82">
        <v>15</v>
      </c>
      <c r="AZ166" s="82">
        <v>30</v>
      </c>
      <c r="BA166" s="82">
        <v>15</v>
      </c>
      <c r="BC166" s="92">
        <v>100</v>
      </c>
      <c r="BD166" s="82">
        <v>25</v>
      </c>
      <c r="BE166" s="82">
        <v>6</v>
      </c>
      <c r="BF166" s="82">
        <v>50</v>
      </c>
      <c r="BG166" s="82">
        <v>25</v>
      </c>
      <c r="BH166" s="82">
        <v>50</v>
      </c>
      <c r="BI166" s="82">
        <v>25</v>
      </c>
      <c r="BJ166" s="82">
        <v>50</v>
      </c>
      <c r="BK166" s="82">
        <v>25</v>
      </c>
      <c r="BM166" s="92">
        <v>100</v>
      </c>
      <c r="BN166" s="82">
        <v>36</v>
      </c>
      <c r="BO166" s="82">
        <v>6</v>
      </c>
      <c r="BP166" s="82">
        <v>70</v>
      </c>
      <c r="BQ166" s="82">
        <v>36</v>
      </c>
      <c r="BR166" s="82">
        <v>70</v>
      </c>
      <c r="BS166" s="82">
        <v>36</v>
      </c>
      <c r="BT166" s="82">
        <v>70</v>
      </c>
      <c r="BU166" s="82">
        <v>36</v>
      </c>
      <c r="BW166" s="105">
        <v>100</v>
      </c>
      <c r="BX166" s="82">
        <v>50</v>
      </c>
      <c r="BY166" s="82">
        <v>6</v>
      </c>
      <c r="BZ166" s="82">
        <v>100</v>
      </c>
      <c r="CA166" s="82">
        <v>50</v>
      </c>
      <c r="CB166" s="82">
        <v>100</v>
      </c>
      <c r="CC166" s="82">
        <v>50</v>
      </c>
      <c r="CD166" s="82">
        <v>100</v>
      </c>
      <c r="CE166" s="82">
        <v>50</v>
      </c>
    </row>
    <row r="167" spans="2:83" s="16" customFormat="1" ht="11.25" customHeight="1" x14ac:dyDescent="0.2">
      <c r="B167" s="186" t="str">
        <f t="array" ref="B167">IFERROR(INDEX(C$145:C$196,SMALL(IF(C$145:C$196&lt;&gt;"",ROW(C$145:C$196)-144),ROW(B23))),"ю")</f>
        <v>ю</v>
      </c>
      <c r="C167" s="138"/>
      <c r="D167" s="150"/>
      <c r="E167" s="94"/>
      <c r="F167" s="71"/>
      <c r="G167" s="71"/>
      <c r="H167" s="71"/>
      <c r="I167" s="71"/>
      <c r="J167" s="71"/>
      <c r="K167" s="71"/>
      <c r="L167" s="71"/>
      <c r="M167" s="71"/>
      <c r="N167" s="85"/>
      <c r="O167" s="87"/>
      <c r="P167" s="71"/>
      <c r="Q167" s="71"/>
      <c r="R167" s="71"/>
      <c r="S167" s="71"/>
      <c r="T167" s="71"/>
      <c r="U167" s="71"/>
      <c r="V167" s="71"/>
      <c r="W167" s="71"/>
      <c r="X167" s="85"/>
      <c r="Y167" s="87"/>
      <c r="Z167" s="71"/>
      <c r="AA167" s="71"/>
      <c r="AB167" s="71"/>
      <c r="AC167" s="71"/>
      <c r="AD167" s="71"/>
      <c r="AE167" s="71"/>
      <c r="AF167" s="71"/>
      <c r="AG167" s="71"/>
      <c r="AI167" s="87">
        <v>125</v>
      </c>
      <c r="AJ167" s="71">
        <v>10</v>
      </c>
      <c r="AK167" s="71">
        <v>3</v>
      </c>
      <c r="AL167" s="71">
        <v>20</v>
      </c>
      <c r="AM167" s="71">
        <v>10</v>
      </c>
      <c r="AN167" s="71">
        <v>20</v>
      </c>
      <c r="AO167" s="71">
        <v>10</v>
      </c>
      <c r="AP167" s="71">
        <v>20</v>
      </c>
      <c r="AQ167" s="71">
        <v>10</v>
      </c>
      <c r="AS167" s="87">
        <v>125</v>
      </c>
      <c r="AT167" s="71">
        <v>15</v>
      </c>
      <c r="AU167" s="71">
        <v>4.5</v>
      </c>
      <c r="AV167" s="71">
        <v>30</v>
      </c>
      <c r="AW167" s="71">
        <v>15</v>
      </c>
      <c r="AX167" s="71">
        <v>30</v>
      </c>
      <c r="AY167" s="71">
        <v>15</v>
      </c>
      <c r="AZ167" s="71">
        <v>30</v>
      </c>
      <c r="BA167" s="71">
        <v>15</v>
      </c>
      <c r="BC167" s="87">
        <v>125</v>
      </c>
      <c r="BD167" s="71">
        <v>25</v>
      </c>
      <c r="BE167" s="71">
        <v>6</v>
      </c>
      <c r="BF167" s="71">
        <v>50</v>
      </c>
      <c r="BG167" s="71">
        <v>25</v>
      </c>
      <c r="BH167" s="71">
        <v>50</v>
      </c>
      <c r="BI167" s="71">
        <v>25</v>
      </c>
      <c r="BJ167" s="71">
        <v>50</v>
      </c>
      <c r="BK167" s="71">
        <v>25</v>
      </c>
      <c r="BM167" s="87">
        <v>125</v>
      </c>
      <c r="BN167" s="71">
        <v>36</v>
      </c>
      <c r="BO167" s="71">
        <v>6</v>
      </c>
      <c r="BP167" s="71">
        <v>70</v>
      </c>
      <c r="BQ167" s="71">
        <v>36</v>
      </c>
      <c r="BR167" s="71">
        <v>70</v>
      </c>
      <c r="BS167" s="71">
        <v>36</v>
      </c>
      <c r="BT167" s="71">
        <v>70</v>
      </c>
      <c r="BU167" s="71">
        <v>36</v>
      </c>
      <c r="BW167" s="87">
        <v>125</v>
      </c>
      <c r="BX167" s="71">
        <v>50</v>
      </c>
      <c r="BY167" s="71">
        <v>6</v>
      </c>
      <c r="BZ167" s="71">
        <v>100</v>
      </c>
      <c r="CA167" s="71">
        <v>50</v>
      </c>
      <c r="CB167" s="71">
        <v>100</v>
      </c>
      <c r="CC167" s="71">
        <v>50</v>
      </c>
      <c r="CD167" s="71">
        <v>100</v>
      </c>
      <c r="CE167" s="71">
        <v>50</v>
      </c>
    </row>
    <row r="168" spans="2:83" ht="11.25" customHeight="1" x14ac:dyDescent="0.2">
      <c r="B168" s="186" t="str">
        <f t="array" ref="B168">IFERROR(INDEX(C$145:C$196,SMALL(IF(C$145:C$196&lt;&gt;"",ROW(C$145:C$196)-144),ROW(B24))),"ю")</f>
        <v>ю</v>
      </c>
      <c r="C168" s="138"/>
      <c r="D168" s="108"/>
      <c r="E168" s="80"/>
      <c r="F168" s="80"/>
      <c r="G168" s="85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5"/>
      <c r="AB168" s="80"/>
      <c r="AC168" s="80"/>
      <c r="AD168" s="80"/>
      <c r="AE168" s="80"/>
      <c r="AF168" s="80"/>
      <c r="BC168" s="16"/>
      <c r="BD168" s="16"/>
      <c r="BE168" s="16"/>
      <c r="BF168" s="16"/>
      <c r="BG168" s="16"/>
      <c r="BH168" s="16"/>
      <c r="BI168" s="16"/>
      <c r="BJ168" s="16"/>
      <c r="BK168" s="16"/>
      <c r="BM168" s="16"/>
      <c r="BN168" s="16"/>
      <c r="BO168" s="16"/>
      <c r="BP168" s="16"/>
      <c r="BQ168" s="16"/>
      <c r="BR168" s="16"/>
      <c r="BS168" s="16"/>
      <c r="BT168" s="16"/>
      <c r="BU168" s="16"/>
      <c r="BW168" s="16"/>
      <c r="BX168" s="16"/>
      <c r="BY168" s="16"/>
      <c r="BZ168" s="16"/>
      <c r="CA168" s="16"/>
      <c r="CB168" s="16"/>
      <c r="CC168" s="16"/>
      <c r="CD168" s="16"/>
      <c r="CE168" s="16"/>
    </row>
    <row r="169" spans="2:83" ht="11.25" customHeight="1" x14ac:dyDescent="0.2">
      <c r="B169" s="186" t="str">
        <f t="array" ref="B169">IFERROR(INDEX(C$145:C$196,SMALL(IF(C$145:C$196&lt;&gt;"",ROW(C$145:C$196)-144),ROW(B25))),"ю")</f>
        <v>ю</v>
      </c>
      <c r="C169" s="138"/>
      <c r="D169" s="150" t="s">
        <v>165</v>
      </c>
      <c r="E169" s="95" t="s">
        <v>97</v>
      </c>
      <c r="F169" s="79"/>
      <c r="G169" s="84"/>
      <c r="H169" s="79">
        <v>4</v>
      </c>
      <c r="I169" s="79" t="s">
        <v>40</v>
      </c>
      <c r="J169" s="79" t="s">
        <v>166</v>
      </c>
      <c r="K169" s="79" t="s">
        <v>110</v>
      </c>
      <c r="L169" s="79" t="s">
        <v>73</v>
      </c>
      <c r="M169" s="73">
        <v>0.2</v>
      </c>
      <c r="N169" s="80"/>
      <c r="O169" s="81" t="s">
        <v>97</v>
      </c>
      <c r="P169" s="79"/>
      <c r="Q169" s="84"/>
      <c r="R169" s="79">
        <v>4</v>
      </c>
      <c r="S169" s="79" t="s">
        <v>40</v>
      </c>
      <c r="T169" s="79" t="s">
        <v>166</v>
      </c>
      <c r="U169" s="79" t="s">
        <v>110</v>
      </c>
      <c r="V169" s="79" t="s">
        <v>73</v>
      </c>
      <c r="W169" s="73">
        <v>0.2</v>
      </c>
      <c r="X169" s="80"/>
      <c r="Y169" s="81" t="s">
        <v>97</v>
      </c>
      <c r="Z169" s="79"/>
      <c r="AA169" s="84"/>
      <c r="AB169" s="79">
        <v>4</v>
      </c>
      <c r="AC169" s="79" t="s">
        <v>40</v>
      </c>
      <c r="AD169" s="79" t="s">
        <v>166</v>
      </c>
      <c r="AE169" s="79" t="s">
        <v>110</v>
      </c>
      <c r="AF169" s="79" t="s">
        <v>73</v>
      </c>
      <c r="AG169" s="73">
        <v>0.2</v>
      </c>
      <c r="AI169" s="86" t="s">
        <v>97</v>
      </c>
      <c r="AJ169" s="84"/>
      <c r="AK169" s="84"/>
      <c r="AL169" s="84">
        <v>4</v>
      </c>
      <c r="AM169" s="84" t="s">
        <v>40</v>
      </c>
      <c r="AN169" s="84" t="s">
        <v>166</v>
      </c>
      <c r="AO169" s="84"/>
      <c r="AP169" s="84"/>
      <c r="AQ169" s="73"/>
      <c r="AS169" s="86" t="s">
        <v>97</v>
      </c>
      <c r="AT169" s="84"/>
      <c r="AU169" s="84"/>
      <c r="AV169" s="84">
        <v>4</v>
      </c>
      <c r="AW169" s="84" t="s">
        <v>40</v>
      </c>
      <c r="AX169" s="84" t="s">
        <v>166</v>
      </c>
      <c r="AY169" s="84"/>
      <c r="AZ169" s="84"/>
      <c r="BA169" s="73"/>
      <c r="BC169" s="86" t="s">
        <v>97</v>
      </c>
      <c r="BD169" s="93"/>
      <c r="BE169" s="93"/>
      <c r="BF169" s="93">
        <v>4</v>
      </c>
      <c r="BG169" s="93" t="s">
        <v>40</v>
      </c>
      <c r="BH169" s="93" t="s">
        <v>166</v>
      </c>
      <c r="BI169" s="93"/>
      <c r="BJ169" s="93"/>
      <c r="BK169" s="73"/>
      <c r="BM169" s="86"/>
      <c r="BN169" s="93"/>
      <c r="BO169" s="93"/>
      <c r="BP169" s="93"/>
      <c r="BQ169" s="93"/>
      <c r="BR169" s="93"/>
      <c r="BS169" s="93"/>
      <c r="BT169" s="93"/>
      <c r="BU169" s="73"/>
      <c r="BW169" s="86" t="s">
        <v>97</v>
      </c>
      <c r="BX169" s="106"/>
      <c r="BY169" s="106"/>
      <c r="BZ169" s="106">
        <v>4</v>
      </c>
      <c r="CA169" s="106" t="s">
        <v>40</v>
      </c>
      <c r="CB169" s="106" t="s">
        <v>166</v>
      </c>
      <c r="CC169" s="106"/>
      <c r="CD169" s="106"/>
      <c r="CE169" s="73"/>
    </row>
    <row r="170" spans="2:83" ht="11.25" customHeight="1" x14ac:dyDescent="0.2">
      <c r="B170" s="186" t="str">
        <f t="array" ref="B170">IFERROR(INDEX(C$145:C$196,SMALL(IF(C$145:C$196&lt;&gt;"",ROW(C$145:C$196)-144),ROW(B26))),"ю")</f>
        <v>ю</v>
      </c>
      <c r="C170" s="138"/>
      <c r="D170" s="150"/>
      <c r="E170" s="95" t="s">
        <v>98</v>
      </c>
      <c r="F170" s="79"/>
      <c r="G170" s="84"/>
      <c r="H170" s="79">
        <v>8</v>
      </c>
      <c r="I170" s="79" t="s">
        <v>40</v>
      </c>
      <c r="J170" s="79" t="s">
        <v>166</v>
      </c>
      <c r="K170" s="79" t="s">
        <v>110</v>
      </c>
      <c r="L170" s="79" t="s">
        <v>73</v>
      </c>
      <c r="M170" s="73">
        <v>0.2</v>
      </c>
      <c r="N170" s="80"/>
      <c r="O170" s="81" t="s">
        <v>98</v>
      </c>
      <c r="P170" s="79"/>
      <c r="Q170" s="84"/>
      <c r="R170" s="79">
        <v>8</v>
      </c>
      <c r="S170" s="79" t="s">
        <v>40</v>
      </c>
      <c r="T170" s="79" t="s">
        <v>166</v>
      </c>
      <c r="U170" s="79" t="s">
        <v>110</v>
      </c>
      <c r="V170" s="79" t="s">
        <v>73</v>
      </c>
      <c r="W170" s="73">
        <v>0.2</v>
      </c>
      <c r="X170" s="80"/>
      <c r="Y170" s="81" t="s">
        <v>98</v>
      </c>
      <c r="Z170" s="79"/>
      <c r="AA170" s="84"/>
      <c r="AB170" s="79">
        <v>8</v>
      </c>
      <c r="AC170" s="79" t="s">
        <v>40</v>
      </c>
      <c r="AD170" s="79" t="s">
        <v>166</v>
      </c>
      <c r="AE170" s="79" t="s">
        <v>110</v>
      </c>
      <c r="AF170" s="79" t="s">
        <v>73</v>
      </c>
      <c r="AG170" s="73">
        <v>0.2</v>
      </c>
      <c r="AI170" s="86" t="s">
        <v>98</v>
      </c>
      <c r="AJ170" s="84"/>
      <c r="AK170" s="84"/>
      <c r="AL170" s="84">
        <v>8</v>
      </c>
      <c r="AM170" s="84" t="s">
        <v>40</v>
      </c>
      <c r="AN170" s="84" t="s">
        <v>166</v>
      </c>
      <c r="AO170" s="84"/>
      <c r="AP170" s="84"/>
      <c r="AQ170" s="73"/>
      <c r="AS170" s="86" t="s">
        <v>98</v>
      </c>
      <c r="AT170" s="84"/>
      <c r="AU170" s="84"/>
      <c r="AV170" s="84">
        <v>8</v>
      </c>
      <c r="AW170" s="84" t="s">
        <v>40</v>
      </c>
      <c r="AX170" s="84" t="s">
        <v>166</v>
      </c>
      <c r="AY170" s="84"/>
      <c r="AZ170" s="84"/>
      <c r="BA170" s="73"/>
      <c r="BC170" s="86" t="s">
        <v>98</v>
      </c>
      <c r="BD170" s="93"/>
      <c r="BE170" s="93"/>
      <c r="BF170" s="93">
        <v>8</v>
      </c>
      <c r="BG170" s="93" t="s">
        <v>40</v>
      </c>
      <c r="BH170" s="93" t="s">
        <v>166</v>
      </c>
      <c r="BI170" s="93"/>
      <c r="BJ170" s="93"/>
      <c r="BK170" s="73"/>
      <c r="BM170" s="86" t="s">
        <v>98</v>
      </c>
      <c r="BN170" s="93"/>
      <c r="BO170" s="93"/>
      <c r="BP170" s="93">
        <v>8</v>
      </c>
      <c r="BQ170" s="93" t="s">
        <v>40</v>
      </c>
      <c r="BR170" s="93" t="s">
        <v>166</v>
      </c>
      <c r="BS170" s="93"/>
      <c r="BT170" s="93"/>
      <c r="BU170" s="73"/>
      <c r="BW170" s="86" t="s">
        <v>98</v>
      </c>
      <c r="BX170" s="106"/>
      <c r="BY170" s="106"/>
      <c r="BZ170" s="106">
        <v>8</v>
      </c>
      <c r="CA170" s="106" t="s">
        <v>40</v>
      </c>
      <c r="CB170" s="106" t="s">
        <v>166</v>
      </c>
      <c r="CC170" s="106"/>
      <c r="CD170" s="106"/>
      <c r="CE170" s="73"/>
    </row>
    <row r="171" spans="2:83" ht="11.25" customHeight="1" x14ac:dyDescent="0.2">
      <c r="B171" s="186" t="str">
        <f t="array" ref="B171">IFERROR(INDEX(C$145:C$196,SMALL(IF(C$145:C$196&lt;&gt;"",ROW(C$145:C$196)-144),ROW(B27))),"ю")</f>
        <v>ю</v>
      </c>
      <c r="C171" s="138"/>
      <c r="D171" s="150"/>
      <c r="E171" s="95" t="s">
        <v>99</v>
      </c>
      <c r="F171" s="79"/>
      <c r="G171" s="84"/>
      <c r="H171" s="79">
        <v>12</v>
      </c>
      <c r="I171" s="79" t="s">
        <v>40</v>
      </c>
      <c r="J171" s="79" t="s">
        <v>166</v>
      </c>
      <c r="K171" s="79" t="s">
        <v>110</v>
      </c>
      <c r="L171" s="79" t="s">
        <v>73</v>
      </c>
      <c r="M171" s="73">
        <v>0.2</v>
      </c>
      <c r="N171" s="80"/>
      <c r="O171" s="81" t="s">
        <v>99</v>
      </c>
      <c r="P171" s="79"/>
      <c r="Q171" s="84"/>
      <c r="R171" s="79">
        <v>12</v>
      </c>
      <c r="S171" s="79" t="s">
        <v>40</v>
      </c>
      <c r="T171" s="79" t="s">
        <v>166</v>
      </c>
      <c r="U171" s="79" t="s">
        <v>110</v>
      </c>
      <c r="V171" s="79" t="s">
        <v>73</v>
      </c>
      <c r="W171" s="73">
        <v>0.2</v>
      </c>
      <c r="X171" s="80"/>
      <c r="Y171" s="96"/>
      <c r="Z171" s="96"/>
      <c r="AA171" s="96"/>
      <c r="AB171" s="96"/>
      <c r="AC171" s="96"/>
      <c r="AD171" s="96"/>
      <c r="AE171" s="96"/>
      <c r="AF171" s="96"/>
      <c r="AG171" s="96"/>
      <c r="AI171" s="86" t="s">
        <v>99</v>
      </c>
      <c r="AJ171" s="84"/>
      <c r="AK171" s="84"/>
      <c r="AL171" s="84">
        <v>12</v>
      </c>
      <c r="AM171" s="84" t="s">
        <v>40</v>
      </c>
      <c r="AN171" s="84" t="s">
        <v>166</v>
      </c>
      <c r="AO171" s="84"/>
      <c r="AP171" s="84"/>
      <c r="AQ171" s="73"/>
      <c r="AS171" s="86" t="s">
        <v>99</v>
      </c>
      <c r="AT171" s="84"/>
      <c r="AU171" s="84"/>
      <c r="AV171" s="84">
        <v>12</v>
      </c>
      <c r="AW171" s="84" t="s">
        <v>40</v>
      </c>
      <c r="AX171" s="84" t="s">
        <v>166</v>
      </c>
      <c r="AY171" s="84"/>
      <c r="AZ171" s="84"/>
      <c r="BA171" s="73"/>
      <c r="BC171" s="86" t="s">
        <v>99</v>
      </c>
      <c r="BD171" s="93"/>
      <c r="BE171" s="93"/>
      <c r="BF171" s="93">
        <v>12</v>
      </c>
      <c r="BG171" s="93" t="s">
        <v>40</v>
      </c>
      <c r="BH171" s="93" t="s">
        <v>166</v>
      </c>
      <c r="BI171" s="93"/>
      <c r="BJ171" s="93"/>
      <c r="BK171" s="73"/>
      <c r="BM171" s="86"/>
      <c r="BN171" s="93"/>
      <c r="BO171" s="93"/>
      <c r="BP171" s="93"/>
      <c r="BQ171" s="93"/>
      <c r="BR171" s="93"/>
      <c r="BS171" s="93"/>
      <c r="BT171" s="93"/>
      <c r="BU171" s="73"/>
      <c r="BW171" s="86" t="s">
        <v>99</v>
      </c>
      <c r="BX171" s="106"/>
      <c r="BY171" s="106"/>
      <c r="BZ171" s="106">
        <v>12</v>
      </c>
      <c r="CA171" s="106" t="s">
        <v>40</v>
      </c>
      <c r="CB171" s="106" t="s">
        <v>166</v>
      </c>
      <c r="CC171" s="106"/>
      <c r="CD171" s="106"/>
      <c r="CE171" s="73"/>
    </row>
    <row r="172" spans="2:83" ht="11.25" customHeight="1" x14ac:dyDescent="0.2">
      <c r="B172" s="186" t="str">
        <f t="array" ref="B172">IFERROR(INDEX(C$145:C$196,SMALL(IF(C$145:C$196&lt;&gt;"",ROW(C$145:C$196)-144),ROW(B28))),"ю")</f>
        <v>ю</v>
      </c>
      <c r="C172" s="138"/>
      <c r="D172" s="150"/>
      <c r="E172" s="96"/>
      <c r="F172" s="96"/>
      <c r="G172" s="96"/>
      <c r="H172" s="96"/>
      <c r="I172" s="96"/>
      <c r="J172" s="96"/>
      <c r="K172" s="96"/>
      <c r="L172" s="96"/>
      <c r="M172" s="96"/>
      <c r="N172" s="3"/>
      <c r="O172" s="96"/>
      <c r="P172" s="96"/>
      <c r="Q172" s="96"/>
      <c r="R172" s="96"/>
      <c r="S172" s="96"/>
      <c r="T172" s="96"/>
      <c r="U172" s="96"/>
      <c r="V172" s="96"/>
      <c r="W172" s="96"/>
      <c r="Y172" s="81" t="s">
        <v>167</v>
      </c>
      <c r="Z172" s="79"/>
      <c r="AA172" s="84"/>
      <c r="AB172" s="79">
        <v>3</v>
      </c>
      <c r="AC172" s="79" t="s">
        <v>40</v>
      </c>
      <c r="AD172" s="79" t="s">
        <v>166</v>
      </c>
      <c r="AE172" s="79" t="s">
        <v>110</v>
      </c>
      <c r="AF172" s="79" t="s">
        <v>73</v>
      </c>
      <c r="AG172" s="73">
        <v>0.2</v>
      </c>
      <c r="AI172" s="96"/>
      <c r="AJ172" s="96"/>
      <c r="AK172" s="96"/>
      <c r="AL172" s="96"/>
      <c r="AM172" s="96"/>
      <c r="AN172" s="96"/>
      <c r="AO172" s="96"/>
      <c r="AP172" s="96"/>
      <c r="AQ172" s="96"/>
      <c r="AS172" s="96"/>
      <c r="AT172" s="96"/>
      <c r="AU172" s="96"/>
      <c r="AV172" s="96"/>
      <c r="AW172" s="96"/>
      <c r="AX172" s="96"/>
      <c r="AY172" s="96"/>
      <c r="AZ172" s="96"/>
      <c r="BA172" s="96"/>
      <c r="BC172" s="96"/>
      <c r="BD172" s="96"/>
      <c r="BE172" s="96"/>
      <c r="BF172" s="96"/>
      <c r="BG172" s="96"/>
      <c r="BH172" s="96"/>
      <c r="BI172" s="96"/>
      <c r="BJ172" s="96"/>
      <c r="BK172" s="96"/>
      <c r="BM172" s="96"/>
      <c r="BN172" s="96"/>
      <c r="BO172" s="96"/>
      <c r="BP172" s="96"/>
      <c r="BQ172" s="96"/>
      <c r="BR172" s="96"/>
      <c r="BS172" s="96"/>
      <c r="BT172" s="96"/>
      <c r="BU172" s="96"/>
      <c r="BW172" s="96"/>
      <c r="BX172" s="96"/>
      <c r="BY172" s="96"/>
      <c r="BZ172" s="96"/>
      <c r="CA172" s="96"/>
      <c r="CB172" s="96"/>
      <c r="CC172" s="96"/>
      <c r="CD172" s="96"/>
      <c r="CE172" s="96"/>
    </row>
    <row r="173" spans="2:83" ht="11.25" customHeight="1" x14ac:dyDescent="0.2">
      <c r="B173" s="186" t="str">
        <f t="array" ref="B173">IFERROR(INDEX(C$145:C$196,SMALL(IF(C$145:C$196&lt;&gt;"",ROW(C$145:C$196)-144),ROW(B29))),"ю")</f>
        <v>ю</v>
      </c>
      <c r="N173" s="3"/>
    </row>
    <row r="174" spans="2:83" ht="11.25" customHeight="1" x14ac:dyDescent="0.2">
      <c r="B174" s="186" t="str">
        <f t="array" ref="B174">IFERROR(INDEX(C$145:C$196,SMALL(IF(C$145:C$196&lt;&gt;"",ROW(C$145:C$196)-144),ROW(B30))),"ю")</f>
        <v>ю</v>
      </c>
      <c r="N174" s="3"/>
    </row>
    <row r="175" spans="2:83" ht="11.25" customHeight="1" x14ac:dyDescent="0.2">
      <c r="B175" s="186" t="str">
        <f t="array" ref="B175">IFERROR(INDEX(C$145:C$196,SMALL(IF(C$145:C$196&lt;&gt;"",ROW(C$145:C$196)-144),ROW(B31))),"ю")</f>
        <v>ю</v>
      </c>
      <c r="C175" s="138" t="s">
        <v>183</v>
      </c>
      <c r="N175" s="3"/>
    </row>
    <row r="176" spans="2:83" ht="11.25" customHeight="1" x14ac:dyDescent="0.2">
      <c r="B176" s="186" t="str">
        <f t="array" ref="B176">IFERROR(INDEX(C$145:C$196,SMALL(IF(C$145:C$196&lt;&gt;"",ROW(C$145:C$196)-144),ROW(B32))),"ю")</f>
        <v>ю</v>
      </c>
      <c r="C176" s="138"/>
      <c r="N176" s="3"/>
    </row>
    <row r="177" spans="2:14" ht="11.25" customHeight="1" x14ac:dyDescent="0.2">
      <c r="B177" s="186" t="str">
        <f t="array" ref="B177">IFERROR(INDEX(C$145:C$196,SMALL(IF(C$145:C$196&lt;&gt;"",ROW(C$145:C$196)-144),ROW(B33))),"ю")</f>
        <v>ю</v>
      </c>
      <c r="C177" s="138"/>
      <c r="N177" s="3"/>
    </row>
    <row r="178" spans="2:14" ht="11.25" customHeight="1" x14ac:dyDescent="0.2">
      <c r="B178" s="186" t="str">
        <f t="array" ref="B178">IFERROR(INDEX(C$145:C$196,SMALL(IF(C$145:C$196&lt;&gt;"",ROW(C$145:C$196)-144),ROW(B34))),"ю")</f>
        <v>ю</v>
      </c>
      <c r="C178" s="138"/>
      <c r="N178" s="3"/>
    </row>
    <row r="179" spans="2:14" ht="11.25" customHeight="1" x14ac:dyDescent="0.2">
      <c r="B179" s="186" t="str">
        <f t="array" ref="B179">IFERROR(INDEX(C$145:C$196,SMALL(IF(C$145:C$196&lt;&gt;"",ROW(C$145:C$196)-144),ROW(B35))),"ю")</f>
        <v>ю</v>
      </c>
      <c r="C179" s="138"/>
      <c r="N179" s="3"/>
    </row>
    <row r="180" spans="2:14" ht="11.25" customHeight="1" x14ac:dyDescent="0.2">
      <c r="B180" s="186" t="str">
        <f t="array" ref="B180">IFERROR(INDEX(C$145:C$196,SMALL(IF(C$145:C$196&lt;&gt;"",ROW(C$145:C$196)-144),ROW(B36))),"ю")</f>
        <v>ю</v>
      </c>
      <c r="C180" s="138"/>
      <c r="N180" s="3"/>
    </row>
    <row r="181" spans="2:14" ht="11.25" customHeight="1" x14ac:dyDescent="0.2">
      <c r="B181" s="186" t="str">
        <f t="array" ref="B181">IFERROR(INDEX(C$145:C$196,SMALL(IF(C$145:C$196&lt;&gt;"",ROW(C$145:C$196)-144),ROW(B37))),"ю")</f>
        <v>ю</v>
      </c>
      <c r="C181" s="138"/>
      <c r="N181" s="3"/>
    </row>
    <row r="182" spans="2:14" ht="11.25" customHeight="1" x14ac:dyDescent="0.2">
      <c r="B182" s="186" t="str">
        <f t="array" ref="B182">IFERROR(INDEX(C$145:C$196,SMALL(IF(C$145:C$196&lt;&gt;"",ROW(C$145:C$196)-144),ROW(B38))),"ю")</f>
        <v>ю</v>
      </c>
      <c r="C182" s="138"/>
      <c r="N182" s="3"/>
    </row>
    <row r="183" spans="2:14" ht="11.25" customHeight="1" x14ac:dyDescent="0.2">
      <c r="B183" s="186" t="str">
        <f t="array" ref="B183">IFERROR(INDEX(C$145:C$196,SMALL(IF(C$145:C$196&lt;&gt;"",ROW(C$145:C$196)-144),ROW(B39))),"ю")</f>
        <v>ю</v>
      </c>
      <c r="C183" s="138"/>
      <c r="N183" s="3"/>
    </row>
    <row r="184" spans="2:14" ht="11.25" customHeight="1" x14ac:dyDescent="0.2">
      <c r="B184" s="186" t="str">
        <f t="array" ref="B184">IFERROR(INDEX(C$145:C$196,SMALL(IF(C$145:C$196&lt;&gt;"",ROW(C$145:C$196)-144),ROW(B40))),"ю")</f>
        <v>ю</v>
      </c>
      <c r="C184" s="138"/>
      <c r="N184" s="3"/>
    </row>
    <row r="185" spans="2:14" ht="11.25" customHeight="1" x14ac:dyDescent="0.2">
      <c r="B185" s="186" t="str">
        <f t="array" ref="B185">IFERROR(INDEX(C$145:C$196,SMALL(IF(C$145:C$196&lt;&gt;"",ROW(C$145:C$196)-144),ROW(B41))),"ю")</f>
        <v>ю</v>
      </c>
      <c r="C185" s="138"/>
      <c r="N185" s="3"/>
    </row>
    <row r="186" spans="2:14" ht="11.25" customHeight="1" x14ac:dyDescent="0.2">
      <c r="B186" s="186" t="str">
        <f t="array" ref="B186">IFERROR(INDEX(C$145:C$196,SMALL(IF(C$145:C$196&lt;&gt;"",ROW(C$145:C$196)-144),ROW(B42))),"ю")</f>
        <v>ю</v>
      </c>
      <c r="C186" s="138"/>
      <c r="N186" s="3"/>
    </row>
    <row r="187" spans="2:14" ht="11.25" customHeight="1" x14ac:dyDescent="0.2">
      <c r="B187" s="186" t="str">
        <f t="array" ref="B187">IFERROR(INDEX(C$145:C$196,SMALL(IF(C$145:C$196&lt;&gt;"",ROW(C$145:C$196)-144),ROW(B43))),"ю")</f>
        <v>ю</v>
      </c>
      <c r="C187" s="138"/>
      <c r="N187" s="3"/>
    </row>
    <row r="188" spans="2:14" ht="11.25" customHeight="1" x14ac:dyDescent="0.2">
      <c r="B188" s="186" t="str">
        <f t="array" ref="B188">IFERROR(INDEX(C$145:C$196,SMALL(IF(C$145:C$196&lt;&gt;"",ROW(C$145:C$196)-144),ROW(B44))),"ю")</f>
        <v>ю</v>
      </c>
      <c r="C188" s="138"/>
      <c r="N188" s="3"/>
    </row>
    <row r="189" spans="2:14" ht="11.25" customHeight="1" x14ac:dyDescent="0.2">
      <c r="B189" s="186" t="str">
        <f t="array" ref="B189">IFERROR(INDEX(C$145:C$196,SMALL(IF(C$145:C$196&lt;&gt;"",ROW(C$145:C$196)-144),ROW(B45))),"ю")</f>
        <v>ю</v>
      </c>
      <c r="C189" s="138"/>
      <c r="N189" s="3"/>
    </row>
    <row r="190" spans="2:14" ht="11.25" customHeight="1" x14ac:dyDescent="0.2">
      <c r="B190" s="186" t="str">
        <f t="array" ref="B190">IFERROR(INDEX(C$145:C$196,SMALL(IF(C$145:C$196&lt;&gt;"",ROW(C$145:C$196)-144),ROW(B46))),"ю")</f>
        <v>ю</v>
      </c>
      <c r="C190" s="138"/>
      <c r="N190" s="3"/>
    </row>
    <row r="191" spans="2:14" ht="15.75" customHeight="1" x14ac:dyDescent="0.2">
      <c r="B191" s="186" t="str">
        <f t="array" ref="B191">IFERROR(INDEX(C$145:C$196,SMALL(IF(C$145:C$196&lt;&gt;"",ROW(C$145:C$196)-144),ROW(B47))),"ю")</f>
        <v>ю</v>
      </c>
      <c r="C191" s="138"/>
      <c r="N191" s="3"/>
    </row>
    <row r="192" spans="2:14" ht="15.75" customHeight="1" x14ac:dyDescent="0.2">
      <c r="B192" s="186" t="str">
        <f t="array" ref="B192">IFERROR(INDEX(C$145:C$196,SMALL(IF(C$145:C$196&lt;&gt;"",ROW(C$145:C$196)-144),ROW(B48))),"ю")</f>
        <v>ю</v>
      </c>
      <c r="C192" s="138"/>
    </row>
    <row r="193" spans="2:3" ht="15.75" customHeight="1" x14ac:dyDescent="0.2">
      <c r="B193" s="186" t="str">
        <f t="array" ref="B193">IFERROR(INDEX(C$145:C$196,SMALL(IF(C$145:C$196&lt;&gt;"",ROW(C$145:C$196)-144),ROW(B49))),"ю")</f>
        <v>ю</v>
      </c>
      <c r="C193" s="138"/>
    </row>
    <row r="194" spans="2:3" ht="15.75" customHeight="1" x14ac:dyDescent="0.2">
      <c r="B194" s="186" t="str">
        <f t="array" ref="B194">IFERROR(INDEX(C$145:C$196,SMALL(IF(C$145:C$196&lt;&gt;"",ROW(C$145:C$196)-144),ROW(B50))),"ю")</f>
        <v>ю</v>
      </c>
      <c r="C194" s="138"/>
    </row>
    <row r="195" spans="2:3" ht="15.75" customHeight="1" x14ac:dyDescent="0.2">
      <c r="B195" s="186" t="str">
        <f t="array" ref="B195">IFERROR(INDEX(C$145:C$196,SMALL(IF(C$145:C$196&lt;&gt;"",ROW(C$145:C$196)-144),ROW(B51))),"ю")</f>
        <v>ю</v>
      </c>
      <c r="C195" s="138"/>
    </row>
    <row r="196" spans="2:3" ht="15.75" customHeight="1" x14ac:dyDescent="0.2">
      <c r="B196" s="186" t="str">
        <f t="array" ref="B196">IFERROR(INDEX(C$145:C$196,SMALL(IF(C$145:C$196&lt;&gt;"",ROW(C$145:C$196)-144),ROW(B52))),"ю")</f>
        <v>ю</v>
      </c>
      <c r="C196" s="138"/>
    </row>
  </sheetData>
  <mergeCells count="125">
    <mergeCell ref="AF149:AG149"/>
    <mergeCell ref="P149:Q149"/>
    <mergeCell ref="A2:A69"/>
    <mergeCell ref="C45:C51"/>
    <mergeCell ref="C5:C13"/>
    <mergeCell ref="C21:C29"/>
    <mergeCell ref="C37:C44"/>
    <mergeCell ref="C14:C20"/>
    <mergeCell ref="C30:C36"/>
    <mergeCell ref="C1:J2"/>
    <mergeCell ref="E145:AG146"/>
    <mergeCell ref="M20:M34"/>
    <mergeCell ref="L29:L34"/>
    <mergeCell ref="L35:L42"/>
    <mergeCell ref="M35:M49"/>
    <mergeCell ref="L43:L49"/>
    <mergeCell ref="M3:O3"/>
    <mergeCell ref="L1:S2"/>
    <mergeCell ref="D5:D20"/>
    <mergeCell ref="D21:D36"/>
    <mergeCell ref="D37:D51"/>
    <mergeCell ref="G3:H3"/>
    <mergeCell ref="P3:Q3"/>
    <mergeCell ref="R3:S3"/>
    <mergeCell ref="M4:O4"/>
    <mergeCell ref="L5:L13"/>
    <mergeCell ref="M5:M19"/>
    <mergeCell ref="L14:L19"/>
    <mergeCell ref="L50:L57"/>
    <mergeCell ref="M50:M64"/>
    <mergeCell ref="L58:L64"/>
    <mergeCell ref="L20:L28"/>
    <mergeCell ref="I3:J3"/>
    <mergeCell ref="D3:F3"/>
    <mergeCell ref="D4:F4"/>
    <mergeCell ref="A71:A143"/>
    <mergeCell ref="N82:S82"/>
    <mergeCell ref="M80:M83"/>
    <mergeCell ref="L79:S79"/>
    <mergeCell ref="N80:S80"/>
    <mergeCell ref="P81:Q81"/>
    <mergeCell ref="R81:S81"/>
    <mergeCell ref="L80:L83"/>
    <mergeCell ref="C79:J79"/>
    <mergeCell ref="D80:D83"/>
    <mergeCell ref="E80:J80"/>
    <mergeCell ref="G81:H81"/>
    <mergeCell ref="I81:J81"/>
    <mergeCell ref="E82:J82"/>
    <mergeCell ref="C73:J78"/>
    <mergeCell ref="L73:S78"/>
    <mergeCell ref="C71:S72"/>
    <mergeCell ref="E81:F81"/>
    <mergeCell ref="C80:C83"/>
    <mergeCell ref="C110:L110"/>
    <mergeCell ref="D111:L111"/>
    <mergeCell ref="C107:AH108"/>
    <mergeCell ref="N110:W110"/>
    <mergeCell ref="U73:AB78"/>
    <mergeCell ref="AD73:AK78"/>
    <mergeCell ref="U71:AK72"/>
    <mergeCell ref="AJ81:AK81"/>
    <mergeCell ref="AF81:AG81"/>
    <mergeCell ref="U80:U83"/>
    <mergeCell ref="AD80:AD83"/>
    <mergeCell ref="U79:AB79"/>
    <mergeCell ref="W82:AB82"/>
    <mergeCell ref="AF82:AK82"/>
    <mergeCell ref="AD79:AK79"/>
    <mergeCell ref="V80:V83"/>
    <mergeCell ref="W80:AB80"/>
    <mergeCell ref="AA81:AB81"/>
    <mergeCell ref="AH81:AI81"/>
    <mergeCell ref="Y81:Z81"/>
    <mergeCell ref="AE80:AE83"/>
    <mergeCell ref="AF80:AK80"/>
    <mergeCell ref="W81:X81"/>
    <mergeCell ref="N81:O81"/>
    <mergeCell ref="O111:W111"/>
    <mergeCell ref="BC147:BK147"/>
    <mergeCell ref="BD149:BE149"/>
    <mergeCell ref="BF149:BG149"/>
    <mergeCell ref="BH149:BI149"/>
    <mergeCell ref="BJ149:BK149"/>
    <mergeCell ref="BM147:BU147"/>
    <mergeCell ref="BN149:BO149"/>
    <mergeCell ref="BP149:BQ149"/>
    <mergeCell ref="BR149:BS149"/>
    <mergeCell ref="BT149:BU149"/>
    <mergeCell ref="O147:W147"/>
    <mergeCell ref="Z149:AA149"/>
    <mergeCell ref="Y147:AG147"/>
    <mergeCell ref="AI145:BA146"/>
    <mergeCell ref="AI147:AQ147"/>
    <mergeCell ref="AS147:BA147"/>
    <mergeCell ref="AJ149:AK149"/>
    <mergeCell ref="AL149:AM149"/>
    <mergeCell ref="AN149:AO149"/>
    <mergeCell ref="AP149:AQ149"/>
    <mergeCell ref="AT149:AU149"/>
    <mergeCell ref="AV149:AW149"/>
    <mergeCell ref="C145:C172"/>
    <mergeCell ref="C175:C196"/>
    <mergeCell ref="BW147:CE147"/>
    <mergeCell ref="BX149:BY149"/>
    <mergeCell ref="BZ149:CA149"/>
    <mergeCell ref="CB149:CC149"/>
    <mergeCell ref="CD149:CE149"/>
    <mergeCell ref="BC145:CE146"/>
    <mergeCell ref="Y110:AH110"/>
    <mergeCell ref="Z111:AH111"/>
    <mergeCell ref="D169:D172"/>
    <mergeCell ref="H149:I149"/>
    <mergeCell ref="D150:D167"/>
    <mergeCell ref="AX149:AY149"/>
    <mergeCell ref="AZ149:BA149"/>
    <mergeCell ref="F149:G149"/>
    <mergeCell ref="E147:M147"/>
    <mergeCell ref="J149:K149"/>
    <mergeCell ref="L149:M149"/>
    <mergeCell ref="R149:S149"/>
    <mergeCell ref="T149:U149"/>
    <mergeCell ref="V149:W149"/>
    <mergeCell ref="AB149:AC149"/>
    <mergeCell ref="AD149:AE1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"/>
  <sheetViews>
    <sheetView workbookViewId="0">
      <selection activeCell="C22" sqref="C22"/>
    </sheetView>
  </sheetViews>
  <sheetFormatPr defaultRowHeight="11.25" x14ac:dyDescent="0.25"/>
  <cols>
    <col min="1" max="1" width="17.5" style="64" bestFit="1" customWidth="1"/>
    <col min="2" max="2" width="6.625" style="64" bestFit="1" customWidth="1"/>
    <col min="3" max="3" width="2.5" style="64" customWidth="1"/>
    <col min="4" max="6" width="2.375" style="64" bestFit="1" customWidth="1"/>
    <col min="7" max="9" width="3.125" style="64" bestFit="1" customWidth="1"/>
    <col min="10" max="10" width="2.5" style="64" customWidth="1"/>
    <col min="11" max="11" width="3.125" style="64" bestFit="1" customWidth="1"/>
    <col min="12" max="13" width="2.375" style="64" bestFit="1" customWidth="1"/>
    <col min="14" max="16" width="3.125" style="64" bestFit="1" customWidth="1"/>
    <col min="17" max="17" width="2.5" style="64" customWidth="1"/>
    <col min="18" max="20" width="2.375" style="64" bestFit="1" customWidth="1"/>
    <col min="21" max="23" width="3.125" style="64" bestFit="1" customWidth="1"/>
    <col min="24" max="24" width="2.5" style="64" customWidth="1"/>
    <col min="25" max="26" width="2.375" style="64" bestFit="1" customWidth="1"/>
    <col min="27" max="29" width="3.125" style="64" bestFit="1" customWidth="1"/>
    <col min="30" max="30" width="2.5" style="64" customWidth="1"/>
    <col min="31" max="32" width="2.375" style="64" bestFit="1" customWidth="1"/>
    <col min="33" max="35" width="3.125" style="64" bestFit="1" customWidth="1"/>
    <col min="36" max="36" width="9" style="64"/>
    <col min="37" max="37" width="11" style="64" bestFit="1" customWidth="1"/>
    <col min="38" max="38" width="12" style="64" bestFit="1" customWidth="1"/>
    <col min="39" max="42" width="3.5" style="64" bestFit="1" customWidth="1"/>
    <col min="43" max="45" width="3.5" style="65" bestFit="1" customWidth="1"/>
    <col min="46" max="46" width="3.5" style="64" bestFit="1" customWidth="1"/>
    <col min="47" max="49" width="3.5" style="65" bestFit="1" customWidth="1"/>
    <col min="50" max="50" width="3.5" style="64" bestFit="1" customWidth="1"/>
    <col min="51" max="53" width="3.5" style="65" customWidth="1"/>
    <col min="54" max="54" width="3.5" style="64" bestFit="1" customWidth="1"/>
    <col min="55" max="57" width="3.5" style="65" bestFit="1" customWidth="1"/>
    <col min="58" max="58" width="3.5" style="64" bestFit="1" customWidth="1"/>
    <col min="59" max="61" width="3.5" style="65" bestFit="1" customWidth="1"/>
    <col min="62" max="62" width="3.5" style="64" bestFit="1" customWidth="1"/>
    <col min="63" max="65" width="3.5" style="65" bestFit="1" customWidth="1"/>
    <col min="66" max="66" width="3.5" style="64" bestFit="1" customWidth="1"/>
    <col min="67" max="69" width="3.5" style="65" bestFit="1" customWidth="1"/>
    <col min="70" max="70" width="4.25" style="64" bestFit="1" customWidth="1"/>
    <col min="71" max="71" width="3.5" style="65" bestFit="1" customWidth="1"/>
    <col min="72" max="73" width="4.25" style="65" bestFit="1" customWidth="1"/>
    <col min="74" max="74" width="4.25" style="64" bestFit="1" customWidth="1"/>
    <col min="75" max="77" width="4.25" style="65" bestFit="1" customWidth="1"/>
    <col min="78" max="78" width="4.25" style="64" bestFit="1" customWidth="1"/>
    <col min="79" max="81" width="4.25" style="65" bestFit="1" customWidth="1"/>
    <col min="82" max="82" width="4.25" style="64" bestFit="1" customWidth="1"/>
    <col min="83" max="85" width="4.25" style="65" bestFit="1" customWidth="1"/>
    <col min="86" max="86" width="4.25" style="64" bestFit="1" customWidth="1"/>
    <col min="87" max="89" width="2.75" style="65" customWidth="1"/>
    <col min="90" max="90" width="2.75" style="64" bestFit="1" customWidth="1"/>
    <col min="91" max="93" width="2.75" style="65" customWidth="1"/>
    <col min="94" max="94" width="2.75" style="64" bestFit="1" customWidth="1"/>
    <col min="95" max="97" width="2.75" style="65" customWidth="1"/>
    <col min="98" max="98" width="2.75" style="64" bestFit="1" customWidth="1"/>
    <col min="99" max="101" width="2.75" style="65" customWidth="1"/>
    <col min="102" max="102" width="2.75" style="64" bestFit="1" customWidth="1"/>
    <col min="103" max="16384" width="9" style="64"/>
  </cols>
  <sheetData>
    <row r="1" spans="1:102" x14ac:dyDescent="0.25">
      <c r="A1" s="64" t="s">
        <v>114</v>
      </c>
    </row>
    <row r="4" spans="1:102" ht="15.75" customHeight="1" x14ac:dyDescent="0.25">
      <c r="A4" s="183" t="s">
        <v>131</v>
      </c>
      <c r="B4" s="181"/>
      <c r="C4" s="68"/>
      <c r="D4" s="181" t="s">
        <v>115</v>
      </c>
      <c r="E4" s="182"/>
      <c r="F4" s="182"/>
      <c r="G4" s="182"/>
      <c r="H4" s="182"/>
      <c r="I4" s="183"/>
      <c r="J4" s="68"/>
      <c r="K4" s="181" t="s">
        <v>126</v>
      </c>
      <c r="L4" s="182"/>
      <c r="M4" s="182"/>
      <c r="N4" s="182"/>
      <c r="O4" s="182"/>
      <c r="P4" s="183"/>
      <c r="Q4" s="68"/>
      <c r="R4" s="181" t="s">
        <v>127</v>
      </c>
      <c r="S4" s="182"/>
      <c r="T4" s="182"/>
      <c r="U4" s="182"/>
      <c r="V4" s="182"/>
      <c r="W4" s="183"/>
      <c r="X4" s="68"/>
      <c r="Y4" s="181" t="s">
        <v>128</v>
      </c>
      <c r="Z4" s="182"/>
      <c r="AA4" s="182"/>
      <c r="AB4" s="182"/>
      <c r="AC4" s="183"/>
      <c r="AD4" s="68"/>
      <c r="AE4" s="181" t="s">
        <v>130</v>
      </c>
      <c r="AF4" s="182"/>
      <c r="AG4" s="182"/>
      <c r="AH4" s="182"/>
      <c r="AI4" s="182"/>
      <c r="AK4" s="180" t="s">
        <v>151</v>
      </c>
      <c r="AL4" s="180"/>
      <c r="AM4" s="180" t="s">
        <v>132</v>
      </c>
      <c r="AN4" s="180"/>
      <c r="AO4" s="180"/>
      <c r="AP4" s="180"/>
      <c r="AQ4" s="180" t="s">
        <v>133</v>
      </c>
      <c r="AR4" s="180"/>
      <c r="AS4" s="180"/>
      <c r="AT4" s="180"/>
      <c r="AU4" s="180" t="s">
        <v>134</v>
      </c>
      <c r="AV4" s="180"/>
      <c r="AW4" s="180"/>
      <c r="AX4" s="180"/>
      <c r="AY4" s="180" t="s">
        <v>135</v>
      </c>
      <c r="AZ4" s="180"/>
      <c r="BA4" s="180"/>
      <c r="BB4" s="180"/>
      <c r="BC4" s="180" t="s">
        <v>136</v>
      </c>
      <c r="BD4" s="180"/>
      <c r="BE4" s="180"/>
      <c r="BF4" s="180"/>
      <c r="BG4" s="180" t="s">
        <v>137</v>
      </c>
      <c r="BH4" s="180"/>
      <c r="BI4" s="180"/>
      <c r="BJ4" s="180"/>
      <c r="BK4" s="180" t="s">
        <v>138</v>
      </c>
      <c r="BL4" s="180"/>
      <c r="BM4" s="180"/>
      <c r="BN4" s="180"/>
      <c r="BO4" s="180" t="s">
        <v>139</v>
      </c>
      <c r="BP4" s="180"/>
      <c r="BQ4" s="180"/>
      <c r="BR4" s="180"/>
      <c r="BS4" s="180" t="s">
        <v>140</v>
      </c>
      <c r="BT4" s="180"/>
      <c r="BU4" s="180"/>
      <c r="BV4" s="180"/>
      <c r="BW4" s="180" t="s">
        <v>141</v>
      </c>
      <c r="BX4" s="180"/>
      <c r="BY4" s="180"/>
      <c r="BZ4" s="180"/>
      <c r="CA4" s="180" t="s">
        <v>142</v>
      </c>
      <c r="CB4" s="180"/>
      <c r="CC4" s="180"/>
      <c r="CD4" s="180"/>
      <c r="CE4" s="180" t="s">
        <v>143</v>
      </c>
      <c r="CF4" s="180"/>
      <c r="CG4" s="180"/>
      <c r="CH4" s="180"/>
      <c r="CI4" s="180" t="s">
        <v>144</v>
      </c>
      <c r="CJ4" s="180"/>
      <c r="CK4" s="180"/>
      <c r="CL4" s="180"/>
      <c r="CM4" s="180" t="s">
        <v>145</v>
      </c>
      <c r="CN4" s="180"/>
      <c r="CO4" s="180"/>
      <c r="CP4" s="180"/>
      <c r="CQ4" s="180" t="s">
        <v>146</v>
      </c>
      <c r="CR4" s="180"/>
      <c r="CS4" s="180"/>
      <c r="CT4" s="180"/>
      <c r="CU4" s="180" t="s">
        <v>147</v>
      </c>
      <c r="CV4" s="180"/>
      <c r="CW4" s="180"/>
      <c r="CX4" s="180"/>
    </row>
    <row r="5" spans="1:102" ht="15.75" customHeight="1" x14ac:dyDescent="0.25">
      <c r="A5" s="175" t="s">
        <v>121</v>
      </c>
      <c r="B5" s="185"/>
      <c r="C5" s="68"/>
      <c r="D5" s="67" t="s">
        <v>97</v>
      </c>
      <c r="E5" s="43" t="s">
        <v>116</v>
      </c>
      <c r="F5" s="43" t="s">
        <v>117</v>
      </c>
      <c r="G5" s="43" t="s">
        <v>118</v>
      </c>
      <c r="H5" s="43" t="s">
        <v>119</v>
      </c>
      <c r="I5" s="66" t="s">
        <v>120</v>
      </c>
      <c r="J5" s="68"/>
      <c r="K5" s="67" t="s">
        <v>97</v>
      </c>
      <c r="L5" s="43" t="s">
        <v>116</v>
      </c>
      <c r="M5" s="43" t="s">
        <v>117</v>
      </c>
      <c r="N5" s="43" t="s">
        <v>118</v>
      </c>
      <c r="O5" s="43" t="s">
        <v>119</v>
      </c>
      <c r="P5" s="66" t="s">
        <v>120</v>
      </c>
      <c r="Q5" s="68"/>
      <c r="R5" s="67" t="s">
        <v>97</v>
      </c>
      <c r="S5" s="43" t="s">
        <v>116</v>
      </c>
      <c r="T5" s="43" t="s">
        <v>117</v>
      </c>
      <c r="U5" s="43" t="s">
        <v>118</v>
      </c>
      <c r="V5" s="43" t="s">
        <v>119</v>
      </c>
      <c r="W5" s="66" t="s">
        <v>120</v>
      </c>
      <c r="X5" s="68"/>
      <c r="Y5" s="67" t="s">
        <v>116</v>
      </c>
      <c r="Z5" s="43" t="s">
        <v>117</v>
      </c>
      <c r="AA5" s="43" t="s">
        <v>118</v>
      </c>
      <c r="AB5" s="43" t="s">
        <v>119</v>
      </c>
      <c r="AC5" s="66" t="s">
        <v>120</v>
      </c>
      <c r="AD5" s="68"/>
      <c r="AE5" s="67" t="s">
        <v>116</v>
      </c>
      <c r="AF5" s="43" t="s">
        <v>117</v>
      </c>
      <c r="AG5" s="43" t="s">
        <v>118</v>
      </c>
      <c r="AH5" s="43" t="s">
        <v>119</v>
      </c>
      <c r="AI5" s="43" t="s">
        <v>120</v>
      </c>
      <c r="AK5" s="180" t="s">
        <v>122</v>
      </c>
      <c r="AL5" s="180"/>
      <c r="AM5" s="180">
        <v>16</v>
      </c>
      <c r="AN5" s="180"/>
      <c r="AO5" s="180"/>
      <c r="AP5" s="180"/>
      <c r="AQ5" s="180">
        <v>25</v>
      </c>
      <c r="AR5" s="180"/>
      <c r="AS5" s="180"/>
      <c r="AT5" s="180"/>
      <c r="AU5" s="180">
        <v>32</v>
      </c>
      <c r="AV5" s="180"/>
      <c r="AW5" s="180"/>
      <c r="AX5" s="180"/>
      <c r="AY5" s="180">
        <v>40</v>
      </c>
      <c r="AZ5" s="180"/>
      <c r="BA5" s="180"/>
      <c r="BB5" s="180"/>
      <c r="BC5" s="180">
        <v>50</v>
      </c>
      <c r="BD5" s="180"/>
      <c r="BE5" s="180"/>
      <c r="BF5" s="180"/>
      <c r="BG5" s="180">
        <v>63</v>
      </c>
      <c r="BH5" s="180"/>
      <c r="BI5" s="180"/>
      <c r="BJ5" s="180"/>
      <c r="BK5" s="180">
        <v>80</v>
      </c>
      <c r="BL5" s="180"/>
      <c r="BM5" s="180"/>
      <c r="BN5" s="180"/>
      <c r="BO5" s="180">
        <v>100</v>
      </c>
      <c r="BP5" s="180"/>
      <c r="BQ5" s="180"/>
      <c r="BR5" s="180"/>
      <c r="BS5" s="180">
        <v>125</v>
      </c>
      <c r="BT5" s="180"/>
      <c r="BU5" s="180"/>
      <c r="BV5" s="180"/>
      <c r="BW5" s="180">
        <v>160</v>
      </c>
      <c r="BX5" s="180"/>
      <c r="BY5" s="180"/>
      <c r="BZ5" s="180"/>
      <c r="CA5" s="180">
        <v>200</v>
      </c>
      <c r="CB5" s="180"/>
      <c r="CC5" s="180"/>
      <c r="CD5" s="180"/>
      <c r="CE5" s="180">
        <v>250</v>
      </c>
      <c r="CF5" s="180"/>
      <c r="CG5" s="180"/>
      <c r="CH5" s="180"/>
      <c r="CI5" s="180">
        <v>16</v>
      </c>
      <c r="CJ5" s="180"/>
      <c r="CK5" s="180"/>
      <c r="CL5" s="180"/>
      <c r="CM5" s="180">
        <v>25</v>
      </c>
      <c r="CN5" s="180"/>
      <c r="CO5" s="180"/>
      <c r="CP5" s="180"/>
      <c r="CQ5" s="180">
        <v>40</v>
      </c>
      <c r="CR5" s="180"/>
      <c r="CS5" s="180"/>
      <c r="CT5" s="180"/>
      <c r="CU5" s="180">
        <v>63</v>
      </c>
      <c r="CV5" s="180"/>
      <c r="CW5" s="180"/>
      <c r="CX5" s="180"/>
    </row>
    <row r="6" spans="1:102" x14ac:dyDescent="0.25">
      <c r="A6" s="175" t="s">
        <v>122</v>
      </c>
      <c r="B6" s="185"/>
      <c r="C6" s="68"/>
      <c r="D6" s="184">
        <v>100</v>
      </c>
      <c r="E6" s="175"/>
      <c r="F6" s="175"/>
      <c r="G6" s="175"/>
      <c r="H6" s="175"/>
      <c r="I6" s="185"/>
      <c r="J6" s="68"/>
      <c r="K6" s="184">
        <v>160</v>
      </c>
      <c r="L6" s="175"/>
      <c r="M6" s="175"/>
      <c r="N6" s="175"/>
      <c r="O6" s="175"/>
      <c r="P6" s="185"/>
      <c r="Q6" s="68"/>
      <c r="R6" s="184">
        <v>250</v>
      </c>
      <c r="S6" s="175"/>
      <c r="T6" s="175"/>
      <c r="U6" s="175"/>
      <c r="V6" s="175"/>
      <c r="W6" s="185"/>
      <c r="X6" s="68"/>
      <c r="Y6" s="184">
        <v>400</v>
      </c>
      <c r="Z6" s="175"/>
      <c r="AA6" s="175"/>
      <c r="AB6" s="175"/>
      <c r="AC6" s="185"/>
      <c r="AD6" s="68"/>
      <c r="AE6" s="184">
        <v>630</v>
      </c>
      <c r="AF6" s="175"/>
      <c r="AG6" s="175"/>
      <c r="AH6" s="175"/>
      <c r="AI6" s="175"/>
      <c r="AK6" s="180" t="s">
        <v>152</v>
      </c>
      <c r="AL6" s="64" t="s">
        <v>153</v>
      </c>
      <c r="AM6" s="69">
        <v>0.7</v>
      </c>
      <c r="AN6" s="69">
        <v>0.8</v>
      </c>
      <c r="AO6" s="69">
        <v>0.9</v>
      </c>
      <c r="AP6" s="69">
        <v>1</v>
      </c>
      <c r="AQ6" s="69">
        <v>0.7</v>
      </c>
      <c r="AR6" s="69">
        <v>0.8</v>
      </c>
      <c r="AS6" s="69">
        <v>0.9</v>
      </c>
      <c r="AT6" s="69">
        <v>1</v>
      </c>
      <c r="AU6" s="69">
        <v>0.7</v>
      </c>
      <c r="AV6" s="69">
        <v>0.8</v>
      </c>
      <c r="AW6" s="69">
        <v>0.9</v>
      </c>
      <c r="AX6" s="69">
        <v>1</v>
      </c>
      <c r="AY6" s="69">
        <v>0.7</v>
      </c>
      <c r="AZ6" s="69">
        <v>0.8</v>
      </c>
      <c r="BA6" s="69">
        <v>0.9</v>
      </c>
      <c r="BB6" s="69">
        <v>1</v>
      </c>
      <c r="BC6" s="69">
        <v>0.7</v>
      </c>
      <c r="BD6" s="69">
        <v>0.8</v>
      </c>
      <c r="BE6" s="69">
        <v>0.9</v>
      </c>
      <c r="BF6" s="69">
        <v>1</v>
      </c>
      <c r="BG6" s="69">
        <v>0.7</v>
      </c>
      <c r="BH6" s="69">
        <v>0.8</v>
      </c>
      <c r="BI6" s="69">
        <v>0.9</v>
      </c>
      <c r="BJ6" s="69">
        <v>1</v>
      </c>
      <c r="BK6" s="69">
        <v>0.7</v>
      </c>
      <c r="BL6" s="69">
        <v>0.8</v>
      </c>
      <c r="BM6" s="69">
        <v>0.9</v>
      </c>
      <c r="BN6" s="69">
        <v>1</v>
      </c>
      <c r="BO6" s="69">
        <v>0.7</v>
      </c>
      <c r="BP6" s="69">
        <v>0.8</v>
      </c>
      <c r="BQ6" s="69">
        <v>0.9</v>
      </c>
      <c r="BR6" s="69">
        <v>1</v>
      </c>
      <c r="BS6" s="69">
        <v>0.7</v>
      </c>
      <c r="BT6" s="69">
        <v>0.8</v>
      </c>
      <c r="BU6" s="69">
        <v>0.9</v>
      </c>
      <c r="BV6" s="69">
        <v>1</v>
      </c>
      <c r="BW6" s="69">
        <v>0.7</v>
      </c>
      <c r="BX6" s="69">
        <v>0.8</v>
      </c>
      <c r="BY6" s="69">
        <v>0.9</v>
      </c>
      <c r="BZ6" s="69">
        <v>1</v>
      </c>
      <c r="CA6" s="69">
        <v>0.7</v>
      </c>
      <c r="CB6" s="69">
        <v>0.8</v>
      </c>
      <c r="CC6" s="69">
        <v>0.9</v>
      </c>
      <c r="CD6" s="69">
        <v>1</v>
      </c>
      <c r="CE6" s="69">
        <v>0.7</v>
      </c>
      <c r="CF6" s="69">
        <v>0.8</v>
      </c>
      <c r="CG6" s="69">
        <v>0.9</v>
      </c>
      <c r="CH6" s="69">
        <v>1</v>
      </c>
      <c r="CI6" s="69">
        <v>0.7</v>
      </c>
      <c r="CJ6" s="69">
        <v>0.8</v>
      </c>
      <c r="CK6" s="69">
        <v>0.9</v>
      </c>
      <c r="CL6" s="69">
        <v>1</v>
      </c>
      <c r="CM6" s="69">
        <v>0.7</v>
      </c>
      <c r="CN6" s="69">
        <v>0.8</v>
      </c>
      <c r="CO6" s="69">
        <v>0.9</v>
      </c>
      <c r="CP6" s="69">
        <v>1</v>
      </c>
      <c r="CQ6" s="69">
        <v>0.7</v>
      </c>
      <c r="CR6" s="69">
        <v>0.8</v>
      </c>
      <c r="CS6" s="69">
        <v>0.9</v>
      </c>
      <c r="CT6" s="69">
        <v>1</v>
      </c>
      <c r="CU6" s="69">
        <v>0.7</v>
      </c>
      <c r="CV6" s="69">
        <v>0.8</v>
      </c>
      <c r="CW6" s="69">
        <v>0.9</v>
      </c>
      <c r="CX6" s="69">
        <v>1</v>
      </c>
    </row>
    <row r="7" spans="1:102" x14ac:dyDescent="0.25">
      <c r="A7" s="175" t="s">
        <v>123</v>
      </c>
      <c r="B7" s="185"/>
      <c r="C7" s="68"/>
      <c r="D7" s="184" t="s">
        <v>124</v>
      </c>
      <c r="E7" s="175"/>
      <c r="F7" s="175"/>
      <c r="G7" s="175"/>
      <c r="H7" s="175"/>
      <c r="I7" s="185"/>
      <c r="J7" s="68"/>
      <c r="K7" s="184" t="s">
        <v>124</v>
      </c>
      <c r="L7" s="175"/>
      <c r="M7" s="175"/>
      <c r="N7" s="175"/>
      <c r="O7" s="175"/>
      <c r="P7" s="185"/>
      <c r="Q7" s="68"/>
      <c r="R7" s="184" t="s">
        <v>124</v>
      </c>
      <c r="S7" s="175"/>
      <c r="T7" s="175"/>
      <c r="U7" s="175"/>
      <c r="V7" s="175"/>
      <c r="W7" s="185"/>
      <c r="X7" s="68"/>
      <c r="Y7" s="184" t="s">
        <v>129</v>
      </c>
      <c r="Z7" s="175"/>
      <c r="AA7" s="175"/>
      <c r="AB7" s="175"/>
      <c r="AC7" s="185"/>
      <c r="AD7" s="68"/>
      <c r="AE7" s="184" t="s">
        <v>129</v>
      </c>
      <c r="AF7" s="175"/>
      <c r="AG7" s="175"/>
      <c r="AH7" s="175"/>
      <c r="AI7" s="175"/>
      <c r="AK7" s="180"/>
      <c r="AL7" s="64" t="s">
        <v>154</v>
      </c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</row>
    <row r="8" spans="1:102" x14ac:dyDescent="0.25">
      <c r="A8" s="175" t="s">
        <v>125</v>
      </c>
      <c r="B8" s="66">
        <v>220</v>
      </c>
      <c r="C8" s="68"/>
      <c r="D8" s="67">
        <v>40</v>
      </c>
      <c r="E8" s="43">
        <v>85</v>
      </c>
      <c r="F8" s="43">
        <v>90</v>
      </c>
      <c r="G8" s="43">
        <v>100</v>
      </c>
      <c r="H8" s="43">
        <v>120</v>
      </c>
      <c r="I8" s="66">
        <v>150</v>
      </c>
      <c r="J8" s="68"/>
      <c r="K8" s="67">
        <v>40</v>
      </c>
      <c r="L8" s="43">
        <v>85</v>
      </c>
      <c r="M8" s="43">
        <v>90</v>
      </c>
      <c r="N8" s="43">
        <v>100</v>
      </c>
      <c r="O8" s="43">
        <v>120</v>
      </c>
      <c r="P8" s="66">
        <v>150</v>
      </c>
      <c r="Q8" s="68"/>
      <c r="R8" s="67">
        <v>40</v>
      </c>
      <c r="S8" s="43">
        <v>85</v>
      </c>
      <c r="T8" s="43">
        <v>90</v>
      </c>
      <c r="U8" s="43">
        <v>100</v>
      </c>
      <c r="V8" s="43">
        <v>120</v>
      </c>
      <c r="W8" s="66">
        <v>150</v>
      </c>
      <c r="X8" s="68"/>
      <c r="Y8" s="67">
        <v>40</v>
      </c>
      <c r="Z8" s="43">
        <v>85</v>
      </c>
      <c r="AA8" s="43">
        <v>100</v>
      </c>
      <c r="AB8" s="43">
        <v>120</v>
      </c>
      <c r="AC8" s="66">
        <v>150</v>
      </c>
      <c r="AD8" s="68"/>
      <c r="AE8" s="67">
        <v>40</v>
      </c>
      <c r="AF8" s="43">
        <v>85</v>
      </c>
      <c r="AG8" s="43">
        <v>100</v>
      </c>
      <c r="AH8" s="43">
        <v>120</v>
      </c>
      <c r="AI8" s="43">
        <v>150</v>
      </c>
      <c r="AK8" s="180"/>
      <c r="AL8" s="70" t="s">
        <v>148</v>
      </c>
      <c r="AM8" s="69">
        <f>$AM$5*AM6</f>
        <v>11.2</v>
      </c>
      <c r="AN8" s="69">
        <f>$AM$5*AN6</f>
        <v>12.8</v>
      </c>
      <c r="AO8" s="69">
        <f>$AM$5*AO6</f>
        <v>14.4</v>
      </c>
      <c r="AP8" s="69">
        <f>$AM$5*AP6</f>
        <v>16</v>
      </c>
      <c r="AQ8" s="69">
        <f>$AQ$5*AQ6</f>
        <v>17.5</v>
      </c>
      <c r="AR8" s="69">
        <f t="shared" ref="AR8:AT8" si="0">$AQ$5*AR6</f>
        <v>20</v>
      </c>
      <c r="AS8" s="69">
        <f t="shared" si="0"/>
        <v>22.5</v>
      </c>
      <c r="AT8" s="69">
        <f t="shared" si="0"/>
        <v>25</v>
      </c>
      <c r="AU8" s="69">
        <f>$AU$5*AU6</f>
        <v>22.4</v>
      </c>
      <c r="AV8" s="69">
        <f t="shared" ref="AV8:AX8" si="1">$AU$5*AV6</f>
        <v>25.6</v>
      </c>
      <c r="AW8" s="69">
        <f t="shared" si="1"/>
        <v>28.8</v>
      </c>
      <c r="AX8" s="69">
        <f t="shared" si="1"/>
        <v>32</v>
      </c>
      <c r="AY8" s="69">
        <f>$AY$5*AY6</f>
        <v>28</v>
      </c>
      <c r="AZ8" s="69">
        <f t="shared" ref="AZ8:BB8" si="2">$AY$5*AZ6</f>
        <v>32</v>
      </c>
      <c r="BA8" s="69">
        <f t="shared" si="2"/>
        <v>36</v>
      </c>
      <c r="BB8" s="69">
        <f t="shared" si="2"/>
        <v>40</v>
      </c>
      <c r="BC8" s="69">
        <f>$BC$5*BC6</f>
        <v>35</v>
      </c>
      <c r="BD8" s="69">
        <f t="shared" ref="BD8:BF8" si="3">$BC$5*BD6</f>
        <v>40</v>
      </c>
      <c r="BE8" s="69">
        <f t="shared" si="3"/>
        <v>45</v>
      </c>
      <c r="BF8" s="69">
        <f t="shared" si="3"/>
        <v>50</v>
      </c>
      <c r="BG8" s="69">
        <f>$BG$5*BG6</f>
        <v>44.099999999999994</v>
      </c>
      <c r="BH8" s="69">
        <f t="shared" ref="BH8:BJ8" si="4">$BG$5*BH6</f>
        <v>50.400000000000006</v>
      </c>
      <c r="BI8" s="69">
        <f t="shared" si="4"/>
        <v>56.7</v>
      </c>
      <c r="BJ8" s="69">
        <f t="shared" si="4"/>
        <v>63</v>
      </c>
      <c r="BK8" s="69">
        <f>$BK$5*BK6</f>
        <v>56</v>
      </c>
      <c r="BL8" s="69">
        <f t="shared" ref="BL8:BN8" si="5">$BK$5*BL6</f>
        <v>64</v>
      </c>
      <c r="BM8" s="69">
        <f t="shared" si="5"/>
        <v>72</v>
      </c>
      <c r="BN8" s="69">
        <f t="shared" si="5"/>
        <v>80</v>
      </c>
      <c r="BO8" s="69">
        <f>$BO$5*BO6</f>
        <v>70</v>
      </c>
      <c r="BP8" s="69">
        <f t="shared" ref="BP8:BR8" si="6">$BO$5*BP6</f>
        <v>80</v>
      </c>
      <c r="BQ8" s="69">
        <f t="shared" si="6"/>
        <v>90</v>
      </c>
      <c r="BR8" s="69">
        <f t="shared" si="6"/>
        <v>100</v>
      </c>
      <c r="BS8" s="69"/>
      <c r="BT8" s="69"/>
      <c r="BU8" s="69"/>
    </row>
    <row r="9" spans="1:102" x14ac:dyDescent="0.25">
      <c r="A9" s="175"/>
      <c r="B9" s="66">
        <v>380</v>
      </c>
      <c r="C9" s="68"/>
      <c r="D9" s="67">
        <v>25</v>
      </c>
      <c r="E9" s="43">
        <v>36</v>
      </c>
      <c r="F9" s="43">
        <v>50</v>
      </c>
      <c r="G9" s="43">
        <v>70</v>
      </c>
      <c r="H9" s="43">
        <v>100</v>
      </c>
      <c r="I9" s="66">
        <v>150</v>
      </c>
      <c r="J9" s="68"/>
      <c r="K9" s="67">
        <v>25</v>
      </c>
      <c r="L9" s="43">
        <v>36</v>
      </c>
      <c r="M9" s="43">
        <v>50</v>
      </c>
      <c r="N9" s="43">
        <v>70</v>
      </c>
      <c r="O9" s="43">
        <v>100</v>
      </c>
      <c r="P9" s="66">
        <v>150</v>
      </c>
      <c r="Q9" s="68"/>
      <c r="R9" s="67">
        <v>25</v>
      </c>
      <c r="S9" s="43">
        <v>36</v>
      </c>
      <c r="T9" s="43">
        <v>50</v>
      </c>
      <c r="U9" s="43">
        <v>70</v>
      </c>
      <c r="V9" s="43">
        <v>100</v>
      </c>
      <c r="W9" s="66">
        <v>150</v>
      </c>
      <c r="X9" s="68"/>
      <c r="Y9" s="67">
        <v>36</v>
      </c>
      <c r="Z9" s="43">
        <v>50</v>
      </c>
      <c r="AA9" s="43">
        <v>70</v>
      </c>
      <c r="AB9" s="43">
        <v>100</v>
      </c>
      <c r="AC9" s="66">
        <v>150</v>
      </c>
      <c r="AD9" s="68"/>
      <c r="AE9" s="67">
        <v>36</v>
      </c>
      <c r="AF9" s="43">
        <v>50</v>
      </c>
      <c r="AG9" s="43">
        <v>70</v>
      </c>
      <c r="AH9" s="43">
        <v>100</v>
      </c>
      <c r="AI9" s="43">
        <v>150</v>
      </c>
      <c r="AK9" s="180"/>
      <c r="AL9" s="70" t="s">
        <v>149</v>
      </c>
      <c r="AU9" s="69">
        <f>$AU$5*AU6</f>
        <v>22.4</v>
      </c>
      <c r="AV9" s="69">
        <f t="shared" ref="AV9:AX9" si="7">$AU$5*AV6</f>
        <v>25.6</v>
      </c>
      <c r="AW9" s="69">
        <f t="shared" si="7"/>
        <v>28.8</v>
      </c>
      <c r="AX9" s="69">
        <f t="shared" si="7"/>
        <v>32</v>
      </c>
      <c r="AY9" s="69">
        <f>$AY$5*AY6</f>
        <v>28</v>
      </c>
      <c r="AZ9" s="69">
        <f t="shared" ref="AZ9:BB9" si="8">$AY$5*AZ6</f>
        <v>32</v>
      </c>
      <c r="BA9" s="69">
        <f t="shared" si="8"/>
        <v>36</v>
      </c>
      <c r="BB9" s="69">
        <f t="shared" si="8"/>
        <v>40</v>
      </c>
      <c r="BC9" s="69">
        <f>$BC$5*BC6</f>
        <v>35</v>
      </c>
      <c r="BD9" s="69">
        <f t="shared" ref="BD9:BF9" si="9">$BC$5*BD6</f>
        <v>40</v>
      </c>
      <c r="BE9" s="69">
        <f t="shared" si="9"/>
        <v>45</v>
      </c>
      <c r="BF9" s="69">
        <f t="shared" si="9"/>
        <v>50</v>
      </c>
      <c r="BG9" s="69">
        <f>$BG$5*BG6</f>
        <v>44.099999999999994</v>
      </c>
      <c r="BH9" s="69">
        <f t="shared" ref="BH9:BJ9" si="10">$BG$5*BH6</f>
        <v>50.400000000000006</v>
      </c>
      <c r="BI9" s="69">
        <f t="shared" si="10"/>
        <v>56.7</v>
      </c>
      <c r="BJ9" s="69">
        <f t="shared" si="10"/>
        <v>63</v>
      </c>
      <c r="BK9" s="69">
        <f>$BK$5*BK6</f>
        <v>56</v>
      </c>
      <c r="BL9" s="69">
        <f t="shared" ref="BL9:BN9" si="11">$BK$5*BL6</f>
        <v>64</v>
      </c>
      <c r="BM9" s="69">
        <f t="shared" si="11"/>
        <v>72</v>
      </c>
      <c r="BN9" s="69">
        <f t="shared" si="11"/>
        <v>80</v>
      </c>
      <c r="BO9" s="69">
        <f>$BO$5*BO6</f>
        <v>70</v>
      </c>
      <c r="BP9" s="69">
        <f t="shared" ref="BP9:BR9" si="12">$BO$5*BP6</f>
        <v>80</v>
      </c>
      <c r="BQ9" s="69">
        <f t="shared" si="12"/>
        <v>90</v>
      </c>
      <c r="BR9" s="69">
        <f t="shared" si="12"/>
        <v>100</v>
      </c>
      <c r="BS9" s="69">
        <f>$BS$5*BS6</f>
        <v>87.5</v>
      </c>
      <c r="BT9" s="69">
        <f t="shared" ref="BT9:BV9" si="13">$BS$5*BT6</f>
        <v>100</v>
      </c>
      <c r="BU9" s="69">
        <f t="shared" si="13"/>
        <v>112.5</v>
      </c>
      <c r="BV9" s="69">
        <f t="shared" si="13"/>
        <v>125</v>
      </c>
      <c r="BW9" s="69">
        <f>$BW$5*BW6</f>
        <v>112</v>
      </c>
      <c r="BX9" s="69">
        <f t="shared" ref="BX9:BZ9" si="14">$BW$5*BX6</f>
        <v>128</v>
      </c>
      <c r="BY9" s="69">
        <f t="shared" si="14"/>
        <v>144</v>
      </c>
      <c r="BZ9" s="69">
        <f t="shared" si="14"/>
        <v>160</v>
      </c>
    </row>
    <row r="10" spans="1:102" x14ac:dyDescent="0.25">
      <c r="AK10" s="180"/>
      <c r="AL10" s="70" t="s">
        <v>150</v>
      </c>
      <c r="BG10" s="69">
        <f>$BG$5*BG6</f>
        <v>44.099999999999994</v>
      </c>
      <c r="BH10" s="69">
        <f t="shared" ref="BH10:BJ10" si="15">$BG$5*BH6</f>
        <v>50.400000000000006</v>
      </c>
      <c r="BI10" s="69">
        <f t="shared" si="15"/>
        <v>56.7</v>
      </c>
      <c r="BJ10" s="69">
        <f t="shared" si="15"/>
        <v>63</v>
      </c>
      <c r="BK10" s="69">
        <f>$BK$5*BK6</f>
        <v>56</v>
      </c>
      <c r="BL10" s="69">
        <f t="shared" ref="BL10:BN10" si="16">$BK$5*BL6</f>
        <v>64</v>
      </c>
      <c r="BM10" s="69">
        <f t="shared" si="16"/>
        <v>72</v>
      </c>
      <c r="BN10" s="69">
        <f t="shared" si="16"/>
        <v>80</v>
      </c>
      <c r="BO10" s="69">
        <f>$BO$5*BO6</f>
        <v>70</v>
      </c>
      <c r="BP10" s="69">
        <f t="shared" ref="BP10:BR10" si="17">$BO$5*BP6</f>
        <v>80</v>
      </c>
      <c r="BQ10" s="69">
        <f t="shared" si="17"/>
        <v>90</v>
      </c>
      <c r="BR10" s="69">
        <f t="shared" si="17"/>
        <v>100</v>
      </c>
      <c r="BS10" s="69">
        <f>$BS$5*BS6</f>
        <v>87.5</v>
      </c>
      <c r="BT10" s="69">
        <f t="shared" ref="BT10:BV10" si="18">$BS$5*BT6</f>
        <v>100</v>
      </c>
      <c r="BU10" s="69">
        <f t="shared" si="18"/>
        <v>112.5</v>
      </c>
      <c r="BV10" s="69">
        <f t="shared" si="18"/>
        <v>125</v>
      </c>
      <c r="BW10" s="69">
        <f>$BW$5*BW6</f>
        <v>112</v>
      </c>
      <c r="BX10" s="69">
        <f t="shared" ref="BX10:BZ10" si="19">$BW$5*BX6</f>
        <v>128</v>
      </c>
      <c r="BY10" s="69">
        <f t="shared" si="19"/>
        <v>144</v>
      </c>
      <c r="BZ10" s="69">
        <f t="shared" si="19"/>
        <v>160</v>
      </c>
      <c r="CA10" s="69">
        <f>$CA$5*CA6</f>
        <v>140</v>
      </c>
      <c r="CB10" s="69">
        <f t="shared" ref="CB10:CD10" si="20">$CA$5*CB6</f>
        <v>160</v>
      </c>
      <c r="CC10" s="69">
        <f t="shared" si="20"/>
        <v>180</v>
      </c>
      <c r="CD10" s="69">
        <f t="shared" si="20"/>
        <v>200</v>
      </c>
      <c r="CE10" s="69">
        <f>$CE$5*CE6</f>
        <v>175</v>
      </c>
      <c r="CF10" s="69">
        <f t="shared" ref="CF10:CH10" si="21">$CE$5*CF6</f>
        <v>200</v>
      </c>
      <c r="CG10" s="69">
        <f t="shared" si="21"/>
        <v>225</v>
      </c>
      <c r="CH10" s="69">
        <f t="shared" si="21"/>
        <v>250</v>
      </c>
    </row>
  </sheetData>
  <mergeCells count="55">
    <mergeCell ref="CQ4:CT4"/>
    <mergeCell ref="CQ5:CT5"/>
    <mergeCell ref="CU4:CX4"/>
    <mergeCell ref="CU5:CX5"/>
    <mergeCell ref="AK6:AK10"/>
    <mergeCell ref="CE4:CH4"/>
    <mergeCell ref="CE5:CH5"/>
    <mergeCell ref="CI4:CL4"/>
    <mergeCell ref="CI5:CL5"/>
    <mergeCell ref="CM4:CP4"/>
    <mergeCell ref="CM5:CP5"/>
    <mergeCell ref="BS4:BV4"/>
    <mergeCell ref="BS5:BV5"/>
    <mergeCell ref="BW4:BZ4"/>
    <mergeCell ref="BW5:BZ5"/>
    <mergeCell ref="CA4:CD4"/>
    <mergeCell ref="CA5:CD5"/>
    <mergeCell ref="AQ4:AT4"/>
    <mergeCell ref="AQ5:AT5"/>
    <mergeCell ref="AU4:AX4"/>
    <mergeCell ref="AU5:AX5"/>
    <mergeCell ref="BO4:BR4"/>
    <mergeCell ref="BO5:BR5"/>
    <mergeCell ref="BK4:BN4"/>
    <mergeCell ref="BK5:BN5"/>
    <mergeCell ref="BG4:BJ4"/>
    <mergeCell ref="BG5:BJ5"/>
    <mergeCell ref="BC4:BF4"/>
    <mergeCell ref="BC5:BF5"/>
    <mergeCell ref="AY4:BB4"/>
    <mergeCell ref="AY5:BB5"/>
    <mergeCell ref="D4:I4"/>
    <mergeCell ref="D6:I6"/>
    <mergeCell ref="D7:I7"/>
    <mergeCell ref="A8:A9"/>
    <mergeCell ref="A5:B5"/>
    <mergeCell ref="A6:B6"/>
    <mergeCell ref="A7:B7"/>
    <mergeCell ref="A4:B4"/>
    <mergeCell ref="K4:P4"/>
    <mergeCell ref="K6:P6"/>
    <mergeCell ref="K7:P7"/>
    <mergeCell ref="R4:W4"/>
    <mergeCell ref="R6:W6"/>
    <mergeCell ref="R7:W7"/>
    <mergeCell ref="Y6:AC6"/>
    <mergeCell ref="Y7:AC7"/>
    <mergeCell ref="AE4:AI4"/>
    <mergeCell ref="AE6:AI6"/>
    <mergeCell ref="AE7:AI7"/>
    <mergeCell ref="AK4:AL4"/>
    <mergeCell ref="AK5:AL5"/>
    <mergeCell ref="AM4:AP4"/>
    <mergeCell ref="AM5:AP5"/>
    <mergeCell ref="Y4:AC4"/>
  </mergeCells>
  <pageMargins left="0.7" right="0.7" top="0.75" bottom="0.75" header="0.3" footer="0.3"/>
  <pageSetup paperSize="9" orientation="portrait" r:id="rId1"/>
  <ignoredErrors>
    <ignoredError sqref="AQ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Справочные данные</vt:lpstr>
      <vt:lpstr>Compact NSX100-630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admin</cp:lastModifiedBy>
  <dcterms:created xsi:type="dcterms:W3CDTF">2014-08-12T11:09:06Z</dcterms:created>
  <dcterms:modified xsi:type="dcterms:W3CDTF">2014-08-25T12:03:09Z</dcterms:modified>
</cp:coreProperties>
</file>