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85" yWindow="-15" windowWidth="10860" windowHeight="10230"/>
  </bookViews>
  <sheets>
    <sheet name="Данные" sheetId="1" r:id="rId1"/>
    <sheet name="Справка Кислякову" sheetId="4" state="hidden" r:id="rId2"/>
    <sheet name="СПРАВКА ПО МОНТАЖУ" sheetId="7" r:id="rId3"/>
    <sheet name="Лист2" sheetId="6" state="hidden" r:id="rId4"/>
    <sheet name="Системы ПМО" sheetId="10" r:id="rId5"/>
  </sheets>
  <definedNames>
    <definedName name="_xlnm._FilterDatabase" localSheetId="0" hidden="1">Данные!$B$4:$P$363</definedName>
    <definedName name="_xlnm._FilterDatabase" localSheetId="3" hidden="1">Лист2!$A$3:$K$53</definedName>
    <definedName name="_xlnm.Print_Area" localSheetId="0">Данные!$B$1:$P$363</definedName>
    <definedName name="_xlnm.Print_Area" localSheetId="1">'Справка Кислякову'!$A$1:$D$32</definedName>
  </definedNames>
  <calcPr calcId="124519"/>
</workbook>
</file>

<file path=xl/calcChain.xml><?xml version="1.0" encoding="utf-8"?>
<calcChain xmlns="http://schemas.openxmlformats.org/spreadsheetml/2006/main">
  <c r="P361" i="1"/>
  <c r="P362"/>
  <c r="P363"/>
  <c r="P356"/>
  <c r="P357"/>
  <c r="P358"/>
  <c r="P359"/>
  <c r="P360"/>
  <c r="P348"/>
  <c r="P349"/>
  <c r="P350"/>
  <c r="P351"/>
  <c r="P352"/>
  <c r="P353"/>
  <c r="P354"/>
  <c r="P355"/>
  <c r="P346"/>
  <c r="P347"/>
  <c r="P345" l="1"/>
  <c r="P341" l="1"/>
  <c r="P342"/>
  <c r="P343"/>
  <c r="P344"/>
  <c r="P340" l="1"/>
  <c r="P329" l="1"/>
  <c r="P330"/>
  <c r="P331"/>
  <c r="P332"/>
  <c r="P333"/>
  <c r="P334"/>
  <c r="P335"/>
  <c r="P336"/>
  <c r="P337"/>
  <c r="P338"/>
  <c r="P339"/>
  <c r="P326" l="1"/>
  <c r="P327"/>
  <c r="P328"/>
  <c r="P323"/>
  <c r="P324"/>
  <c r="P325"/>
  <c r="P322"/>
  <c r="P321"/>
  <c r="P317" l="1"/>
  <c r="P318"/>
  <c r="P319"/>
  <c r="P320"/>
  <c r="P315"/>
  <c r="P316"/>
  <c r="P311"/>
  <c r="P312"/>
  <c r="P313"/>
  <c r="P314"/>
  <c r="P307"/>
  <c r="P308"/>
  <c r="P309"/>
  <c r="P310"/>
  <c r="P306"/>
  <c r="P302"/>
  <c r="P303"/>
  <c r="P304"/>
  <c r="P305"/>
  <c r="P300" l="1"/>
  <c r="P299"/>
  <c r="P298"/>
  <c r="P295"/>
  <c r="P296"/>
  <c r="P297"/>
  <c r="P301"/>
  <c r="P294"/>
  <c r="P293"/>
  <c r="P292"/>
  <c r="P291"/>
  <c r="P289"/>
  <c r="P290"/>
  <c r="P282" l="1"/>
  <c r="P283"/>
  <c r="P284"/>
  <c r="P285"/>
  <c r="P286"/>
  <c r="P287"/>
  <c r="P288"/>
  <c r="P281"/>
  <c r="P278"/>
  <c r="P279"/>
  <c r="P280"/>
  <c r="P275" l="1"/>
  <c r="P276"/>
  <c r="P277"/>
  <c r="P267"/>
  <c r="P268"/>
  <c r="P269"/>
  <c r="P270"/>
  <c r="P271"/>
  <c r="P272"/>
  <c r="P273"/>
  <c r="P274"/>
  <c r="P266"/>
  <c r="P264" l="1"/>
  <c r="P265"/>
  <c r="P262"/>
  <c r="P263"/>
  <c r="P259"/>
  <c r="P260"/>
  <c r="P261"/>
  <c r="P253"/>
  <c r="P254"/>
  <c r="P255"/>
  <c r="P256"/>
  <c r="P257"/>
  <c r="P258"/>
  <c r="P252"/>
  <c r="P251"/>
  <c r="P249" l="1"/>
  <c r="P250"/>
  <c r="P248"/>
  <c r="P247"/>
  <c r="P246"/>
  <c r="P245"/>
  <c r="P243"/>
  <c r="P244"/>
  <c r="P237"/>
  <c r="P238"/>
  <c r="P239"/>
  <c r="P240"/>
  <c r="P241"/>
  <c r="P242"/>
  <c r="P236"/>
  <c r="P232"/>
  <c r="P233"/>
  <c r="P234"/>
  <c r="P235"/>
  <c r="P231"/>
  <c r="P230"/>
  <c r="P229"/>
  <c r="P228"/>
  <c r="P226"/>
  <c r="P227"/>
  <c r="P222"/>
  <c r="P223"/>
  <c r="P224"/>
  <c r="P225"/>
  <c r="P220"/>
  <c r="P221"/>
  <c r="P219"/>
  <c r="P218"/>
  <c r="P217"/>
  <c r="P213" l="1"/>
  <c r="P214"/>
  <c r="P215"/>
  <c r="P216"/>
  <c r="P212" l="1"/>
  <c r="P211"/>
  <c r="P209" l="1"/>
  <c r="P210"/>
  <c r="P203"/>
  <c r="P204"/>
  <c r="P205"/>
  <c r="P206"/>
  <c r="P207"/>
  <c r="P208"/>
  <c r="P202"/>
  <c r="P189"/>
  <c r="P193"/>
  <c r="P192"/>
  <c r="P194"/>
  <c r="P199"/>
  <c r="P200"/>
  <c r="P201"/>
  <c r="P190"/>
  <c r="P191"/>
  <c r="P195"/>
  <c r="P196"/>
  <c r="P197"/>
  <c r="P198"/>
  <c r="P188" l="1"/>
  <c r="P187"/>
  <c r="P186"/>
  <c r="P181"/>
  <c r="P182"/>
  <c r="P183"/>
  <c r="P184"/>
  <c r="P185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51"/>
  <c r="P152"/>
  <c r="P153"/>
  <c r="P140" l="1"/>
  <c r="P141"/>
  <c r="P142"/>
  <c r="P143"/>
  <c r="P144"/>
  <c r="P145"/>
  <c r="P146"/>
  <c r="P147"/>
  <c r="P148"/>
  <c r="P149"/>
  <c r="P150"/>
  <c r="P139"/>
  <c r="P138"/>
  <c r="P136"/>
  <c r="P137"/>
  <c r="P135" l="1"/>
  <c r="D11" i="7"/>
  <c r="B11"/>
  <c r="P132" i="1"/>
  <c r="P133"/>
  <c r="P134"/>
  <c r="P131" l="1"/>
  <c r="P130"/>
  <c r="P129"/>
  <c r="P127"/>
  <c r="P128"/>
  <c r="P124"/>
  <c r="P125"/>
  <c r="P126"/>
  <c r="D10" i="7"/>
  <c r="B10"/>
  <c r="C11" l="1"/>
  <c r="P123" i="1"/>
  <c r="P122"/>
  <c r="P120" l="1"/>
  <c r="P121"/>
  <c r="P116"/>
  <c r="P117"/>
  <c r="P118"/>
  <c r="P119"/>
  <c r="C10" i="7" l="1"/>
  <c r="P115" i="1"/>
  <c r="P114"/>
  <c r="P113"/>
  <c r="P111"/>
  <c r="P112"/>
  <c r="P108"/>
  <c r="P109"/>
  <c r="P110"/>
  <c r="D9" i="7" l="1"/>
  <c r="D8"/>
  <c r="D7"/>
  <c r="D6"/>
  <c r="B6"/>
  <c r="B9"/>
  <c r="B8"/>
  <c r="B7"/>
  <c r="P15" i="1"/>
  <c r="P16"/>
  <c r="P17"/>
  <c r="P12"/>
  <c r="P106"/>
  <c r="P107"/>
  <c r="D12" i="7" l="1"/>
  <c r="B12"/>
  <c r="P105" i="1"/>
  <c r="P100"/>
  <c r="P101"/>
  <c r="P102"/>
  <c r="P103"/>
  <c r="P104"/>
  <c r="P99" l="1"/>
  <c r="P96"/>
  <c r="P97"/>
  <c r="P98"/>
  <c r="P87"/>
  <c r="P94"/>
  <c r="P95"/>
  <c r="P91"/>
  <c r="P92"/>
  <c r="P93"/>
  <c r="P90"/>
  <c r="P85" l="1"/>
  <c r="P86"/>
  <c r="P88"/>
  <c r="P89"/>
  <c r="P83"/>
  <c r="P84"/>
  <c r="P80"/>
  <c r="P81"/>
  <c r="P82"/>
  <c r="P79"/>
  <c r="P78"/>
  <c r="P77"/>
  <c r="P73"/>
  <c r="P74"/>
  <c r="P75"/>
  <c r="P76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45" l="1"/>
  <c r="P46"/>
  <c r="P47"/>
  <c r="P41"/>
  <c r="P42"/>
  <c r="P43"/>
  <c r="P44"/>
  <c r="P38" l="1"/>
  <c r="P39"/>
  <c r="P40"/>
  <c r="P32"/>
  <c r="P33"/>
  <c r="P34"/>
  <c r="P35"/>
  <c r="P36"/>
  <c r="P37"/>
  <c r="P31"/>
  <c r="P28"/>
  <c r="P29"/>
  <c r="P30"/>
  <c r="P27"/>
  <c r="P24" l="1"/>
  <c r="P25"/>
  <c r="P26"/>
  <c r="J53" i="6" l="1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P20" i="1"/>
  <c r="P21"/>
  <c r="P22"/>
  <c r="P23"/>
  <c r="P18"/>
  <c r="P19"/>
  <c r="K19" i="6" l="1"/>
  <c r="K21"/>
  <c r="K23"/>
  <c r="K11"/>
  <c r="K13"/>
  <c r="K15"/>
  <c r="K17"/>
  <c r="K7"/>
  <c r="K9"/>
  <c r="K48"/>
  <c r="K50"/>
  <c r="K26"/>
  <c r="K28"/>
  <c r="K30"/>
  <c r="K32"/>
  <c r="K34"/>
  <c r="K36"/>
  <c r="K38"/>
  <c r="K40"/>
  <c r="K42"/>
  <c r="K44"/>
  <c r="K46"/>
  <c r="K52"/>
  <c r="K5"/>
  <c r="K25"/>
  <c r="K27"/>
  <c r="K29"/>
  <c r="K31"/>
  <c r="K33"/>
  <c r="K35"/>
  <c r="K37"/>
  <c r="K39"/>
  <c r="K41"/>
  <c r="K43"/>
  <c r="K45"/>
  <c r="K47"/>
  <c r="K49"/>
  <c r="K51"/>
  <c r="K53"/>
  <c r="K4"/>
  <c r="K6"/>
  <c r="K8"/>
  <c r="K10"/>
  <c r="K12"/>
  <c r="K14"/>
  <c r="K16"/>
  <c r="K18"/>
  <c r="K20"/>
  <c r="K22"/>
  <c r="K24"/>
  <c r="P5" i="1"/>
  <c r="P6"/>
  <c r="P7"/>
  <c r="P8"/>
  <c r="P9"/>
  <c r="P10"/>
  <c r="P11"/>
  <c r="P13"/>
  <c r="P14"/>
  <c r="C6" i="7" l="1"/>
  <c r="C7"/>
  <c r="C9"/>
  <c r="C8"/>
  <c r="C12" l="1"/>
  <c r="C8" i="4"/>
  <c r="D8"/>
  <c r="B8"/>
  <c r="D55" l="1"/>
  <c r="D56"/>
  <c r="D53"/>
  <c r="D54"/>
  <c r="L5"/>
  <c r="L4"/>
  <c r="H49" l="1"/>
  <c r="G49"/>
  <c r="F49"/>
  <c r="H40"/>
  <c r="G40"/>
  <c r="F40"/>
  <c r="D49" l="1"/>
  <c r="C49"/>
  <c r="B49"/>
  <c r="D40"/>
  <c r="C40"/>
  <c r="B40"/>
  <c r="H17"/>
  <c r="G17"/>
  <c r="F17"/>
  <c r="H8"/>
  <c r="G8"/>
  <c r="F8"/>
  <c r="C17" l="1"/>
  <c r="B17"/>
  <c r="D17" l="1"/>
</calcChain>
</file>

<file path=xl/sharedStrings.xml><?xml version="1.0" encoding="utf-8"?>
<sst xmlns="http://schemas.openxmlformats.org/spreadsheetml/2006/main" count="1483" uniqueCount="277">
  <si>
    <t>Управление</t>
  </si>
  <si>
    <t>Дата</t>
  </si>
  <si>
    <t>Диаметр</t>
  </si>
  <si>
    <t>МСУ-58</t>
  </si>
  <si>
    <t>UKC</t>
  </si>
  <si>
    <t>FKT10_01</t>
  </si>
  <si>
    <t>FKA_04</t>
  </si>
  <si>
    <t>KBC10_01</t>
  </si>
  <si>
    <t>LFG_01</t>
  </si>
  <si>
    <t>JNG10_01</t>
  </si>
  <si>
    <t>ФСЗ</t>
  </si>
  <si>
    <t>Проект</t>
  </si>
  <si>
    <t>Вес арм., кг</t>
  </si>
  <si>
    <t>Трубы+ОПС, кг</t>
  </si>
  <si>
    <t>Собр</t>
  </si>
  <si>
    <t xml:space="preserve"> Завар</t>
  </si>
  <si>
    <t>МСУ-4</t>
  </si>
  <si>
    <t>МСУ-8</t>
  </si>
  <si>
    <t>FAK10_01</t>
  </si>
  <si>
    <t>KBA_01</t>
  </si>
  <si>
    <t>GHC30_01</t>
  </si>
  <si>
    <t>JND_02</t>
  </si>
  <si>
    <t>JND_01</t>
  </si>
  <si>
    <t>KTH_01</t>
  </si>
  <si>
    <t>KAA_01</t>
  </si>
  <si>
    <t>KBE50_01</t>
  </si>
  <si>
    <t>JNG50_01</t>
  </si>
  <si>
    <t>ЛЕНАТОМСТРОЙ</t>
  </si>
  <si>
    <t>JNA_01</t>
  </si>
  <si>
    <t>FAL_01</t>
  </si>
  <si>
    <t>Неделя</t>
  </si>
  <si>
    <t>Арматура
Ду&gt;100</t>
  </si>
  <si>
    <t>Арматура
Ду&lt;100</t>
  </si>
  <si>
    <t>LCQ10_02</t>
  </si>
  <si>
    <t>KPM_01</t>
  </si>
  <si>
    <t>FAK10_02</t>
  </si>
  <si>
    <t>JNA_03</t>
  </si>
  <si>
    <t>JNA_04</t>
  </si>
  <si>
    <t>JKM_01</t>
  </si>
  <si>
    <t>FAK50_01</t>
  </si>
  <si>
    <t>JNA_02</t>
  </si>
  <si>
    <t>КУЗБАСС</t>
  </si>
  <si>
    <t>LCQ10_01</t>
  </si>
  <si>
    <t>KBB_02</t>
  </si>
  <si>
    <t>KBB_01</t>
  </si>
  <si>
    <t>PGB60_01</t>
  </si>
  <si>
    <t>LCQ50_02</t>
  </si>
  <si>
    <t>KAA_02</t>
  </si>
  <si>
    <t>PGB50_01</t>
  </si>
  <si>
    <t>KTA_01</t>
  </si>
  <si>
    <t>KBC40_01</t>
  </si>
  <si>
    <t>Укрупнени 
Вес тр-да, кг</t>
  </si>
  <si>
    <t>Монтаж
Вес тр-да, кг</t>
  </si>
  <si>
    <t>LBA_01</t>
  </si>
  <si>
    <t>KBA_02</t>
  </si>
  <si>
    <t>Кузбассэнергомонтаж</t>
  </si>
  <si>
    <t>Ленатомэнергострой</t>
  </si>
  <si>
    <t>Итого</t>
  </si>
  <si>
    <t>Подрядная организация</t>
  </si>
  <si>
    <t>Выполнение монтажа</t>
  </si>
  <si>
    <t>трубопроводы, кг</t>
  </si>
  <si>
    <t>ОПС, кг</t>
  </si>
  <si>
    <t>Арматура, шт</t>
  </si>
  <si>
    <t>ОПС</t>
  </si>
  <si>
    <t>Всего, кг</t>
  </si>
  <si>
    <t>Информация по монтажу трубопроводов, ОПС и арматуры 
здания UJA за период с 20.06.2014 г. по 01.07.2014 г.</t>
  </si>
  <si>
    <t>Информация по монтажу трубопроводов, ОПС и арматуры здания UKC за период с 20.06.2014 г. по 01.07.2014 г.</t>
  </si>
  <si>
    <t>Информация по монтажу трубопроводов, ОПС и арматуры 
здания UJA за период с 20.06.2014 г. по --.06.2014 г.</t>
  </si>
  <si>
    <t>Информация по монтажу трубопроводов, ОПС и арматуры здания UKC за период с 20.06.2014 г. по --.06.2014 г.</t>
  </si>
  <si>
    <t>KPL_01</t>
  </si>
  <si>
    <t>Информация по монтажу трубопроводов, ОПС и арматуры здания UKC за период с 20.06.2014 г. по 03.07.2014 г.</t>
  </si>
  <si>
    <t>Информация по монтажу трубопроводов, ОПС и арматуры 
здания UJA за период с 20.06.2014 г. по 03.07.2014 г.</t>
  </si>
  <si>
    <t>Информация по монтажу трубопроводов, ОПС и арматуры 
здания UJA за период с 20.06.2014 г. по 07.07.2014 г.</t>
  </si>
  <si>
    <t>Информация по монтажу трубопроводов, ОПС и арматуры здания UKC за период с 20.06.2014 г. по 07.07.2014 г.</t>
  </si>
  <si>
    <t>Информация по монтажу трубопроводов и ОПС</t>
  </si>
  <si>
    <t>С 01.07.2014 по 11.07.2014</t>
  </si>
  <si>
    <t>С 21.06.2014 по 11.07.2014</t>
  </si>
  <si>
    <t>МСУ-4 с 01.07.2014 по 11.07.2014</t>
  </si>
  <si>
    <t>Всего с 01.07.2014 по 11.07.2014</t>
  </si>
  <si>
    <t>МСУ-4 с 21.06.2014 по 11.07.2014</t>
  </si>
  <si>
    <t>Всего с 21.06.2014 по 11.07.2014</t>
  </si>
  <si>
    <t>LAB_01</t>
  </si>
  <si>
    <t>Вес 
подоп-х, кг</t>
  </si>
  <si>
    <t>Вес 
норм-х, кг</t>
  </si>
  <si>
    <t>Общ. Вес (труб+опс+арм), кг</t>
  </si>
  <si>
    <t>ЭМИКС</t>
  </si>
  <si>
    <t>Эмикс</t>
  </si>
  <si>
    <t>PGB50_02</t>
  </si>
  <si>
    <t>ЭМиКС</t>
  </si>
  <si>
    <t>QKJ_01</t>
  </si>
  <si>
    <t>10KBC17AA104</t>
  </si>
  <si>
    <t>10KBC30AA104</t>
  </si>
  <si>
    <t>10FAL71AA401</t>
  </si>
  <si>
    <t>10FAL72AA401</t>
  </si>
  <si>
    <t>10FAL73AA401</t>
  </si>
  <si>
    <t>UJE LBA_02</t>
  </si>
  <si>
    <t>UKC FKT10_01</t>
  </si>
  <si>
    <t>UJA JNA_01</t>
  </si>
  <si>
    <t>UKA JND_02</t>
  </si>
  <si>
    <t>UKC KBA_01</t>
  </si>
  <si>
    <t>UKC KTA_01</t>
  </si>
  <si>
    <t>UJE JNB10_01</t>
  </si>
  <si>
    <t>UJA JNA_04</t>
  </si>
  <si>
    <t>UKC KPL_01</t>
  </si>
  <si>
    <t>UKA KBA_01</t>
  </si>
  <si>
    <t>UKA FAL_01</t>
  </si>
  <si>
    <t>UJA FAL_01</t>
  </si>
  <si>
    <t>UJA JNG50_01</t>
  </si>
  <si>
    <t>UJA JND_01</t>
  </si>
  <si>
    <t>UKA JNA_02</t>
  </si>
  <si>
    <t>UKC FAL_01</t>
  </si>
  <si>
    <t>UKC KPJ_01</t>
  </si>
  <si>
    <t>UKC KBC10_01</t>
  </si>
  <si>
    <t>UKC KBA_02</t>
  </si>
  <si>
    <t>UKC KTB_01</t>
  </si>
  <si>
    <t>UJA FAK50_01</t>
  </si>
  <si>
    <t>UJA JNA_03</t>
  </si>
  <si>
    <t>UJA FAK10_02</t>
  </si>
  <si>
    <t>UKC KBB_02</t>
  </si>
  <si>
    <t>UKC LCQ50_02</t>
  </si>
  <si>
    <t>UJA KBA_01</t>
  </si>
  <si>
    <t>UKA JND_01</t>
  </si>
  <si>
    <t>UJA JNA_02</t>
  </si>
  <si>
    <t>UKC PGB60_02</t>
  </si>
  <si>
    <t>UJA LAB_01</t>
  </si>
  <si>
    <t>UJA PGB50_01</t>
  </si>
  <si>
    <t>UJA JKM_01</t>
  </si>
  <si>
    <t>UJA FAK10_01</t>
  </si>
  <si>
    <t>UKA JNB10_01</t>
  </si>
  <si>
    <t>UKC LCQ10_01</t>
  </si>
  <si>
    <t>UKA LCQ10_01</t>
  </si>
  <si>
    <t>UKA KBC10_01</t>
  </si>
  <si>
    <t>UKA KAA_01</t>
  </si>
  <si>
    <t>UJA PGB50_02</t>
  </si>
  <si>
    <t>UKA JNA_01</t>
  </si>
  <si>
    <t>UKC LFG_01</t>
  </si>
  <si>
    <t>UKC KTH_01</t>
  </si>
  <si>
    <t>UKC LCQ10_02</t>
  </si>
  <si>
    <t>UKC KPM_01</t>
  </si>
  <si>
    <t>UKC LCM80_01</t>
  </si>
  <si>
    <t>UKA FAK10_01</t>
  </si>
  <si>
    <t>UJA KAA_02</t>
  </si>
  <si>
    <t>UKC KBB_01</t>
  </si>
  <si>
    <t>UKA KPM_01</t>
  </si>
  <si>
    <t>UKA QKJ_01</t>
  </si>
  <si>
    <t>период</t>
  </si>
  <si>
    <t>12JNG80AA001</t>
  </si>
  <si>
    <t>11JNG80AA002</t>
  </si>
  <si>
    <t>10KBC10AA501</t>
  </si>
  <si>
    <t>10KBC30AA401</t>
  </si>
  <si>
    <t>10KBC30AA501</t>
  </si>
  <si>
    <t>10KBC21AA003</t>
  </si>
  <si>
    <t>10LFG50AA404</t>
  </si>
  <si>
    <t>10LFG50AA405</t>
  </si>
  <si>
    <t>10KTH50AA005</t>
  </si>
  <si>
    <t>10KTH50AA006</t>
  </si>
  <si>
    <t>10KTH50AA605</t>
  </si>
  <si>
    <t>10KTH50AA606</t>
  </si>
  <si>
    <t>10FKT40AA117</t>
  </si>
  <si>
    <t>10FKT60AA110</t>
  </si>
  <si>
    <t>10PGB60AA102</t>
  </si>
  <si>
    <t>10PGB60AA101</t>
  </si>
  <si>
    <t>10PGB60AA602</t>
  </si>
  <si>
    <t>10PGB60AA603</t>
  </si>
  <si>
    <t>10LCQ38AA001</t>
  </si>
  <si>
    <t>10LCQ10AA101</t>
  </si>
  <si>
    <t>10LCQ10AA102</t>
  </si>
  <si>
    <t>10LCQ10AA107</t>
  </si>
  <si>
    <t>10KBB12AA003</t>
  </si>
  <si>
    <t>10KBB10AA108</t>
  </si>
  <si>
    <t>10KBB10AA112</t>
  </si>
  <si>
    <t>10KBB10AA116</t>
  </si>
  <si>
    <t>10KBB12AA102</t>
  </si>
  <si>
    <t>10FAK50AA002</t>
  </si>
  <si>
    <t>10FAK50AA003</t>
  </si>
  <si>
    <t>KAA_03</t>
  </si>
  <si>
    <t>10LFG51AA104</t>
  </si>
  <si>
    <t>10LFG51AA601</t>
  </si>
  <si>
    <t xml:space="preserve">                                                                                      Данные по монтаж трубопроводов, ОПС и арматуры от управлений</t>
  </si>
  <si>
    <t xml:space="preserve"> 01 </t>
  </si>
  <si>
    <t xml:space="preserve"> 02 </t>
  </si>
  <si>
    <t xml:space="preserve"> 03 </t>
  </si>
  <si>
    <t xml:space="preserve"> 04 </t>
  </si>
  <si>
    <t xml:space="preserve"> 05 </t>
  </si>
  <si>
    <t xml:space="preserve"> 06 </t>
  </si>
  <si>
    <t xml:space="preserve"> 07 </t>
  </si>
  <si>
    <t xml:space="preserve"> 08 </t>
  </si>
  <si>
    <t xml:space="preserve"> 09 </t>
  </si>
  <si>
    <t xml:space="preserve"> 10 </t>
  </si>
  <si>
    <t xml:space="preserve"> 11 </t>
  </si>
  <si>
    <t xml:space="preserve">за период с </t>
  </si>
  <si>
    <t>по</t>
  </si>
  <si>
    <t>Трубопроводы, кг</t>
  </si>
  <si>
    <t>UKA</t>
  </si>
  <si>
    <t>UJA</t>
  </si>
  <si>
    <t>UJE</t>
  </si>
  <si>
    <t>10LAB30AA602</t>
  </si>
  <si>
    <t>10KBA60AA403</t>
  </si>
  <si>
    <t>10KBA60AA501</t>
  </si>
  <si>
    <t>10PGB51AA103</t>
  </si>
  <si>
    <t>10PGB51AA205</t>
  </si>
  <si>
    <t>Альфаспецмонтаж</t>
  </si>
  <si>
    <t>АЛЬФА</t>
  </si>
  <si>
    <t>10JKM11AA102</t>
  </si>
  <si>
    <t>10JKM12AA102</t>
  </si>
  <si>
    <t>11LBA20BP002</t>
  </si>
  <si>
    <t>10LAB40AA602</t>
  </si>
  <si>
    <t>LBA_03</t>
  </si>
  <si>
    <t>11FAL10AA403</t>
  </si>
  <si>
    <t>11FAL10AA401</t>
  </si>
  <si>
    <t>11FAK10AA101</t>
  </si>
  <si>
    <t>12FAK20AA101</t>
  </si>
  <si>
    <t>11FAK10AA002</t>
  </si>
  <si>
    <t>12FAK20AA002</t>
  </si>
  <si>
    <t>12FAK51AA001</t>
  </si>
  <si>
    <t>12FAK51AA102</t>
  </si>
  <si>
    <t>11FAK51AA101</t>
  </si>
  <si>
    <t>11FAK51AA103</t>
  </si>
  <si>
    <t>10FAK51AA007</t>
  </si>
  <si>
    <t>11JNA16AA601</t>
  </si>
  <si>
    <t>12JNA26AA601</t>
  </si>
  <si>
    <t>11JNA16AA002</t>
  </si>
  <si>
    <t>12JNA26AA002</t>
  </si>
  <si>
    <t>11JNA16AA401</t>
  </si>
  <si>
    <t>12JNA26AA401</t>
  </si>
  <si>
    <t>12JNA26AA402</t>
  </si>
  <si>
    <t>11JNA16AA402</t>
  </si>
  <si>
    <t>12JNA26AA403</t>
  </si>
  <si>
    <t>11JNA16AA403</t>
  </si>
  <si>
    <t>11JNA16AA404</t>
  </si>
  <si>
    <t>12JNA26AA404</t>
  </si>
  <si>
    <t>11JNA16AA405</t>
  </si>
  <si>
    <t>12JNA26AA405</t>
  </si>
  <si>
    <t>10KBA11AA201</t>
  </si>
  <si>
    <t>10KBA12AA201</t>
  </si>
  <si>
    <t>10KBB13AA601</t>
  </si>
  <si>
    <t>10KBC20AA003</t>
  </si>
  <si>
    <t>10KBC20AA004</t>
  </si>
  <si>
    <t>10KTH50AA004</t>
  </si>
  <si>
    <t>10KTH50AA003</t>
  </si>
  <si>
    <t>10KTH50AA102</t>
  </si>
  <si>
    <t>10KTH50AA101</t>
  </si>
  <si>
    <t>12LBA30BP003</t>
  </si>
  <si>
    <t>10КВА60АА404</t>
  </si>
  <si>
    <t>10КВА60АА502</t>
  </si>
  <si>
    <t>10КВА60АА503</t>
  </si>
  <si>
    <t>10КВА60АА504</t>
  </si>
  <si>
    <t>11LBA10BP004</t>
  </si>
  <si>
    <t>LBG10_01</t>
  </si>
  <si>
    <t xml:space="preserve">12LВА40BP003 </t>
  </si>
  <si>
    <t>10KBB10AA002</t>
  </si>
  <si>
    <t>10KBB10AA004</t>
  </si>
  <si>
    <t>10KBC41AA101</t>
  </si>
  <si>
    <t>10KBC41AA102</t>
  </si>
  <si>
    <t>10LAB60AA602</t>
  </si>
  <si>
    <t>QFA_01</t>
  </si>
  <si>
    <t>11JNG90AA003</t>
  </si>
  <si>
    <t>11JKM11AA803</t>
  </si>
  <si>
    <t>11JKM11AA801</t>
  </si>
  <si>
    <t>11JKM12AA803</t>
  </si>
  <si>
    <t>11JKM12AA801</t>
  </si>
  <si>
    <t>KPJ_02</t>
  </si>
  <si>
    <t>12FAK24AA002</t>
  </si>
  <si>
    <t>11FAK14AA002</t>
  </si>
  <si>
    <t>12FAK24AA601</t>
  </si>
  <si>
    <t>11FAK14AA601</t>
  </si>
  <si>
    <t>10LAB50AA602</t>
  </si>
  <si>
    <t>12JKM10AA002</t>
  </si>
  <si>
    <t>11JKM10AA001</t>
  </si>
  <si>
    <t>JND_03</t>
  </si>
  <si>
    <t>PGB50_03</t>
  </si>
  <si>
    <t>JNG10_02</t>
  </si>
  <si>
    <t>JEF_01</t>
  </si>
  <si>
    <t>JEF_02</t>
  </si>
  <si>
    <t>№ п/п</t>
  </si>
  <si>
    <t>Здание</t>
  </si>
  <si>
    <t xml:space="preserve">Информация по монтажу трубопроводов, ОПС и арматуры систем "ПМО" здания UJA 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</si>
</sst>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3" xfId="0" applyBorder="1"/>
    <xf numFmtId="14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3" xfId="0" applyFont="1" applyFill="1" applyBorder="1"/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5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2" xfId="0" applyFill="1" applyBorder="1"/>
    <xf numFmtId="0" fontId="2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0" borderId="0" xfId="0" applyNumberFormat="1"/>
    <xf numFmtId="0" fontId="6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14" fontId="6" fillId="0" borderId="4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left" wrapText="1"/>
    </xf>
    <xf numFmtId="164" fontId="0" fillId="0" borderId="0" xfId="0" applyNumberFormat="1" applyBorder="1"/>
    <xf numFmtId="14" fontId="0" fillId="0" borderId="0" xfId="0" applyNumberFormat="1" applyFill="1" applyBorder="1"/>
    <xf numFmtId="2" fontId="0" fillId="0" borderId="0" xfId="0" applyNumberFormat="1" applyBorder="1"/>
    <xf numFmtId="14" fontId="0" fillId="0" borderId="0" xfId="0" applyNumberFormat="1" applyBorder="1"/>
    <xf numFmtId="165" fontId="3" fillId="0" borderId="1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3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wrapText="1"/>
    </xf>
    <xf numFmtId="0" fontId="0" fillId="0" borderId="3" xfId="0" applyFill="1" applyBorder="1"/>
    <xf numFmtId="165" fontId="3" fillId="0" borderId="3" xfId="0" applyNumberFormat="1" applyFont="1" applyFill="1" applyBorder="1" applyAlignment="1">
      <alignment horizontal="center" wrapText="1"/>
    </xf>
    <xf numFmtId="165" fontId="0" fillId="0" borderId="3" xfId="0" applyNumberFormat="1" applyFill="1" applyBorder="1"/>
    <xf numFmtId="0" fontId="3" fillId="0" borderId="6" xfId="0" applyFont="1" applyFill="1" applyBorder="1" applyAlignment="1">
      <alignment horizontal="center" wrapText="1"/>
    </xf>
    <xf numFmtId="0" fontId="0" fillId="0" borderId="2" xfId="0" applyFill="1" applyBorder="1"/>
    <xf numFmtId="0" fontId="6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P363"/>
  <sheetViews>
    <sheetView tabSelected="1" view="pageBreakPreview" topLeftCell="B1" zoomScaleSheetLayoutView="100" workbookViewId="0">
      <pane ySplit="4" topLeftCell="A5" activePane="bottomLeft" state="frozen"/>
      <selection activeCell="B1" sqref="B1"/>
      <selection pane="bottomLeft" activeCell="P348" sqref="P348"/>
    </sheetView>
  </sheetViews>
  <sheetFormatPr defaultRowHeight="12.75"/>
  <cols>
    <col min="1" max="1" width="19.42578125" style="34" hidden="1" customWidth="1"/>
    <col min="2" max="2" width="14.28515625" style="12" customWidth="1"/>
    <col min="3" max="3" width="11.85546875" style="13" customWidth="1"/>
    <col min="4" max="4" width="7" style="12" customWidth="1"/>
    <col min="5" max="5" width="13.28515625" style="6" customWidth="1"/>
    <col min="6" max="6" width="6.42578125" style="15" hidden="1" customWidth="1"/>
    <col min="7" max="7" width="6.140625" style="12" hidden="1" customWidth="1"/>
    <col min="8" max="8" width="6.7109375" style="12" hidden="1" customWidth="1"/>
    <col min="9" max="9" width="8.140625" style="3" hidden="1" customWidth="1"/>
    <col min="10" max="10" width="10.140625" style="48" customWidth="1"/>
    <col min="11" max="11" width="13.140625" style="6" customWidth="1"/>
    <col min="12" max="12" width="12.85546875" style="4" customWidth="1"/>
    <col min="13" max="13" width="8.85546875" style="6" customWidth="1"/>
    <col min="14" max="15" width="10.140625" style="10" customWidth="1"/>
    <col min="16" max="16" width="10.140625" style="9" customWidth="1"/>
    <col min="17" max="18" width="12.85546875" style="14" bestFit="1" customWidth="1"/>
    <col min="19" max="19" width="11.7109375" style="14" customWidth="1"/>
    <col min="20" max="16384" width="9.140625" style="14"/>
  </cols>
  <sheetData>
    <row r="1" spans="1:16">
      <c r="A1" s="11"/>
      <c r="B1" s="5" t="s">
        <v>178</v>
      </c>
      <c r="C1" s="5"/>
      <c r="D1" s="5"/>
      <c r="E1" s="5"/>
      <c r="F1" s="5"/>
      <c r="G1" s="5"/>
      <c r="H1" s="5"/>
      <c r="I1" s="5"/>
      <c r="J1" s="53"/>
      <c r="K1" s="5"/>
      <c r="L1" s="5"/>
      <c r="M1" s="5"/>
      <c r="N1" s="5"/>
      <c r="O1" s="5"/>
      <c r="P1" s="5"/>
    </row>
    <row r="2" spans="1:16" ht="12.75" customHeight="1">
      <c r="A2" s="70" t="s">
        <v>30</v>
      </c>
      <c r="B2" s="66" t="s">
        <v>0</v>
      </c>
      <c r="C2" s="66" t="s">
        <v>1</v>
      </c>
      <c r="D2" s="66" t="s">
        <v>275</v>
      </c>
      <c r="E2" s="66" t="s">
        <v>11</v>
      </c>
      <c r="F2" s="66" t="s">
        <v>2</v>
      </c>
      <c r="G2" s="66" t="s">
        <v>14</v>
      </c>
      <c r="H2" s="66" t="s">
        <v>15</v>
      </c>
      <c r="I2" s="66" t="s">
        <v>51</v>
      </c>
      <c r="J2" s="68" t="s">
        <v>52</v>
      </c>
      <c r="K2" s="66" t="s">
        <v>31</v>
      </c>
      <c r="L2" s="66" t="s">
        <v>32</v>
      </c>
      <c r="M2" s="66" t="s">
        <v>12</v>
      </c>
      <c r="N2" s="65" t="s">
        <v>63</v>
      </c>
      <c r="O2" s="65"/>
      <c r="P2" s="65"/>
    </row>
    <row r="3" spans="1:16" ht="24" customHeight="1">
      <c r="A3" s="71"/>
      <c r="B3" s="67"/>
      <c r="C3" s="67"/>
      <c r="D3" s="67"/>
      <c r="E3" s="67"/>
      <c r="F3" s="67"/>
      <c r="G3" s="67"/>
      <c r="H3" s="67"/>
      <c r="I3" s="67"/>
      <c r="J3" s="69"/>
      <c r="K3" s="67"/>
      <c r="L3" s="67"/>
      <c r="M3" s="67"/>
      <c r="N3" s="32" t="s">
        <v>82</v>
      </c>
      <c r="O3" s="32" t="s">
        <v>83</v>
      </c>
      <c r="P3" s="32" t="s">
        <v>64</v>
      </c>
    </row>
    <row r="4" spans="1:16" ht="15" customHeight="1">
      <c r="A4" s="33"/>
      <c r="B4" s="55" t="s">
        <v>179</v>
      </c>
      <c r="C4" s="55" t="s">
        <v>180</v>
      </c>
      <c r="D4" s="55" t="s">
        <v>181</v>
      </c>
      <c r="E4" s="55" t="s">
        <v>182</v>
      </c>
      <c r="F4" s="55"/>
      <c r="G4" s="55"/>
      <c r="H4" s="55"/>
      <c r="I4" s="55"/>
      <c r="J4" s="56" t="s">
        <v>183</v>
      </c>
      <c r="K4" s="55" t="s">
        <v>184</v>
      </c>
      <c r="L4" s="55" t="s">
        <v>185</v>
      </c>
      <c r="M4" s="55" t="s">
        <v>186</v>
      </c>
      <c r="N4" s="55" t="s">
        <v>187</v>
      </c>
      <c r="O4" s="55" t="s">
        <v>188</v>
      </c>
      <c r="P4" s="55" t="s">
        <v>189</v>
      </c>
    </row>
    <row r="5" spans="1:16">
      <c r="B5" s="7" t="s">
        <v>41</v>
      </c>
      <c r="C5" s="8">
        <v>41852</v>
      </c>
      <c r="D5" s="7" t="s">
        <v>193</v>
      </c>
      <c r="E5" s="4" t="s">
        <v>19</v>
      </c>
      <c r="F5" s="35"/>
      <c r="G5" s="7"/>
      <c r="H5" s="7"/>
      <c r="J5" s="49">
        <v>356.8</v>
      </c>
      <c r="K5" s="4"/>
      <c r="M5" s="4"/>
      <c r="P5" s="10">
        <f t="shared" ref="P5:P14" si="0">N5+O5</f>
        <v>0</v>
      </c>
    </row>
    <row r="6" spans="1:16">
      <c r="B6" s="7" t="s">
        <v>16</v>
      </c>
      <c r="C6" s="8">
        <v>41852</v>
      </c>
      <c r="D6" s="7" t="s">
        <v>194</v>
      </c>
      <c r="E6" s="4" t="s">
        <v>26</v>
      </c>
      <c r="F6" s="35"/>
      <c r="G6" s="7"/>
      <c r="H6" s="7"/>
      <c r="J6" s="49">
        <v>359.3</v>
      </c>
      <c r="K6" s="4"/>
      <c r="M6" s="4"/>
      <c r="N6" s="4"/>
      <c r="O6" s="4"/>
      <c r="P6" s="10">
        <f t="shared" si="0"/>
        <v>0</v>
      </c>
    </row>
    <row r="7" spans="1:16">
      <c r="B7" s="7" t="s">
        <v>16</v>
      </c>
      <c r="C7" s="8">
        <v>41852</v>
      </c>
      <c r="D7" s="7" t="s">
        <v>194</v>
      </c>
      <c r="E7" s="4" t="s">
        <v>19</v>
      </c>
      <c r="F7" s="35"/>
      <c r="G7" s="7"/>
      <c r="H7" s="7"/>
      <c r="J7" s="49">
        <v>359.3</v>
      </c>
      <c r="K7" s="4"/>
      <c r="M7" s="4"/>
      <c r="P7" s="10">
        <f t="shared" si="0"/>
        <v>0</v>
      </c>
    </row>
    <row r="8" spans="1:16">
      <c r="B8" s="7" t="s">
        <v>16</v>
      </c>
      <c r="C8" s="8">
        <v>41852</v>
      </c>
      <c r="D8" s="7" t="s">
        <v>194</v>
      </c>
      <c r="E8" s="4" t="s">
        <v>29</v>
      </c>
      <c r="F8" s="35"/>
      <c r="G8" s="7"/>
      <c r="H8" s="7"/>
      <c r="J8" s="49">
        <v>359.3</v>
      </c>
      <c r="K8" s="4"/>
      <c r="M8" s="4"/>
      <c r="P8" s="10">
        <f t="shared" si="0"/>
        <v>0</v>
      </c>
    </row>
    <row r="9" spans="1:16">
      <c r="B9" s="7" t="s">
        <v>16</v>
      </c>
      <c r="C9" s="8">
        <v>41852</v>
      </c>
      <c r="D9" s="7" t="s">
        <v>194</v>
      </c>
      <c r="E9" s="4" t="s">
        <v>39</v>
      </c>
      <c r="F9" s="35"/>
      <c r="G9" s="7"/>
      <c r="H9" s="7"/>
      <c r="J9" s="49">
        <v>359.3</v>
      </c>
      <c r="K9" s="4"/>
      <c r="M9" s="4"/>
      <c r="P9" s="10">
        <f t="shared" si="0"/>
        <v>0</v>
      </c>
    </row>
    <row r="10" spans="1:16">
      <c r="B10" s="7" t="s">
        <v>16</v>
      </c>
      <c r="C10" s="8">
        <v>41852</v>
      </c>
      <c r="D10" s="7" t="s">
        <v>193</v>
      </c>
      <c r="E10" s="4" t="s">
        <v>18</v>
      </c>
      <c r="F10" s="35"/>
      <c r="G10" s="7"/>
      <c r="H10" s="7"/>
      <c r="J10" s="49">
        <v>359.3</v>
      </c>
      <c r="K10" s="4"/>
      <c r="M10" s="4"/>
      <c r="P10" s="10">
        <f t="shared" si="0"/>
        <v>0</v>
      </c>
    </row>
    <row r="11" spans="1:16" hidden="1">
      <c r="B11" s="7" t="s">
        <v>16</v>
      </c>
      <c r="C11" s="8">
        <v>41852</v>
      </c>
      <c r="D11" s="7" t="s">
        <v>193</v>
      </c>
      <c r="E11" s="4" t="s">
        <v>7</v>
      </c>
      <c r="F11" s="35"/>
      <c r="G11" s="7"/>
      <c r="H11" s="7"/>
      <c r="J11" s="49"/>
      <c r="K11" s="4"/>
      <c r="M11" s="4"/>
      <c r="N11" s="10">
        <v>80</v>
      </c>
      <c r="O11" s="10">
        <v>30</v>
      </c>
      <c r="P11" s="10">
        <f t="shared" si="0"/>
        <v>110</v>
      </c>
    </row>
    <row r="12" spans="1:16">
      <c r="B12" s="7" t="s">
        <v>16</v>
      </c>
      <c r="C12" s="8">
        <v>41852</v>
      </c>
      <c r="D12" s="7" t="s">
        <v>4</v>
      </c>
      <c r="E12" s="4" t="s">
        <v>19</v>
      </c>
      <c r="F12" s="35"/>
      <c r="G12" s="7"/>
      <c r="H12" s="7"/>
      <c r="J12" s="49">
        <v>359.3</v>
      </c>
      <c r="K12" s="4"/>
      <c r="M12" s="4"/>
      <c r="N12" s="10">
        <v>70</v>
      </c>
      <c r="O12" s="10">
        <v>30</v>
      </c>
      <c r="P12" s="10">
        <f t="shared" si="0"/>
        <v>100</v>
      </c>
    </row>
    <row r="13" spans="1:16">
      <c r="B13" s="7" t="s">
        <v>88</v>
      </c>
      <c r="C13" s="8">
        <v>41852</v>
      </c>
      <c r="D13" s="7" t="s">
        <v>194</v>
      </c>
      <c r="E13" s="4" t="s">
        <v>87</v>
      </c>
      <c r="F13" s="35"/>
      <c r="G13" s="7"/>
      <c r="H13" s="7"/>
      <c r="J13" s="49">
        <v>526.70000000000005</v>
      </c>
      <c r="K13" s="4"/>
      <c r="M13" s="4"/>
      <c r="P13" s="10">
        <f t="shared" si="0"/>
        <v>0</v>
      </c>
    </row>
    <row r="14" spans="1:16">
      <c r="B14" s="7" t="s">
        <v>27</v>
      </c>
      <c r="C14" s="8">
        <v>41852</v>
      </c>
      <c r="D14" s="7" t="s">
        <v>194</v>
      </c>
      <c r="E14" s="4" t="s">
        <v>48</v>
      </c>
      <c r="F14" s="35"/>
      <c r="G14" s="7"/>
      <c r="H14" s="7"/>
      <c r="J14" s="49">
        <v>334.6</v>
      </c>
      <c r="K14" s="4"/>
      <c r="M14" s="4"/>
      <c r="P14" s="10">
        <f t="shared" si="0"/>
        <v>0</v>
      </c>
    </row>
    <row r="15" spans="1:16">
      <c r="B15" s="7" t="s">
        <v>3</v>
      </c>
      <c r="C15" s="8">
        <v>41852</v>
      </c>
      <c r="D15" s="7" t="s">
        <v>4</v>
      </c>
      <c r="E15" s="4" t="s">
        <v>8</v>
      </c>
      <c r="F15" s="35"/>
      <c r="G15" s="7"/>
      <c r="H15" s="7"/>
      <c r="J15" s="49">
        <v>69.2</v>
      </c>
      <c r="K15" s="4"/>
      <c r="M15" s="4"/>
      <c r="P15" s="10">
        <f t="shared" ref="P15:P19" si="1">N15+O15</f>
        <v>0</v>
      </c>
    </row>
    <row r="16" spans="1:16">
      <c r="B16" s="7" t="s">
        <v>3</v>
      </c>
      <c r="C16" s="8">
        <v>41852</v>
      </c>
      <c r="D16" s="7" t="s">
        <v>4</v>
      </c>
      <c r="E16" s="4" t="s">
        <v>23</v>
      </c>
      <c r="F16" s="35"/>
      <c r="G16" s="7"/>
      <c r="H16" s="7"/>
      <c r="J16" s="49">
        <v>69.2</v>
      </c>
      <c r="K16" s="4"/>
      <c r="M16" s="4"/>
      <c r="P16" s="10">
        <f t="shared" si="1"/>
        <v>0</v>
      </c>
    </row>
    <row r="17" spans="2:16">
      <c r="B17" s="7" t="s">
        <v>3</v>
      </c>
      <c r="C17" s="8">
        <v>41852</v>
      </c>
      <c r="D17" s="7" t="s">
        <v>4</v>
      </c>
      <c r="E17" s="4" t="s">
        <v>5</v>
      </c>
      <c r="F17" s="35"/>
      <c r="G17" s="7"/>
      <c r="H17" s="7"/>
      <c r="J17" s="49">
        <v>69.2</v>
      </c>
      <c r="K17" s="4"/>
      <c r="M17" s="4"/>
      <c r="P17" s="10">
        <f t="shared" si="1"/>
        <v>0</v>
      </c>
    </row>
    <row r="18" spans="2:16" hidden="1">
      <c r="B18" s="7" t="s">
        <v>3</v>
      </c>
      <c r="C18" s="8">
        <v>41852</v>
      </c>
      <c r="D18" s="7" t="s">
        <v>4</v>
      </c>
      <c r="E18" s="4" t="s">
        <v>7</v>
      </c>
      <c r="F18" s="35"/>
      <c r="G18" s="7"/>
      <c r="H18" s="7"/>
      <c r="J18" s="49"/>
      <c r="K18" s="4"/>
      <c r="L18" s="4" t="s">
        <v>90</v>
      </c>
      <c r="M18" s="4">
        <v>3.7</v>
      </c>
      <c r="P18" s="10">
        <f t="shared" si="1"/>
        <v>0</v>
      </c>
    </row>
    <row r="19" spans="2:16" hidden="1">
      <c r="B19" s="7" t="s">
        <v>3</v>
      </c>
      <c r="C19" s="8">
        <v>41852</v>
      </c>
      <c r="D19" s="7" t="s">
        <v>4</v>
      </c>
      <c r="E19" s="4" t="s">
        <v>7</v>
      </c>
      <c r="F19" s="35"/>
      <c r="G19" s="7"/>
      <c r="H19" s="7"/>
      <c r="J19" s="49"/>
      <c r="K19" s="4"/>
      <c r="L19" s="4" t="s">
        <v>91</v>
      </c>
      <c r="M19" s="4">
        <v>2.5</v>
      </c>
      <c r="P19" s="10">
        <f t="shared" si="1"/>
        <v>0</v>
      </c>
    </row>
    <row r="20" spans="2:16">
      <c r="B20" s="7" t="s">
        <v>17</v>
      </c>
      <c r="C20" s="8">
        <v>41852</v>
      </c>
      <c r="D20" s="7" t="s">
        <v>4</v>
      </c>
      <c r="E20" s="4" t="s">
        <v>29</v>
      </c>
      <c r="F20" s="35"/>
      <c r="G20" s="7"/>
      <c r="H20" s="7"/>
      <c r="J20" s="49">
        <v>102.1</v>
      </c>
      <c r="K20" s="4"/>
      <c r="L20" s="4" t="s">
        <v>92</v>
      </c>
      <c r="M20" s="4">
        <v>3.7</v>
      </c>
      <c r="P20" s="10">
        <f t="shared" ref="P20:P23" si="2">N20+O20</f>
        <v>0</v>
      </c>
    </row>
    <row r="21" spans="2:16" hidden="1">
      <c r="B21" s="7" t="s">
        <v>17</v>
      </c>
      <c r="C21" s="8">
        <v>41852</v>
      </c>
      <c r="D21" s="7" t="s">
        <v>4</v>
      </c>
      <c r="E21" s="4" t="s">
        <v>29</v>
      </c>
      <c r="F21" s="35"/>
      <c r="G21" s="7"/>
      <c r="H21" s="7"/>
      <c r="J21" s="49"/>
      <c r="K21" s="4"/>
      <c r="L21" s="4" t="s">
        <v>93</v>
      </c>
      <c r="M21" s="4">
        <v>3.7</v>
      </c>
      <c r="P21" s="10">
        <f t="shared" si="2"/>
        <v>0</v>
      </c>
    </row>
    <row r="22" spans="2:16" hidden="1">
      <c r="B22" s="7" t="s">
        <v>17</v>
      </c>
      <c r="C22" s="8">
        <v>41852</v>
      </c>
      <c r="D22" s="7" t="s">
        <v>4</v>
      </c>
      <c r="E22" s="4" t="s">
        <v>29</v>
      </c>
      <c r="F22" s="35"/>
      <c r="G22" s="7"/>
      <c r="H22" s="7"/>
      <c r="J22" s="49"/>
      <c r="K22" s="4"/>
      <c r="L22" s="4" t="s">
        <v>94</v>
      </c>
      <c r="M22" s="4">
        <v>3.7</v>
      </c>
      <c r="P22" s="10">
        <f t="shared" si="2"/>
        <v>0</v>
      </c>
    </row>
    <row r="23" spans="2:16">
      <c r="B23" s="7" t="s">
        <v>17</v>
      </c>
      <c r="C23" s="8">
        <v>41852</v>
      </c>
      <c r="D23" s="7" t="s">
        <v>4</v>
      </c>
      <c r="E23" s="4" t="s">
        <v>261</v>
      </c>
      <c r="F23" s="35"/>
      <c r="G23" s="7"/>
      <c r="H23" s="7"/>
      <c r="J23" s="49">
        <v>102.1</v>
      </c>
      <c r="K23" s="4"/>
      <c r="M23" s="4"/>
      <c r="P23" s="10">
        <f t="shared" si="2"/>
        <v>0</v>
      </c>
    </row>
    <row r="24" spans="2:16">
      <c r="B24" s="7" t="s">
        <v>3</v>
      </c>
      <c r="C24" s="8">
        <v>41855</v>
      </c>
      <c r="D24" s="7" t="s">
        <v>4</v>
      </c>
      <c r="E24" s="4" t="s">
        <v>8</v>
      </c>
      <c r="F24" s="35"/>
      <c r="G24" s="7"/>
      <c r="H24" s="7"/>
      <c r="J24" s="49">
        <v>69.2</v>
      </c>
      <c r="K24" s="4"/>
      <c r="M24" s="4"/>
      <c r="P24" s="10">
        <f t="shared" ref="P24:P26" si="3">N24+O24</f>
        <v>0</v>
      </c>
    </row>
    <row r="25" spans="2:16">
      <c r="B25" s="7" t="s">
        <v>3</v>
      </c>
      <c r="C25" s="8">
        <v>41855</v>
      </c>
      <c r="D25" s="7" t="s">
        <v>4</v>
      </c>
      <c r="E25" s="4" t="s">
        <v>23</v>
      </c>
      <c r="F25" s="35"/>
      <c r="G25" s="7"/>
      <c r="H25" s="7"/>
      <c r="J25" s="49">
        <v>69.2</v>
      </c>
      <c r="K25" s="4"/>
      <c r="M25" s="4"/>
      <c r="P25" s="10">
        <f t="shared" si="3"/>
        <v>0</v>
      </c>
    </row>
    <row r="26" spans="2:16">
      <c r="B26" s="7" t="s">
        <v>3</v>
      </c>
      <c r="C26" s="8">
        <v>41855</v>
      </c>
      <c r="D26" s="7" t="s">
        <v>4</v>
      </c>
      <c r="E26" s="4" t="s">
        <v>5</v>
      </c>
      <c r="F26" s="35"/>
      <c r="G26" s="7"/>
      <c r="H26" s="7"/>
      <c r="J26" s="49">
        <v>69.2</v>
      </c>
      <c r="K26" s="4"/>
      <c r="M26" s="4"/>
      <c r="P26" s="10">
        <f t="shared" si="3"/>
        <v>0</v>
      </c>
    </row>
    <row r="27" spans="2:16">
      <c r="B27" s="7" t="s">
        <v>41</v>
      </c>
      <c r="C27" s="8">
        <v>41855</v>
      </c>
      <c r="D27" s="7" t="s">
        <v>193</v>
      </c>
      <c r="E27" s="4" t="s">
        <v>19</v>
      </c>
      <c r="F27" s="35">
        <v>57.18</v>
      </c>
      <c r="G27" s="7"/>
      <c r="H27" s="7"/>
      <c r="J27" s="49">
        <v>356.8</v>
      </c>
      <c r="K27" s="4"/>
      <c r="M27" s="4"/>
      <c r="P27" s="10">
        <f t="shared" ref="P27" si="4">N27+O27</f>
        <v>0</v>
      </c>
    </row>
    <row r="28" spans="2:16">
      <c r="B28" s="7" t="s">
        <v>27</v>
      </c>
      <c r="C28" s="8">
        <v>41855</v>
      </c>
      <c r="D28" s="7" t="s">
        <v>194</v>
      </c>
      <c r="E28" s="4" t="s">
        <v>48</v>
      </c>
      <c r="F28" s="35"/>
      <c r="G28" s="7"/>
      <c r="H28" s="7"/>
      <c r="J28" s="49">
        <v>334.6</v>
      </c>
      <c r="K28" s="4"/>
      <c r="M28" s="4"/>
      <c r="P28" s="10">
        <f t="shared" ref="P28:P30" si="5">N28+O28</f>
        <v>0</v>
      </c>
    </row>
    <row r="29" spans="2:16" hidden="1">
      <c r="B29" s="7" t="s">
        <v>17</v>
      </c>
      <c r="C29" s="8">
        <v>41855</v>
      </c>
      <c r="D29" s="7" t="s">
        <v>4</v>
      </c>
      <c r="E29" s="4" t="s">
        <v>29</v>
      </c>
      <c r="F29" s="35"/>
      <c r="G29" s="7"/>
      <c r="H29" s="7"/>
      <c r="J29" s="49"/>
      <c r="K29" s="4"/>
      <c r="M29" s="4"/>
      <c r="N29" s="10">
        <v>30</v>
      </c>
      <c r="P29" s="10">
        <f t="shared" si="5"/>
        <v>30</v>
      </c>
    </row>
    <row r="30" spans="2:16">
      <c r="B30" s="7" t="s">
        <v>17</v>
      </c>
      <c r="C30" s="8">
        <v>41855</v>
      </c>
      <c r="D30" s="7" t="s">
        <v>4</v>
      </c>
      <c r="E30" s="4" t="s">
        <v>261</v>
      </c>
      <c r="F30" s="35"/>
      <c r="G30" s="7"/>
      <c r="H30" s="7"/>
      <c r="J30" s="49">
        <v>102.1</v>
      </c>
      <c r="K30" s="4"/>
      <c r="M30" s="4"/>
      <c r="P30" s="10">
        <f t="shared" si="5"/>
        <v>0</v>
      </c>
    </row>
    <row r="31" spans="2:16">
      <c r="B31" s="7" t="s">
        <v>88</v>
      </c>
      <c r="C31" s="8">
        <v>41855</v>
      </c>
      <c r="D31" s="7" t="s">
        <v>194</v>
      </c>
      <c r="E31" s="4" t="s">
        <v>87</v>
      </c>
      <c r="F31" s="35"/>
      <c r="G31" s="7"/>
      <c r="H31" s="7"/>
      <c r="J31" s="49">
        <v>526.70000000000005</v>
      </c>
      <c r="K31" s="4"/>
      <c r="M31" s="4"/>
      <c r="P31" s="10">
        <f t="shared" ref="P31" si="6">N31+O31</f>
        <v>0</v>
      </c>
    </row>
    <row r="32" spans="2:16">
      <c r="B32" s="7" t="s">
        <v>16</v>
      </c>
      <c r="C32" s="8">
        <v>41855</v>
      </c>
      <c r="D32" s="7" t="s">
        <v>194</v>
      </c>
      <c r="E32" s="4" t="s">
        <v>19</v>
      </c>
      <c r="F32" s="35"/>
      <c r="G32" s="7"/>
      <c r="H32" s="7"/>
      <c r="J32" s="49">
        <v>359.3</v>
      </c>
      <c r="K32" s="4"/>
      <c r="M32" s="4"/>
      <c r="P32" s="10">
        <f t="shared" ref="P32:P37" si="7">N32+O32</f>
        <v>0</v>
      </c>
    </row>
    <row r="33" spans="2:16">
      <c r="B33" s="7" t="s">
        <v>16</v>
      </c>
      <c r="C33" s="8">
        <v>41855</v>
      </c>
      <c r="D33" s="7" t="s">
        <v>194</v>
      </c>
      <c r="E33" s="4" t="s">
        <v>37</v>
      </c>
      <c r="F33" s="35"/>
      <c r="G33" s="7"/>
      <c r="H33" s="7"/>
      <c r="J33" s="49">
        <v>359.3</v>
      </c>
      <c r="K33" s="4"/>
      <c r="M33" s="4"/>
      <c r="P33" s="10">
        <f t="shared" si="7"/>
        <v>0</v>
      </c>
    </row>
    <row r="34" spans="2:16">
      <c r="B34" s="7" t="s">
        <v>16</v>
      </c>
      <c r="C34" s="8">
        <v>41855</v>
      </c>
      <c r="D34" s="7" t="s">
        <v>194</v>
      </c>
      <c r="E34" s="4" t="s">
        <v>26</v>
      </c>
      <c r="F34" s="35"/>
      <c r="G34" s="7"/>
      <c r="H34" s="7"/>
      <c r="J34" s="49">
        <v>359.3</v>
      </c>
      <c r="K34" s="4" t="s">
        <v>146</v>
      </c>
      <c r="M34" s="4">
        <v>1</v>
      </c>
      <c r="P34" s="10">
        <f t="shared" si="7"/>
        <v>0</v>
      </c>
    </row>
    <row r="35" spans="2:16" hidden="1">
      <c r="B35" s="7" t="s">
        <v>16</v>
      </c>
      <c r="C35" s="8">
        <v>41855</v>
      </c>
      <c r="D35" s="7" t="s">
        <v>194</v>
      </c>
      <c r="E35" s="4" t="s">
        <v>26</v>
      </c>
      <c r="F35" s="35"/>
      <c r="G35" s="7"/>
      <c r="H35" s="7"/>
      <c r="J35" s="49"/>
      <c r="K35" s="4" t="s">
        <v>147</v>
      </c>
      <c r="M35" s="4">
        <v>1</v>
      </c>
      <c r="P35" s="10">
        <f t="shared" si="7"/>
        <v>0</v>
      </c>
    </row>
    <row r="36" spans="2:16" hidden="1">
      <c r="B36" s="7" t="s">
        <v>16</v>
      </c>
      <c r="C36" s="8">
        <v>41855</v>
      </c>
      <c r="D36" s="7" t="s">
        <v>194</v>
      </c>
      <c r="E36" s="4" t="s">
        <v>18</v>
      </c>
      <c r="F36" s="35"/>
      <c r="G36" s="7"/>
      <c r="H36" s="7"/>
      <c r="J36" s="49"/>
      <c r="K36" s="4"/>
      <c r="M36" s="4"/>
      <c r="N36" s="10">
        <v>100</v>
      </c>
      <c r="O36" s="10">
        <v>200</v>
      </c>
      <c r="P36" s="10">
        <f t="shared" si="7"/>
        <v>300</v>
      </c>
    </row>
    <row r="37" spans="2:16" hidden="1">
      <c r="B37" s="7" t="s">
        <v>16</v>
      </c>
      <c r="C37" s="8">
        <v>41855</v>
      </c>
      <c r="D37" s="7" t="s">
        <v>193</v>
      </c>
      <c r="E37" s="4" t="s">
        <v>18</v>
      </c>
      <c r="F37" s="35"/>
      <c r="G37" s="7"/>
      <c r="H37" s="7"/>
      <c r="J37" s="49"/>
      <c r="K37" s="4"/>
      <c r="M37" s="4"/>
      <c r="N37" s="10">
        <v>100</v>
      </c>
      <c r="O37" s="10">
        <v>200</v>
      </c>
      <c r="P37" s="10">
        <f t="shared" si="7"/>
        <v>300</v>
      </c>
    </row>
    <row r="38" spans="2:16">
      <c r="B38" s="7" t="s">
        <v>10</v>
      </c>
      <c r="C38" s="8">
        <v>41856</v>
      </c>
      <c r="D38" s="7" t="s">
        <v>4</v>
      </c>
      <c r="E38" s="4" t="s">
        <v>45</v>
      </c>
      <c r="F38" s="35"/>
      <c r="G38" s="7"/>
      <c r="H38" s="7"/>
      <c r="J38" s="49">
        <v>42.4</v>
      </c>
      <c r="K38" s="4"/>
      <c r="M38" s="4"/>
      <c r="P38" s="10">
        <f t="shared" ref="P38:P40" si="8">N38+O38</f>
        <v>0</v>
      </c>
    </row>
    <row r="39" spans="2:16">
      <c r="B39" s="7" t="s">
        <v>10</v>
      </c>
      <c r="C39" s="8">
        <v>41856</v>
      </c>
      <c r="D39" s="7" t="s">
        <v>4</v>
      </c>
      <c r="E39" s="4" t="s">
        <v>44</v>
      </c>
      <c r="F39" s="35"/>
      <c r="G39" s="7"/>
      <c r="H39" s="7"/>
      <c r="J39" s="49">
        <v>42.4</v>
      </c>
      <c r="K39" s="4"/>
      <c r="M39" s="4"/>
      <c r="P39" s="10">
        <f t="shared" si="8"/>
        <v>0</v>
      </c>
    </row>
    <row r="40" spans="2:16">
      <c r="B40" s="7" t="s">
        <v>10</v>
      </c>
      <c r="C40" s="8">
        <v>41856</v>
      </c>
      <c r="D40" s="7" t="s">
        <v>4</v>
      </c>
      <c r="E40" s="4" t="s">
        <v>43</v>
      </c>
      <c r="F40" s="35"/>
      <c r="G40" s="7"/>
      <c r="H40" s="7"/>
      <c r="J40" s="49">
        <v>42.4</v>
      </c>
      <c r="K40" s="4"/>
      <c r="M40" s="4"/>
      <c r="P40" s="10">
        <f t="shared" si="8"/>
        <v>0</v>
      </c>
    </row>
    <row r="41" spans="2:16">
      <c r="B41" s="7" t="s">
        <v>3</v>
      </c>
      <c r="C41" s="8">
        <v>41856</v>
      </c>
      <c r="D41" s="7" t="s">
        <v>4</v>
      </c>
      <c r="E41" s="4" t="s">
        <v>7</v>
      </c>
      <c r="F41" s="35"/>
      <c r="G41" s="7"/>
      <c r="H41" s="7"/>
      <c r="J41" s="49">
        <v>69.2</v>
      </c>
      <c r="K41" s="4"/>
      <c r="M41" s="4"/>
      <c r="P41" s="10">
        <f t="shared" ref="P41:P44" si="9">N41+O41</f>
        <v>0</v>
      </c>
    </row>
    <row r="42" spans="2:16">
      <c r="B42" s="7" t="s">
        <v>3</v>
      </c>
      <c r="C42" s="8">
        <v>41856</v>
      </c>
      <c r="D42" s="7" t="s">
        <v>4</v>
      </c>
      <c r="E42" s="4" t="s">
        <v>8</v>
      </c>
      <c r="F42" s="35"/>
      <c r="G42" s="7"/>
      <c r="H42" s="7"/>
      <c r="J42" s="49">
        <v>69.2</v>
      </c>
      <c r="K42" s="4"/>
      <c r="M42" s="4"/>
      <c r="P42" s="10">
        <f t="shared" si="9"/>
        <v>0</v>
      </c>
    </row>
    <row r="43" spans="2:16">
      <c r="B43" s="7" t="s">
        <v>3</v>
      </c>
      <c r="C43" s="8">
        <v>41856</v>
      </c>
      <c r="D43" s="7" t="s">
        <v>4</v>
      </c>
      <c r="E43" s="4" t="s">
        <v>23</v>
      </c>
      <c r="F43" s="35"/>
      <c r="G43" s="7"/>
      <c r="H43" s="7"/>
      <c r="J43" s="49">
        <v>69.2</v>
      </c>
      <c r="K43" s="4"/>
      <c r="M43" s="4"/>
      <c r="P43" s="10">
        <f t="shared" si="9"/>
        <v>0</v>
      </c>
    </row>
    <row r="44" spans="2:16">
      <c r="B44" s="7" t="s">
        <v>3</v>
      </c>
      <c r="C44" s="8">
        <v>41856</v>
      </c>
      <c r="D44" s="7" t="s">
        <v>4</v>
      </c>
      <c r="E44" s="4" t="s">
        <v>5</v>
      </c>
      <c r="F44" s="35"/>
      <c r="G44" s="7"/>
      <c r="H44" s="7"/>
      <c r="J44" s="49">
        <v>69.2</v>
      </c>
      <c r="K44" s="4"/>
      <c r="M44" s="4"/>
      <c r="P44" s="10">
        <f t="shared" si="9"/>
        <v>0</v>
      </c>
    </row>
    <row r="45" spans="2:16">
      <c r="B45" s="7" t="s">
        <v>17</v>
      </c>
      <c r="C45" s="8">
        <v>41856</v>
      </c>
      <c r="D45" s="7" t="s">
        <v>4</v>
      </c>
      <c r="E45" s="4" t="s">
        <v>29</v>
      </c>
      <c r="F45" s="35"/>
      <c r="G45" s="7"/>
      <c r="H45" s="7"/>
      <c r="J45" s="49">
        <v>102.1</v>
      </c>
      <c r="K45" s="4"/>
      <c r="M45" s="4"/>
      <c r="N45" s="10">
        <v>50</v>
      </c>
      <c r="P45" s="10">
        <f t="shared" ref="P45:P47" si="10">N45+O45</f>
        <v>50</v>
      </c>
    </row>
    <row r="46" spans="2:16">
      <c r="B46" s="7" t="s">
        <v>17</v>
      </c>
      <c r="C46" s="8">
        <v>41856</v>
      </c>
      <c r="D46" s="7" t="s">
        <v>4</v>
      </c>
      <c r="E46" s="4" t="s">
        <v>261</v>
      </c>
      <c r="F46" s="35"/>
      <c r="G46" s="7"/>
      <c r="H46" s="7"/>
      <c r="J46" s="49">
        <v>102.1</v>
      </c>
      <c r="K46" s="4"/>
      <c r="M46" s="4"/>
      <c r="P46" s="10">
        <f t="shared" si="10"/>
        <v>0</v>
      </c>
    </row>
    <row r="47" spans="2:16">
      <c r="B47" s="7" t="s">
        <v>27</v>
      </c>
      <c r="C47" s="8">
        <v>41856</v>
      </c>
      <c r="D47" s="7" t="s">
        <v>194</v>
      </c>
      <c r="E47" s="4" t="s">
        <v>48</v>
      </c>
      <c r="F47" s="35"/>
      <c r="G47" s="7"/>
      <c r="H47" s="7"/>
      <c r="J47" s="49">
        <v>334.6</v>
      </c>
      <c r="K47" s="4"/>
      <c r="M47" s="4"/>
      <c r="P47" s="10">
        <f t="shared" si="10"/>
        <v>0</v>
      </c>
    </row>
    <row r="48" spans="2:16" hidden="1">
      <c r="B48" s="7" t="s">
        <v>3</v>
      </c>
      <c r="C48" s="8">
        <v>41856</v>
      </c>
      <c r="D48" s="7" t="s">
        <v>4</v>
      </c>
      <c r="E48" s="4" t="s">
        <v>7</v>
      </c>
      <c r="F48" s="35"/>
      <c r="G48" s="7"/>
      <c r="H48" s="7"/>
      <c r="J48" s="49"/>
      <c r="K48" s="4"/>
      <c r="L48" s="4" t="s">
        <v>148</v>
      </c>
      <c r="M48" s="4">
        <v>3.7</v>
      </c>
      <c r="P48" s="10">
        <f t="shared" ref="P48:P72" si="11">N48+O48</f>
        <v>0</v>
      </c>
    </row>
    <row r="49" spans="2:16" hidden="1">
      <c r="B49" s="7" t="s">
        <v>3</v>
      </c>
      <c r="C49" s="8">
        <v>41856</v>
      </c>
      <c r="D49" s="7" t="s">
        <v>4</v>
      </c>
      <c r="E49" s="4" t="s">
        <v>7</v>
      </c>
      <c r="F49" s="35"/>
      <c r="G49" s="7"/>
      <c r="H49" s="7"/>
      <c r="J49" s="49"/>
      <c r="K49" s="4"/>
      <c r="L49" s="4" t="s">
        <v>149</v>
      </c>
      <c r="M49" s="4">
        <v>3.7</v>
      </c>
      <c r="P49" s="10">
        <f t="shared" si="11"/>
        <v>0</v>
      </c>
    </row>
    <row r="50" spans="2:16" hidden="1">
      <c r="B50" s="7" t="s">
        <v>3</v>
      </c>
      <c r="C50" s="8">
        <v>41856</v>
      </c>
      <c r="D50" s="7" t="s">
        <v>4</v>
      </c>
      <c r="E50" s="4" t="s">
        <v>7</v>
      </c>
      <c r="F50" s="35"/>
      <c r="G50" s="7"/>
      <c r="H50" s="7"/>
      <c r="J50" s="49"/>
      <c r="K50" s="4"/>
      <c r="L50" s="4" t="s">
        <v>150</v>
      </c>
      <c r="M50" s="4">
        <v>3.7</v>
      </c>
      <c r="P50" s="10">
        <f t="shared" si="11"/>
        <v>0</v>
      </c>
    </row>
    <row r="51" spans="2:16" hidden="1">
      <c r="B51" s="7" t="s">
        <v>3</v>
      </c>
      <c r="C51" s="8">
        <v>41856</v>
      </c>
      <c r="D51" s="7" t="s">
        <v>4</v>
      </c>
      <c r="E51" s="4" t="s">
        <v>7</v>
      </c>
      <c r="F51" s="35"/>
      <c r="G51" s="7"/>
      <c r="H51" s="7"/>
      <c r="J51" s="49"/>
      <c r="K51" s="4"/>
      <c r="L51" s="4" t="s">
        <v>151</v>
      </c>
      <c r="M51" s="4">
        <v>40</v>
      </c>
      <c r="P51" s="10">
        <f t="shared" si="11"/>
        <v>0</v>
      </c>
    </row>
    <row r="52" spans="2:16" hidden="1">
      <c r="B52" s="7" t="s">
        <v>3</v>
      </c>
      <c r="C52" s="8">
        <v>41856</v>
      </c>
      <c r="D52" s="7" t="s">
        <v>4</v>
      </c>
      <c r="E52" s="4" t="s">
        <v>8</v>
      </c>
      <c r="F52" s="35"/>
      <c r="G52" s="7"/>
      <c r="H52" s="7"/>
      <c r="J52" s="49"/>
      <c r="K52" s="4"/>
      <c r="L52" s="4" t="s">
        <v>152</v>
      </c>
      <c r="M52" s="4">
        <v>2.5</v>
      </c>
      <c r="P52" s="10">
        <f t="shared" si="11"/>
        <v>0</v>
      </c>
    </row>
    <row r="53" spans="2:16" hidden="1">
      <c r="B53" s="7" t="s">
        <v>3</v>
      </c>
      <c r="C53" s="8">
        <v>41856</v>
      </c>
      <c r="D53" s="7" t="s">
        <v>4</v>
      </c>
      <c r="E53" s="4" t="s">
        <v>8</v>
      </c>
      <c r="F53" s="35"/>
      <c r="G53" s="7"/>
      <c r="H53" s="7"/>
      <c r="J53" s="49"/>
      <c r="K53" s="4"/>
      <c r="L53" s="4" t="s">
        <v>153</v>
      </c>
      <c r="M53" s="4">
        <v>2.5</v>
      </c>
      <c r="P53" s="10">
        <f t="shared" si="11"/>
        <v>0</v>
      </c>
    </row>
    <row r="54" spans="2:16" hidden="1">
      <c r="B54" s="7" t="s">
        <v>3</v>
      </c>
      <c r="C54" s="8">
        <v>41856</v>
      </c>
      <c r="D54" s="7" t="s">
        <v>4</v>
      </c>
      <c r="E54" s="4" t="s">
        <v>23</v>
      </c>
      <c r="F54" s="35"/>
      <c r="G54" s="7"/>
      <c r="H54" s="7"/>
      <c r="J54" s="49"/>
      <c r="K54" s="4"/>
      <c r="L54" s="4" t="s">
        <v>154</v>
      </c>
      <c r="M54" s="4">
        <v>35</v>
      </c>
      <c r="P54" s="10">
        <f t="shared" si="11"/>
        <v>0</v>
      </c>
    </row>
    <row r="55" spans="2:16" hidden="1">
      <c r="B55" s="7" t="s">
        <v>3</v>
      </c>
      <c r="C55" s="8">
        <v>41856</v>
      </c>
      <c r="D55" s="7" t="s">
        <v>4</v>
      </c>
      <c r="E55" s="4" t="s">
        <v>23</v>
      </c>
      <c r="F55" s="35"/>
      <c r="G55" s="7"/>
      <c r="H55" s="7"/>
      <c r="J55" s="49"/>
      <c r="K55" s="4"/>
      <c r="L55" s="4" t="s">
        <v>155</v>
      </c>
      <c r="M55" s="4">
        <v>35</v>
      </c>
      <c r="P55" s="10">
        <f t="shared" si="11"/>
        <v>0</v>
      </c>
    </row>
    <row r="56" spans="2:16" hidden="1">
      <c r="B56" s="7" t="s">
        <v>3</v>
      </c>
      <c r="C56" s="8">
        <v>41856</v>
      </c>
      <c r="D56" s="7" t="s">
        <v>4</v>
      </c>
      <c r="E56" s="4" t="s">
        <v>23</v>
      </c>
      <c r="F56" s="35"/>
      <c r="G56" s="7"/>
      <c r="H56" s="7"/>
      <c r="J56" s="49"/>
      <c r="K56" s="4"/>
      <c r="L56" s="4" t="s">
        <v>156</v>
      </c>
      <c r="M56" s="4">
        <v>10.6</v>
      </c>
      <c r="P56" s="10">
        <f t="shared" si="11"/>
        <v>0</v>
      </c>
    </row>
    <row r="57" spans="2:16" hidden="1">
      <c r="B57" s="7" t="s">
        <v>3</v>
      </c>
      <c r="C57" s="8">
        <v>41856</v>
      </c>
      <c r="D57" s="7" t="s">
        <v>4</v>
      </c>
      <c r="E57" s="4" t="s">
        <v>23</v>
      </c>
      <c r="F57" s="35"/>
      <c r="G57" s="7"/>
      <c r="H57" s="7"/>
      <c r="J57" s="49"/>
      <c r="K57" s="4"/>
      <c r="L57" s="4" t="s">
        <v>157</v>
      </c>
      <c r="M57" s="4">
        <v>10.6</v>
      </c>
      <c r="P57" s="10">
        <f t="shared" si="11"/>
        <v>0</v>
      </c>
    </row>
    <row r="58" spans="2:16" hidden="1">
      <c r="B58" s="7" t="s">
        <v>3</v>
      </c>
      <c r="C58" s="8">
        <v>41856</v>
      </c>
      <c r="D58" s="7" t="s">
        <v>4</v>
      </c>
      <c r="E58" s="4" t="s">
        <v>5</v>
      </c>
      <c r="F58" s="35"/>
      <c r="G58" s="7"/>
      <c r="H58" s="7"/>
      <c r="J58" s="49"/>
      <c r="K58" s="4" t="s">
        <v>158</v>
      </c>
      <c r="M58" s="4">
        <v>50</v>
      </c>
      <c r="P58" s="10">
        <f t="shared" si="11"/>
        <v>0</v>
      </c>
    </row>
    <row r="59" spans="2:16" hidden="1">
      <c r="B59" s="7" t="s">
        <v>3</v>
      </c>
      <c r="C59" s="8">
        <v>41856</v>
      </c>
      <c r="D59" s="7" t="s">
        <v>4</v>
      </c>
      <c r="E59" s="4" t="s">
        <v>5</v>
      </c>
      <c r="F59" s="35"/>
      <c r="G59" s="7"/>
      <c r="H59" s="7"/>
      <c r="J59" s="49"/>
      <c r="K59" s="4" t="s">
        <v>159</v>
      </c>
      <c r="M59" s="4">
        <v>50</v>
      </c>
      <c r="P59" s="10">
        <f t="shared" si="11"/>
        <v>0</v>
      </c>
    </row>
    <row r="60" spans="2:16" hidden="1">
      <c r="B60" s="7" t="s">
        <v>10</v>
      </c>
      <c r="C60" s="8">
        <v>41856</v>
      </c>
      <c r="D60" s="7" t="s">
        <v>4</v>
      </c>
      <c r="E60" s="4" t="s">
        <v>45</v>
      </c>
      <c r="F60" s="35"/>
      <c r="G60" s="7"/>
      <c r="H60" s="7"/>
      <c r="J60" s="49"/>
      <c r="K60" s="4" t="s">
        <v>160</v>
      </c>
      <c r="M60" s="4">
        <v>82.5</v>
      </c>
      <c r="P60" s="10">
        <f t="shared" si="11"/>
        <v>0</v>
      </c>
    </row>
    <row r="61" spans="2:16" hidden="1">
      <c r="B61" s="7" t="s">
        <v>10</v>
      </c>
      <c r="C61" s="8">
        <v>41856</v>
      </c>
      <c r="D61" s="7" t="s">
        <v>4</v>
      </c>
      <c r="E61" s="4" t="s">
        <v>45</v>
      </c>
      <c r="F61" s="35"/>
      <c r="G61" s="7"/>
      <c r="H61" s="7"/>
      <c r="J61" s="49"/>
      <c r="K61" s="4" t="s">
        <v>161</v>
      </c>
      <c r="M61" s="4">
        <v>82.5</v>
      </c>
      <c r="P61" s="10">
        <f t="shared" si="11"/>
        <v>0</v>
      </c>
    </row>
    <row r="62" spans="2:16" hidden="1">
      <c r="B62" s="7" t="s">
        <v>10</v>
      </c>
      <c r="C62" s="8">
        <v>41856</v>
      </c>
      <c r="D62" s="7" t="s">
        <v>4</v>
      </c>
      <c r="E62" s="4" t="s">
        <v>45</v>
      </c>
      <c r="F62" s="35"/>
      <c r="G62" s="7"/>
      <c r="H62" s="7"/>
      <c r="J62" s="49"/>
      <c r="K62" s="4" t="s">
        <v>162</v>
      </c>
      <c r="M62" s="4">
        <v>65.400000000000006</v>
      </c>
      <c r="P62" s="10">
        <f t="shared" si="11"/>
        <v>0</v>
      </c>
    </row>
    <row r="63" spans="2:16" hidden="1">
      <c r="B63" s="7" t="s">
        <v>10</v>
      </c>
      <c r="C63" s="8">
        <v>41856</v>
      </c>
      <c r="D63" s="7" t="s">
        <v>4</v>
      </c>
      <c r="E63" s="4" t="s">
        <v>45</v>
      </c>
      <c r="F63" s="35"/>
      <c r="G63" s="7"/>
      <c r="H63" s="7"/>
      <c r="J63" s="49"/>
      <c r="K63" s="4" t="s">
        <v>163</v>
      </c>
      <c r="M63" s="4">
        <v>65.400000000000006</v>
      </c>
      <c r="P63" s="10">
        <f t="shared" si="11"/>
        <v>0</v>
      </c>
    </row>
    <row r="64" spans="2:16" hidden="1">
      <c r="B64" s="7" t="s">
        <v>10</v>
      </c>
      <c r="C64" s="8">
        <v>41856</v>
      </c>
      <c r="D64" s="7" t="s">
        <v>4</v>
      </c>
      <c r="E64" s="4" t="s">
        <v>33</v>
      </c>
      <c r="F64" s="35"/>
      <c r="G64" s="7"/>
      <c r="H64" s="7"/>
      <c r="J64" s="49"/>
      <c r="K64" s="4" t="s">
        <v>164</v>
      </c>
      <c r="M64" s="4">
        <v>317.5</v>
      </c>
      <c r="P64" s="10">
        <f t="shared" si="11"/>
        <v>0</v>
      </c>
    </row>
    <row r="65" spans="2:16" hidden="1">
      <c r="B65" s="7" t="s">
        <v>10</v>
      </c>
      <c r="C65" s="8">
        <v>41856</v>
      </c>
      <c r="D65" s="7" t="s">
        <v>4</v>
      </c>
      <c r="E65" s="4" t="s">
        <v>33</v>
      </c>
      <c r="F65" s="35"/>
      <c r="G65" s="7"/>
      <c r="H65" s="7"/>
      <c r="J65" s="49"/>
      <c r="K65" s="4" t="s">
        <v>165</v>
      </c>
      <c r="M65" s="4">
        <v>260</v>
      </c>
      <c r="P65" s="10">
        <f t="shared" si="11"/>
        <v>0</v>
      </c>
    </row>
    <row r="66" spans="2:16" hidden="1">
      <c r="B66" s="7" t="s">
        <v>10</v>
      </c>
      <c r="C66" s="8">
        <v>41856</v>
      </c>
      <c r="D66" s="7" t="s">
        <v>4</v>
      </c>
      <c r="E66" s="4" t="s">
        <v>33</v>
      </c>
      <c r="F66" s="35"/>
      <c r="G66" s="7"/>
      <c r="H66" s="7"/>
      <c r="J66" s="49"/>
      <c r="K66" s="4" t="s">
        <v>166</v>
      </c>
      <c r="M66" s="4">
        <v>260</v>
      </c>
      <c r="P66" s="10">
        <f t="shared" si="11"/>
        <v>0</v>
      </c>
    </row>
    <row r="67" spans="2:16" hidden="1">
      <c r="B67" s="7" t="s">
        <v>10</v>
      </c>
      <c r="C67" s="8">
        <v>41856</v>
      </c>
      <c r="D67" s="7" t="s">
        <v>4</v>
      </c>
      <c r="E67" s="4" t="s">
        <v>33</v>
      </c>
      <c r="F67" s="35"/>
      <c r="G67" s="7"/>
      <c r="H67" s="7"/>
      <c r="J67" s="49"/>
      <c r="K67" s="4" t="s">
        <v>167</v>
      </c>
      <c r="M67" s="4">
        <v>260</v>
      </c>
      <c r="P67" s="10">
        <f t="shared" si="11"/>
        <v>0</v>
      </c>
    </row>
    <row r="68" spans="2:16" hidden="1">
      <c r="B68" s="7" t="s">
        <v>10</v>
      </c>
      <c r="C68" s="8">
        <v>41856</v>
      </c>
      <c r="D68" s="7" t="s">
        <v>4</v>
      </c>
      <c r="E68" s="4" t="s">
        <v>43</v>
      </c>
      <c r="F68" s="35"/>
      <c r="G68" s="7"/>
      <c r="H68" s="7"/>
      <c r="J68" s="49"/>
      <c r="K68" s="4"/>
      <c r="L68" s="4" t="s">
        <v>168</v>
      </c>
      <c r="M68" s="4">
        <v>35</v>
      </c>
      <c r="P68" s="10">
        <f t="shared" si="11"/>
        <v>0</v>
      </c>
    </row>
    <row r="69" spans="2:16" hidden="1">
      <c r="B69" s="7" t="s">
        <v>10</v>
      </c>
      <c r="C69" s="8">
        <v>41856</v>
      </c>
      <c r="D69" s="7" t="s">
        <v>4</v>
      </c>
      <c r="E69" s="4" t="s">
        <v>43</v>
      </c>
      <c r="F69" s="35"/>
      <c r="G69" s="7"/>
      <c r="H69" s="7"/>
      <c r="J69" s="49"/>
      <c r="K69" s="4"/>
      <c r="L69" s="4" t="s">
        <v>169</v>
      </c>
      <c r="M69" s="4">
        <v>16</v>
      </c>
      <c r="P69" s="10">
        <f t="shared" si="11"/>
        <v>0</v>
      </c>
    </row>
    <row r="70" spans="2:16" hidden="1">
      <c r="B70" s="7" t="s">
        <v>10</v>
      </c>
      <c r="C70" s="8">
        <v>41856</v>
      </c>
      <c r="D70" s="7" t="s">
        <v>4</v>
      </c>
      <c r="E70" s="4" t="s">
        <v>43</v>
      </c>
      <c r="F70" s="35"/>
      <c r="G70" s="7"/>
      <c r="H70" s="7"/>
      <c r="J70" s="49"/>
      <c r="K70" s="4"/>
      <c r="L70" s="4" t="s">
        <v>170</v>
      </c>
      <c r="M70" s="4">
        <v>16</v>
      </c>
      <c r="P70" s="10">
        <f t="shared" si="11"/>
        <v>0</v>
      </c>
    </row>
    <row r="71" spans="2:16" hidden="1">
      <c r="B71" s="7" t="s">
        <v>10</v>
      </c>
      <c r="C71" s="8">
        <v>41856</v>
      </c>
      <c r="D71" s="7" t="s">
        <v>4</v>
      </c>
      <c r="E71" s="4" t="s">
        <v>43</v>
      </c>
      <c r="F71" s="35"/>
      <c r="G71" s="7"/>
      <c r="H71" s="7"/>
      <c r="J71" s="49"/>
      <c r="K71" s="4"/>
      <c r="L71" s="4" t="s">
        <v>171</v>
      </c>
      <c r="M71" s="4">
        <v>16</v>
      </c>
      <c r="P71" s="10">
        <f t="shared" si="11"/>
        <v>0</v>
      </c>
    </row>
    <row r="72" spans="2:16" hidden="1">
      <c r="B72" s="7" t="s">
        <v>10</v>
      </c>
      <c r="C72" s="8">
        <v>41856</v>
      </c>
      <c r="D72" s="7" t="s">
        <v>4</v>
      </c>
      <c r="E72" s="4" t="s">
        <v>43</v>
      </c>
      <c r="F72" s="35"/>
      <c r="G72" s="7"/>
      <c r="H72" s="7"/>
      <c r="J72" s="49"/>
      <c r="K72" s="4"/>
      <c r="L72" s="4" t="s">
        <v>172</v>
      </c>
      <c r="M72" s="4">
        <v>16</v>
      </c>
      <c r="P72" s="10">
        <f t="shared" si="11"/>
        <v>0</v>
      </c>
    </row>
    <row r="73" spans="2:16">
      <c r="B73" s="7" t="s">
        <v>16</v>
      </c>
      <c r="C73" s="8">
        <v>41856</v>
      </c>
      <c r="D73" s="7" t="s">
        <v>194</v>
      </c>
      <c r="E73" s="4" t="s">
        <v>39</v>
      </c>
      <c r="F73" s="35"/>
      <c r="G73" s="7"/>
      <c r="H73" s="7"/>
      <c r="J73" s="49">
        <v>359.3</v>
      </c>
      <c r="K73" s="4" t="s">
        <v>173</v>
      </c>
      <c r="M73" s="4">
        <v>225</v>
      </c>
      <c r="P73" s="10">
        <f t="shared" ref="P73:P76" si="12">N73+O73</f>
        <v>0</v>
      </c>
    </row>
    <row r="74" spans="2:16" hidden="1">
      <c r="B74" s="7" t="s">
        <v>16</v>
      </c>
      <c r="C74" s="8">
        <v>41856</v>
      </c>
      <c r="D74" s="7" t="s">
        <v>194</v>
      </c>
      <c r="E74" s="4" t="s">
        <v>39</v>
      </c>
      <c r="F74" s="35"/>
      <c r="G74" s="7"/>
      <c r="H74" s="7"/>
      <c r="J74" s="49"/>
      <c r="K74" s="4" t="s">
        <v>174</v>
      </c>
      <c r="M74" s="4">
        <v>225</v>
      </c>
      <c r="P74" s="10">
        <f t="shared" si="12"/>
        <v>0</v>
      </c>
    </row>
    <row r="75" spans="2:16" hidden="1">
      <c r="B75" s="7" t="s">
        <v>16</v>
      </c>
      <c r="C75" s="8">
        <v>41856</v>
      </c>
      <c r="D75" s="7" t="s">
        <v>194</v>
      </c>
      <c r="E75" s="4" t="s">
        <v>36</v>
      </c>
      <c r="F75" s="35"/>
      <c r="G75" s="7"/>
      <c r="H75" s="7"/>
      <c r="J75" s="49"/>
      <c r="K75" s="4"/>
      <c r="M75" s="4"/>
      <c r="N75" s="10">
        <v>200</v>
      </c>
      <c r="O75" s="10">
        <v>200</v>
      </c>
      <c r="P75" s="10">
        <f t="shared" si="12"/>
        <v>400</v>
      </c>
    </row>
    <row r="76" spans="2:16" hidden="1">
      <c r="B76" s="7" t="s">
        <v>16</v>
      </c>
      <c r="C76" s="8">
        <v>41856</v>
      </c>
      <c r="D76" s="7" t="s">
        <v>193</v>
      </c>
      <c r="E76" s="4" t="s">
        <v>18</v>
      </c>
      <c r="F76" s="35"/>
      <c r="G76" s="7"/>
      <c r="H76" s="7"/>
      <c r="J76" s="49"/>
      <c r="K76" s="4"/>
      <c r="M76" s="4"/>
      <c r="N76" s="10">
        <v>100</v>
      </c>
      <c r="P76" s="10">
        <f t="shared" si="12"/>
        <v>100</v>
      </c>
    </row>
    <row r="77" spans="2:16">
      <c r="B77" s="7" t="s">
        <v>88</v>
      </c>
      <c r="C77" s="8">
        <v>41856</v>
      </c>
      <c r="D77" s="7" t="s">
        <v>194</v>
      </c>
      <c r="E77" s="4" t="s">
        <v>87</v>
      </c>
      <c r="F77" s="35"/>
      <c r="G77" s="7"/>
      <c r="H77" s="7"/>
      <c r="J77" s="49">
        <v>526.70000000000005</v>
      </c>
      <c r="K77" s="4"/>
      <c r="M77" s="4"/>
      <c r="P77" s="10">
        <f t="shared" ref="P77" si="13">N77+O77</f>
        <v>0</v>
      </c>
    </row>
    <row r="78" spans="2:16">
      <c r="B78" s="7" t="s">
        <v>41</v>
      </c>
      <c r="C78" s="8">
        <v>41857</v>
      </c>
      <c r="D78" s="7" t="s">
        <v>194</v>
      </c>
      <c r="E78" s="4" t="s">
        <v>53</v>
      </c>
      <c r="F78" s="35"/>
      <c r="G78" s="7"/>
      <c r="H78" s="7"/>
      <c r="J78" s="49">
        <v>356.8</v>
      </c>
      <c r="K78" s="4"/>
      <c r="M78" s="4"/>
      <c r="P78" s="10">
        <f t="shared" ref="P78" si="14">N78+O78</f>
        <v>0</v>
      </c>
    </row>
    <row r="79" spans="2:16">
      <c r="B79" s="7" t="s">
        <v>88</v>
      </c>
      <c r="C79" s="8">
        <v>41857</v>
      </c>
      <c r="D79" s="7" t="s">
        <v>194</v>
      </c>
      <c r="E79" s="4" t="s">
        <v>87</v>
      </c>
      <c r="F79" s="35"/>
      <c r="G79" s="7"/>
      <c r="H79" s="7"/>
      <c r="J79" s="49">
        <v>526.70000000000005</v>
      </c>
      <c r="K79" s="4"/>
      <c r="M79" s="4"/>
      <c r="P79" s="10">
        <f t="shared" ref="P79" si="15">N79+O79</f>
        <v>0</v>
      </c>
    </row>
    <row r="80" spans="2:16">
      <c r="B80" s="7" t="s">
        <v>27</v>
      </c>
      <c r="C80" s="8">
        <v>41857</v>
      </c>
      <c r="D80" s="7" t="s">
        <v>194</v>
      </c>
      <c r="E80" s="4" t="s">
        <v>48</v>
      </c>
      <c r="F80" s="35"/>
      <c r="G80" s="7"/>
      <c r="H80" s="7"/>
      <c r="J80" s="49">
        <v>334.6</v>
      </c>
      <c r="K80" s="4"/>
      <c r="M80" s="4"/>
      <c r="P80" s="10">
        <f t="shared" ref="P80:P82" si="16">N80+O80</f>
        <v>0</v>
      </c>
    </row>
    <row r="81" spans="2:16">
      <c r="B81" s="7" t="s">
        <v>17</v>
      </c>
      <c r="C81" s="8">
        <v>41857</v>
      </c>
      <c r="D81" s="7" t="s">
        <v>4</v>
      </c>
      <c r="E81" s="4" t="s">
        <v>261</v>
      </c>
      <c r="F81" s="35"/>
      <c r="G81" s="7"/>
      <c r="H81" s="7"/>
      <c r="J81" s="49">
        <v>102.1</v>
      </c>
      <c r="K81" s="4"/>
      <c r="M81" s="4"/>
      <c r="P81" s="10">
        <f t="shared" si="16"/>
        <v>0</v>
      </c>
    </row>
    <row r="82" spans="2:16" hidden="1">
      <c r="B82" s="7" t="s">
        <v>17</v>
      </c>
      <c r="C82" s="8">
        <v>41857</v>
      </c>
      <c r="D82" s="7" t="s">
        <v>4</v>
      </c>
      <c r="E82" s="4" t="s">
        <v>29</v>
      </c>
      <c r="F82" s="35"/>
      <c r="G82" s="7"/>
      <c r="H82" s="7"/>
      <c r="J82" s="49"/>
      <c r="K82" s="4"/>
      <c r="M82" s="4"/>
      <c r="N82" s="10">
        <v>50</v>
      </c>
      <c r="P82" s="10">
        <f t="shared" si="16"/>
        <v>50</v>
      </c>
    </row>
    <row r="83" spans="2:16">
      <c r="B83" s="7" t="s">
        <v>16</v>
      </c>
      <c r="C83" s="8">
        <v>41857</v>
      </c>
      <c r="D83" s="7" t="s">
        <v>194</v>
      </c>
      <c r="E83" s="4" t="s">
        <v>36</v>
      </c>
      <c r="F83" s="35"/>
      <c r="G83" s="7"/>
      <c r="H83" s="7"/>
      <c r="J83" s="49">
        <v>359.3</v>
      </c>
      <c r="K83" s="4"/>
      <c r="M83" s="4"/>
      <c r="N83" s="10">
        <v>1000</v>
      </c>
      <c r="O83" s="10">
        <v>500</v>
      </c>
      <c r="P83" s="10">
        <f t="shared" ref="P83:P84" si="17">N83+O83</f>
        <v>1500</v>
      </c>
    </row>
    <row r="84" spans="2:16">
      <c r="B84" s="7" t="s">
        <v>16</v>
      </c>
      <c r="C84" s="8">
        <v>41857</v>
      </c>
      <c r="D84" s="7" t="s">
        <v>194</v>
      </c>
      <c r="E84" s="4" t="s">
        <v>39</v>
      </c>
      <c r="F84" s="35"/>
      <c r="G84" s="7"/>
      <c r="H84" s="7"/>
      <c r="J84" s="49">
        <v>359.3</v>
      </c>
      <c r="K84" s="4"/>
      <c r="M84" s="4"/>
      <c r="P84" s="10">
        <f t="shared" si="17"/>
        <v>0</v>
      </c>
    </row>
    <row r="85" spans="2:16">
      <c r="B85" s="7" t="s">
        <v>3</v>
      </c>
      <c r="C85" s="8">
        <v>41858</v>
      </c>
      <c r="D85" s="7" t="s">
        <v>4</v>
      </c>
      <c r="E85" s="4" t="s">
        <v>7</v>
      </c>
      <c r="F85" s="35"/>
      <c r="G85" s="7"/>
      <c r="H85" s="7"/>
      <c r="J85" s="49">
        <v>69.2</v>
      </c>
      <c r="K85" s="4"/>
      <c r="M85" s="4"/>
      <c r="P85" s="10">
        <f t="shared" ref="P85:P89" si="18">N85+O85</f>
        <v>0</v>
      </c>
    </row>
    <row r="86" spans="2:16">
      <c r="B86" s="7" t="s">
        <v>3</v>
      </c>
      <c r="C86" s="8">
        <v>41858</v>
      </c>
      <c r="D86" s="7" t="s">
        <v>4</v>
      </c>
      <c r="E86" s="4" t="s">
        <v>8</v>
      </c>
      <c r="F86" s="35"/>
      <c r="G86" s="7"/>
      <c r="H86" s="7"/>
      <c r="J86" s="49">
        <v>69.2</v>
      </c>
      <c r="K86" s="4" t="s">
        <v>176</v>
      </c>
      <c r="M86" s="4">
        <v>42</v>
      </c>
      <c r="P86" s="10">
        <f t="shared" si="18"/>
        <v>0</v>
      </c>
    </row>
    <row r="87" spans="2:16" hidden="1">
      <c r="B87" s="7" t="s">
        <v>3</v>
      </c>
      <c r="C87" s="8">
        <v>41858</v>
      </c>
      <c r="D87" s="7" t="s">
        <v>4</v>
      </c>
      <c r="E87" s="4" t="s">
        <v>8</v>
      </c>
      <c r="F87" s="35"/>
      <c r="G87" s="7"/>
      <c r="H87" s="7"/>
      <c r="J87" s="49"/>
      <c r="K87" s="4"/>
      <c r="L87" s="4" t="s">
        <v>177</v>
      </c>
      <c r="M87" s="4">
        <v>5.4</v>
      </c>
      <c r="P87" s="10">
        <f t="shared" ref="P87" si="19">N87+O87</f>
        <v>0</v>
      </c>
    </row>
    <row r="88" spans="2:16">
      <c r="B88" s="7" t="s">
        <v>3</v>
      </c>
      <c r="C88" s="8">
        <v>41858</v>
      </c>
      <c r="D88" s="7" t="s">
        <v>4</v>
      </c>
      <c r="E88" s="4" t="s">
        <v>23</v>
      </c>
      <c r="F88" s="35"/>
      <c r="G88" s="7"/>
      <c r="H88" s="7"/>
      <c r="J88" s="49">
        <v>69.2</v>
      </c>
      <c r="K88" s="4"/>
      <c r="M88" s="4"/>
      <c r="P88" s="10">
        <f t="shared" si="18"/>
        <v>0</v>
      </c>
    </row>
    <row r="89" spans="2:16">
      <c r="B89" s="7" t="s">
        <v>3</v>
      </c>
      <c r="C89" s="8">
        <v>41858</v>
      </c>
      <c r="D89" s="7" t="s">
        <v>4</v>
      </c>
      <c r="E89" s="4" t="s">
        <v>5</v>
      </c>
      <c r="F89" s="35"/>
      <c r="G89" s="7"/>
      <c r="H89" s="7"/>
      <c r="J89" s="49">
        <v>69.2</v>
      </c>
      <c r="K89" s="4"/>
      <c r="M89" s="4"/>
      <c r="P89" s="10">
        <f t="shared" si="18"/>
        <v>0</v>
      </c>
    </row>
    <row r="90" spans="2:16">
      <c r="B90" s="7" t="s">
        <v>41</v>
      </c>
      <c r="C90" s="8">
        <v>41858</v>
      </c>
      <c r="D90" s="7" t="s">
        <v>194</v>
      </c>
      <c r="E90" s="4" t="s">
        <v>53</v>
      </c>
      <c r="F90" s="35">
        <v>420</v>
      </c>
      <c r="G90" s="7"/>
      <c r="H90" s="7"/>
      <c r="J90" s="49">
        <v>356.8</v>
      </c>
      <c r="K90" s="4"/>
      <c r="M90" s="4"/>
      <c r="P90" s="10">
        <f t="shared" ref="P90" si="20">N90+O90</f>
        <v>0</v>
      </c>
    </row>
    <row r="91" spans="2:16">
      <c r="B91" s="7" t="s">
        <v>27</v>
      </c>
      <c r="C91" s="8">
        <v>41858</v>
      </c>
      <c r="D91" s="7" t="s">
        <v>194</v>
      </c>
      <c r="E91" s="4" t="s">
        <v>48</v>
      </c>
      <c r="F91" s="35"/>
      <c r="G91" s="7"/>
      <c r="H91" s="7"/>
      <c r="J91" s="49">
        <v>334.6</v>
      </c>
      <c r="K91" s="4"/>
      <c r="M91" s="4"/>
      <c r="P91" s="10">
        <f t="shared" ref="P91:P93" si="21">N91+O91</f>
        <v>0</v>
      </c>
    </row>
    <row r="92" spans="2:16">
      <c r="B92" s="7" t="s">
        <v>85</v>
      </c>
      <c r="C92" s="8">
        <v>41858</v>
      </c>
      <c r="D92" s="7" t="s">
        <v>194</v>
      </c>
      <c r="E92" s="4" t="s">
        <v>87</v>
      </c>
      <c r="F92" s="35"/>
      <c r="G92" s="7"/>
      <c r="H92" s="7"/>
      <c r="J92" s="49">
        <v>526.70000000000005</v>
      </c>
      <c r="K92" s="4"/>
      <c r="M92" s="4"/>
      <c r="P92" s="10">
        <f t="shared" si="21"/>
        <v>0</v>
      </c>
    </row>
    <row r="93" spans="2:16">
      <c r="B93" s="7" t="s">
        <v>88</v>
      </c>
      <c r="C93" s="8">
        <v>41858</v>
      </c>
      <c r="D93" s="7" t="s">
        <v>194</v>
      </c>
      <c r="E93" s="4" t="s">
        <v>175</v>
      </c>
      <c r="F93" s="35"/>
      <c r="G93" s="7"/>
      <c r="H93" s="7"/>
      <c r="J93" s="49">
        <v>526.70000000000005</v>
      </c>
      <c r="K93" s="4"/>
      <c r="M93" s="4"/>
      <c r="P93" s="10">
        <f t="shared" si="21"/>
        <v>0</v>
      </c>
    </row>
    <row r="94" spans="2:16">
      <c r="B94" s="7" t="s">
        <v>17</v>
      </c>
      <c r="C94" s="8">
        <v>41858</v>
      </c>
      <c r="D94" s="7" t="s">
        <v>4</v>
      </c>
      <c r="E94" s="4" t="s">
        <v>261</v>
      </c>
      <c r="F94" s="35"/>
      <c r="G94" s="7"/>
      <c r="H94" s="7"/>
      <c r="J94" s="49">
        <v>102.1</v>
      </c>
      <c r="K94" s="4"/>
      <c r="M94" s="4"/>
      <c r="P94" s="10">
        <f t="shared" ref="P94:P95" si="22">N94+O94</f>
        <v>0</v>
      </c>
    </row>
    <row r="95" spans="2:16" hidden="1">
      <c r="B95" s="7" t="s">
        <v>17</v>
      </c>
      <c r="C95" s="8">
        <v>41858</v>
      </c>
      <c r="D95" s="7" t="s">
        <v>4</v>
      </c>
      <c r="E95" s="4" t="s">
        <v>29</v>
      </c>
      <c r="F95" s="35"/>
      <c r="G95" s="7"/>
      <c r="H95" s="7"/>
      <c r="J95" s="49"/>
      <c r="K95" s="4"/>
      <c r="M95" s="4"/>
      <c r="N95" s="10">
        <v>20</v>
      </c>
      <c r="P95" s="10">
        <f t="shared" si="22"/>
        <v>20</v>
      </c>
    </row>
    <row r="96" spans="2:16">
      <c r="B96" s="7" t="s">
        <v>10</v>
      </c>
      <c r="C96" s="8">
        <v>41858</v>
      </c>
      <c r="D96" s="7" t="s">
        <v>4</v>
      </c>
      <c r="E96" s="4" t="s">
        <v>44</v>
      </c>
      <c r="F96" s="35"/>
      <c r="G96" s="7"/>
      <c r="H96" s="7"/>
      <c r="J96" s="49">
        <v>42.4</v>
      </c>
      <c r="K96" s="4"/>
      <c r="M96" s="4"/>
      <c r="P96" s="10">
        <f t="shared" ref="P96:P98" si="23">N96+O96</f>
        <v>0</v>
      </c>
    </row>
    <row r="97" spans="2:16">
      <c r="B97" s="7" t="s">
        <v>10</v>
      </c>
      <c r="C97" s="8">
        <v>41858</v>
      </c>
      <c r="D97" s="7" t="s">
        <v>4</v>
      </c>
      <c r="E97" s="4" t="s">
        <v>43</v>
      </c>
      <c r="F97" s="35"/>
      <c r="G97" s="7"/>
      <c r="H97" s="7"/>
      <c r="J97" s="49">
        <v>42.4</v>
      </c>
      <c r="K97" s="4"/>
      <c r="M97" s="4"/>
      <c r="P97" s="10">
        <f t="shared" si="23"/>
        <v>0</v>
      </c>
    </row>
    <row r="98" spans="2:16">
      <c r="B98" s="7" t="s">
        <v>10</v>
      </c>
      <c r="C98" s="8">
        <v>41858</v>
      </c>
      <c r="D98" s="7" t="s">
        <v>4</v>
      </c>
      <c r="E98" s="4" t="s">
        <v>34</v>
      </c>
      <c r="F98" s="35"/>
      <c r="G98" s="7"/>
      <c r="H98" s="7"/>
      <c r="J98" s="49">
        <v>42.4</v>
      </c>
      <c r="K98" s="4"/>
      <c r="M98" s="4"/>
      <c r="P98" s="10">
        <f t="shared" si="23"/>
        <v>0</v>
      </c>
    </row>
    <row r="99" spans="2:16">
      <c r="B99" s="7" t="s">
        <v>16</v>
      </c>
      <c r="C99" s="8">
        <v>41858</v>
      </c>
      <c r="D99" s="7" t="s">
        <v>4</v>
      </c>
      <c r="E99" s="4" t="s">
        <v>19</v>
      </c>
      <c r="F99" s="35"/>
      <c r="G99" s="7"/>
      <c r="H99" s="7"/>
      <c r="J99" s="49">
        <v>359.3</v>
      </c>
      <c r="K99" s="4"/>
      <c r="M99" s="4"/>
      <c r="N99" s="10">
        <v>300</v>
      </c>
      <c r="O99" s="10">
        <v>100</v>
      </c>
      <c r="P99" s="10">
        <f t="shared" ref="P99" si="24">N99+O99</f>
        <v>400</v>
      </c>
    </row>
    <row r="100" spans="2:16">
      <c r="B100" s="7" t="s">
        <v>88</v>
      </c>
      <c r="C100" s="8">
        <v>41859</v>
      </c>
      <c r="D100" s="7" t="s">
        <v>194</v>
      </c>
      <c r="E100" s="4" t="s">
        <v>87</v>
      </c>
      <c r="F100" s="35"/>
      <c r="G100" s="7"/>
      <c r="H100" s="7"/>
      <c r="J100" s="49">
        <v>526.70000000000005</v>
      </c>
      <c r="K100" s="4"/>
      <c r="M100" s="4"/>
      <c r="P100" s="10">
        <f t="shared" ref="P100:P104" si="25">N100+O100</f>
        <v>0</v>
      </c>
    </row>
    <row r="101" spans="2:16">
      <c r="B101" s="7" t="s">
        <v>17</v>
      </c>
      <c r="C101" s="8">
        <v>41859</v>
      </c>
      <c r="D101" s="7" t="s">
        <v>4</v>
      </c>
      <c r="E101" s="4" t="s">
        <v>261</v>
      </c>
      <c r="F101" s="35"/>
      <c r="G101" s="7"/>
      <c r="H101" s="7"/>
      <c r="J101" s="49">
        <v>102.1</v>
      </c>
      <c r="K101" s="4"/>
      <c r="M101" s="4"/>
      <c r="P101" s="10">
        <f t="shared" si="25"/>
        <v>0</v>
      </c>
    </row>
    <row r="102" spans="2:16" hidden="1">
      <c r="B102" s="7" t="s">
        <v>16</v>
      </c>
      <c r="C102" s="8">
        <v>41859</v>
      </c>
      <c r="D102" s="7" t="s">
        <v>193</v>
      </c>
      <c r="E102" s="4" t="s">
        <v>40</v>
      </c>
      <c r="F102" s="35"/>
      <c r="G102" s="7"/>
      <c r="H102" s="7"/>
      <c r="J102" s="49"/>
      <c r="K102" s="4"/>
      <c r="M102" s="4"/>
      <c r="N102" s="10">
        <v>300</v>
      </c>
      <c r="O102" s="10">
        <v>800</v>
      </c>
      <c r="P102" s="10">
        <f t="shared" si="25"/>
        <v>1100</v>
      </c>
    </row>
    <row r="103" spans="2:16">
      <c r="B103" s="7" t="s">
        <v>16</v>
      </c>
      <c r="C103" s="8">
        <v>41859</v>
      </c>
      <c r="D103" s="7" t="s">
        <v>194</v>
      </c>
      <c r="E103" s="4" t="s">
        <v>39</v>
      </c>
      <c r="F103" s="35"/>
      <c r="G103" s="7"/>
      <c r="H103" s="7"/>
      <c r="J103" s="49">
        <v>359.3</v>
      </c>
      <c r="K103" s="4"/>
      <c r="M103" s="4"/>
      <c r="N103" s="10">
        <v>200</v>
      </c>
      <c r="O103" s="10">
        <v>170</v>
      </c>
      <c r="P103" s="10">
        <f t="shared" si="25"/>
        <v>370</v>
      </c>
    </row>
    <row r="104" spans="2:16">
      <c r="B104" s="7" t="s">
        <v>16</v>
      </c>
      <c r="C104" s="8">
        <v>41859</v>
      </c>
      <c r="D104" s="7" t="s">
        <v>194</v>
      </c>
      <c r="E104" s="4" t="s">
        <v>26</v>
      </c>
      <c r="F104" s="35"/>
      <c r="G104" s="7"/>
      <c r="H104" s="7"/>
      <c r="J104" s="49">
        <v>359.3</v>
      </c>
      <c r="K104" s="4"/>
      <c r="M104" s="4"/>
      <c r="P104" s="10">
        <f t="shared" si="25"/>
        <v>0</v>
      </c>
    </row>
    <row r="105" spans="2:16">
      <c r="B105" s="7" t="s">
        <v>27</v>
      </c>
      <c r="C105" s="8">
        <v>41859</v>
      </c>
      <c r="D105" s="7" t="s">
        <v>194</v>
      </c>
      <c r="E105" s="4" t="s">
        <v>48</v>
      </c>
      <c r="F105" s="35"/>
      <c r="G105" s="7"/>
      <c r="H105" s="7"/>
      <c r="J105" s="49">
        <v>334.6</v>
      </c>
      <c r="K105" s="4"/>
      <c r="M105" s="4"/>
      <c r="P105" s="10">
        <f t="shared" ref="P105" si="26">N105+O105</f>
        <v>0</v>
      </c>
    </row>
    <row r="106" spans="2:16">
      <c r="B106" s="7" t="s">
        <v>3</v>
      </c>
      <c r="C106" s="8">
        <v>41859</v>
      </c>
      <c r="D106" s="7" t="s">
        <v>4</v>
      </c>
      <c r="E106" s="4" t="s">
        <v>8</v>
      </c>
      <c r="F106" s="35"/>
      <c r="G106" s="7"/>
      <c r="H106" s="7"/>
      <c r="J106" s="49">
        <v>69.2</v>
      </c>
      <c r="K106" s="4"/>
      <c r="M106" s="4"/>
      <c r="P106" s="10">
        <f t="shared" ref="P106:P107" si="27">N106+O106</f>
        <v>0</v>
      </c>
    </row>
    <row r="107" spans="2:16">
      <c r="B107" s="7" t="s">
        <v>3</v>
      </c>
      <c r="C107" s="8">
        <v>41859</v>
      </c>
      <c r="D107" s="7" t="s">
        <v>4</v>
      </c>
      <c r="E107" s="4" t="s">
        <v>23</v>
      </c>
      <c r="F107" s="35"/>
      <c r="G107" s="7"/>
      <c r="H107" s="7"/>
      <c r="J107" s="49">
        <v>69.2</v>
      </c>
      <c r="K107" s="4"/>
      <c r="M107" s="4"/>
      <c r="P107" s="10">
        <f t="shared" si="27"/>
        <v>0</v>
      </c>
    </row>
    <row r="108" spans="2:16" hidden="1">
      <c r="B108" s="7" t="s">
        <v>41</v>
      </c>
      <c r="C108" s="8">
        <v>41862</v>
      </c>
      <c r="D108" s="7" t="s">
        <v>194</v>
      </c>
      <c r="E108" s="4" t="s">
        <v>81</v>
      </c>
      <c r="F108" s="35"/>
      <c r="G108" s="7"/>
      <c r="H108" s="7"/>
      <c r="J108" s="49"/>
      <c r="K108" s="4" t="s">
        <v>196</v>
      </c>
      <c r="M108" s="4">
        <v>202.75</v>
      </c>
      <c r="P108" s="10">
        <f t="shared" ref="P108:P110" si="28">N108+O108</f>
        <v>0</v>
      </c>
    </row>
    <row r="109" spans="2:16" hidden="1">
      <c r="B109" s="7" t="s">
        <v>41</v>
      </c>
      <c r="C109" s="8">
        <v>41862</v>
      </c>
      <c r="D109" s="7" t="s">
        <v>193</v>
      </c>
      <c r="E109" s="4" t="s">
        <v>19</v>
      </c>
      <c r="F109" s="35"/>
      <c r="G109" s="7"/>
      <c r="H109" s="7"/>
      <c r="J109" s="49"/>
      <c r="K109" s="4"/>
      <c r="L109" s="4" t="s">
        <v>197</v>
      </c>
      <c r="M109" s="4">
        <v>202.75</v>
      </c>
      <c r="P109" s="10">
        <f t="shared" si="28"/>
        <v>0</v>
      </c>
    </row>
    <row r="110" spans="2:16" hidden="1">
      <c r="B110" s="7" t="s">
        <v>41</v>
      </c>
      <c r="C110" s="8">
        <v>41862</v>
      </c>
      <c r="D110" s="7" t="s">
        <v>193</v>
      </c>
      <c r="E110" s="4" t="s">
        <v>19</v>
      </c>
      <c r="F110" s="35"/>
      <c r="G110" s="7"/>
      <c r="H110" s="7"/>
      <c r="J110" s="49"/>
      <c r="K110" s="4"/>
      <c r="L110" s="4" t="s">
        <v>198</v>
      </c>
      <c r="M110" s="4">
        <v>202.75</v>
      </c>
      <c r="P110" s="10">
        <f t="shared" si="28"/>
        <v>0</v>
      </c>
    </row>
    <row r="111" spans="2:16">
      <c r="B111" s="7" t="s">
        <v>27</v>
      </c>
      <c r="C111" s="8">
        <v>41862</v>
      </c>
      <c r="D111" s="7" t="s">
        <v>194</v>
      </c>
      <c r="E111" s="4" t="s">
        <v>48</v>
      </c>
      <c r="F111" s="35"/>
      <c r="G111" s="7"/>
      <c r="H111" s="7"/>
      <c r="J111" s="49">
        <v>334.6</v>
      </c>
      <c r="K111" s="4" t="s">
        <v>199</v>
      </c>
      <c r="M111" s="4">
        <v>240</v>
      </c>
      <c r="P111" s="10">
        <f t="shared" ref="P111:P114" si="29">N111+O111</f>
        <v>0</v>
      </c>
    </row>
    <row r="112" spans="2:16" hidden="1">
      <c r="B112" s="7" t="s">
        <v>27</v>
      </c>
      <c r="C112" s="8">
        <v>41862</v>
      </c>
      <c r="D112" s="7" t="s">
        <v>194</v>
      </c>
      <c r="E112" s="4" t="s">
        <v>48</v>
      </c>
      <c r="F112" s="35"/>
      <c r="G112" s="7"/>
      <c r="H112" s="7"/>
      <c r="J112" s="49"/>
      <c r="K112" s="4" t="s">
        <v>200</v>
      </c>
      <c r="M112" s="4">
        <v>235</v>
      </c>
      <c r="P112" s="10">
        <f t="shared" si="29"/>
        <v>0</v>
      </c>
    </row>
    <row r="113" spans="2:16">
      <c r="B113" s="7" t="s">
        <v>10</v>
      </c>
      <c r="C113" s="8">
        <v>41862</v>
      </c>
      <c r="D113" s="7" t="s">
        <v>4</v>
      </c>
      <c r="E113" s="4" t="s">
        <v>45</v>
      </c>
      <c r="F113" s="35"/>
      <c r="G113" s="7"/>
      <c r="H113" s="7"/>
      <c r="J113" s="49">
        <v>42.4</v>
      </c>
      <c r="K113" s="4"/>
      <c r="M113" s="4"/>
      <c r="P113" s="10">
        <f t="shared" si="29"/>
        <v>0</v>
      </c>
    </row>
    <row r="114" spans="2:16">
      <c r="B114" s="7" t="s">
        <v>10</v>
      </c>
      <c r="C114" s="8">
        <v>41862</v>
      </c>
      <c r="D114" s="7" t="s">
        <v>4</v>
      </c>
      <c r="E114" s="4" t="s">
        <v>43</v>
      </c>
      <c r="F114" s="35"/>
      <c r="G114" s="7"/>
      <c r="H114" s="7"/>
      <c r="J114" s="49">
        <v>42.4</v>
      </c>
      <c r="K114" s="4"/>
      <c r="M114" s="4"/>
      <c r="P114" s="10">
        <f t="shared" si="29"/>
        <v>0</v>
      </c>
    </row>
    <row r="115" spans="2:16" hidden="1">
      <c r="B115" s="7" t="s">
        <v>17</v>
      </c>
      <c r="C115" s="8">
        <v>41862</v>
      </c>
      <c r="D115" s="7" t="s">
        <v>4</v>
      </c>
      <c r="E115" s="4" t="s">
        <v>29</v>
      </c>
      <c r="F115" s="35"/>
      <c r="G115" s="7"/>
      <c r="H115" s="7"/>
      <c r="J115" s="49"/>
      <c r="K115" s="4"/>
      <c r="M115" s="4"/>
      <c r="N115" s="10">
        <v>50</v>
      </c>
      <c r="P115" s="10">
        <f t="shared" ref="P115" si="30">N115+O115</f>
        <v>50</v>
      </c>
    </row>
    <row r="116" spans="2:16">
      <c r="B116" s="7" t="s">
        <v>3</v>
      </c>
      <c r="C116" s="8">
        <v>41862</v>
      </c>
      <c r="D116" s="7" t="s">
        <v>4</v>
      </c>
      <c r="E116" s="4" t="s">
        <v>7</v>
      </c>
      <c r="F116" s="35"/>
      <c r="G116" s="7"/>
      <c r="H116" s="7"/>
      <c r="J116" s="49">
        <v>69.2</v>
      </c>
      <c r="K116" s="4"/>
      <c r="M116" s="4"/>
      <c r="P116" s="10">
        <f t="shared" ref="P116:P119" si="31">N116+O116</f>
        <v>0</v>
      </c>
    </row>
    <row r="117" spans="2:16">
      <c r="B117" s="7" t="s">
        <v>3</v>
      </c>
      <c r="C117" s="8">
        <v>41862</v>
      </c>
      <c r="D117" s="7" t="s">
        <v>4</v>
      </c>
      <c r="E117" s="4" t="s">
        <v>8</v>
      </c>
      <c r="F117" s="35"/>
      <c r="G117" s="7"/>
      <c r="H117" s="7"/>
      <c r="J117" s="49">
        <v>69.2</v>
      </c>
      <c r="K117" s="4"/>
      <c r="M117" s="4"/>
      <c r="P117" s="10">
        <f t="shared" si="31"/>
        <v>0</v>
      </c>
    </row>
    <row r="118" spans="2:16">
      <c r="B118" s="7" t="s">
        <v>3</v>
      </c>
      <c r="C118" s="8">
        <v>41862</v>
      </c>
      <c r="D118" s="7" t="s">
        <v>4</v>
      </c>
      <c r="E118" s="4" t="s">
        <v>23</v>
      </c>
      <c r="F118" s="35"/>
      <c r="G118" s="7"/>
      <c r="H118" s="7"/>
      <c r="J118" s="49">
        <v>69.2</v>
      </c>
      <c r="K118" s="4"/>
      <c r="M118" s="4"/>
      <c r="P118" s="10">
        <f t="shared" si="31"/>
        <v>0</v>
      </c>
    </row>
    <row r="119" spans="2:16">
      <c r="B119" s="7" t="s">
        <v>3</v>
      </c>
      <c r="C119" s="8">
        <v>41862</v>
      </c>
      <c r="D119" s="7" t="s">
        <v>194</v>
      </c>
      <c r="E119" s="4" t="s">
        <v>47</v>
      </c>
      <c r="F119" s="35"/>
      <c r="G119" s="7"/>
      <c r="H119" s="7"/>
      <c r="J119" s="49">
        <v>69.2</v>
      </c>
      <c r="K119" s="4"/>
      <c r="M119" s="4"/>
      <c r="P119" s="10">
        <f t="shared" si="31"/>
        <v>0</v>
      </c>
    </row>
    <row r="120" spans="2:16">
      <c r="B120" s="7" t="s">
        <v>16</v>
      </c>
      <c r="C120" s="8">
        <v>41862</v>
      </c>
      <c r="D120" s="7" t="s">
        <v>193</v>
      </c>
      <c r="E120" s="4" t="s">
        <v>40</v>
      </c>
      <c r="F120" s="35"/>
      <c r="G120" s="7"/>
      <c r="H120" s="7"/>
      <c r="J120" s="49">
        <v>359.3</v>
      </c>
      <c r="K120" s="4"/>
      <c r="M120" s="4"/>
      <c r="N120" s="10">
        <v>200</v>
      </c>
      <c r="O120" s="10">
        <v>600</v>
      </c>
      <c r="P120" s="10">
        <f t="shared" ref="P120:P121" si="32">N120+O120</f>
        <v>800</v>
      </c>
    </row>
    <row r="121" spans="2:16">
      <c r="B121" s="7" t="s">
        <v>16</v>
      </c>
      <c r="C121" s="8">
        <v>41862</v>
      </c>
      <c r="D121" s="7" t="s">
        <v>194</v>
      </c>
      <c r="E121" s="4" t="s">
        <v>39</v>
      </c>
      <c r="F121" s="35"/>
      <c r="G121" s="7"/>
      <c r="H121" s="7"/>
      <c r="J121" s="49">
        <v>359.3</v>
      </c>
      <c r="K121" s="4"/>
      <c r="M121" s="4"/>
      <c r="N121" s="10">
        <v>340</v>
      </c>
      <c r="O121" s="10">
        <v>250</v>
      </c>
      <c r="P121" s="10">
        <f t="shared" si="32"/>
        <v>590</v>
      </c>
    </row>
    <row r="122" spans="2:16">
      <c r="B122" s="7" t="s">
        <v>41</v>
      </c>
      <c r="C122" s="8">
        <v>41863</v>
      </c>
      <c r="D122" s="7" t="s">
        <v>194</v>
      </c>
      <c r="E122" s="4" t="s">
        <v>38</v>
      </c>
      <c r="F122" s="35">
        <v>89</v>
      </c>
      <c r="G122" s="7"/>
      <c r="H122" s="7"/>
      <c r="J122" s="49">
        <v>356.8</v>
      </c>
      <c r="K122" s="4"/>
      <c r="M122" s="4"/>
      <c r="P122" s="10">
        <f t="shared" ref="P122" si="33">N122+O122</f>
        <v>0</v>
      </c>
    </row>
    <row r="123" spans="2:16">
      <c r="B123" s="7" t="s">
        <v>17</v>
      </c>
      <c r="C123" s="8">
        <v>41863</v>
      </c>
      <c r="D123" s="7" t="s">
        <v>4</v>
      </c>
      <c r="E123" s="4" t="s">
        <v>261</v>
      </c>
      <c r="F123" s="35"/>
      <c r="G123" s="7"/>
      <c r="H123" s="7"/>
      <c r="J123" s="49">
        <v>102.1</v>
      </c>
      <c r="K123" s="4"/>
      <c r="M123" s="4"/>
      <c r="P123" s="10">
        <f t="shared" ref="P123" si="34">N123+O123</f>
        <v>0</v>
      </c>
    </row>
    <row r="124" spans="2:16" hidden="1">
      <c r="B124" s="7" t="s">
        <v>17</v>
      </c>
      <c r="C124" s="8">
        <v>41863</v>
      </c>
      <c r="D124" s="7" t="s">
        <v>4</v>
      </c>
      <c r="E124" s="4" t="s">
        <v>29</v>
      </c>
      <c r="F124" s="35"/>
      <c r="G124" s="7"/>
      <c r="H124" s="7"/>
      <c r="J124" s="49"/>
      <c r="K124" s="4"/>
      <c r="M124" s="4"/>
      <c r="N124" s="10">
        <v>30</v>
      </c>
      <c r="P124" s="10">
        <f t="shared" ref="P124:P126" si="35">N124+O124</f>
        <v>30</v>
      </c>
    </row>
    <row r="125" spans="2:16">
      <c r="B125" s="7" t="s">
        <v>85</v>
      </c>
      <c r="C125" s="8">
        <v>41863</v>
      </c>
      <c r="D125" s="7" t="s">
        <v>194</v>
      </c>
      <c r="E125" s="4" t="s">
        <v>87</v>
      </c>
      <c r="F125" s="35"/>
      <c r="G125" s="7"/>
      <c r="H125" s="7"/>
      <c r="J125" s="49">
        <v>526.70000000000005</v>
      </c>
      <c r="K125" s="4"/>
      <c r="M125" s="4"/>
      <c r="P125" s="10">
        <f t="shared" si="35"/>
        <v>0</v>
      </c>
    </row>
    <row r="126" spans="2:16">
      <c r="B126" s="7" t="s">
        <v>85</v>
      </c>
      <c r="C126" s="8">
        <v>41863</v>
      </c>
      <c r="D126" s="7" t="s">
        <v>194</v>
      </c>
      <c r="E126" s="4" t="s">
        <v>175</v>
      </c>
      <c r="F126" s="35"/>
      <c r="G126" s="7"/>
      <c r="H126" s="7"/>
      <c r="J126" s="49">
        <v>526.70000000000005</v>
      </c>
      <c r="K126" s="4"/>
      <c r="M126" s="4"/>
      <c r="P126" s="10">
        <f t="shared" si="35"/>
        <v>0</v>
      </c>
    </row>
    <row r="127" spans="2:16">
      <c r="B127" s="7" t="s">
        <v>27</v>
      </c>
      <c r="C127" s="8">
        <v>41863</v>
      </c>
      <c r="D127" s="7" t="s">
        <v>194</v>
      </c>
      <c r="E127" s="4" t="s">
        <v>48</v>
      </c>
      <c r="F127" s="35"/>
      <c r="G127" s="7"/>
      <c r="H127" s="7"/>
      <c r="J127" s="49">
        <v>334.6</v>
      </c>
      <c r="K127" s="4"/>
      <c r="M127" s="4"/>
      <c r="P127" s="10">
        <f t="shared" ref="P127:P130" si="36">N127+O127</f>
        <v>0</v>
      </c>
    </row>
    <row r="128" spans="2:16">
      <c r="B128" s="7" t="s">
        <v>202</v>
      </c>
      <c r="C128" s="8">
        <v>41863</v>
      </c>
      <c r="D128" s="7" t="s">
        <v>193</v>
      </c>
      <c r="E128" s="4" t="s">
        <v>89</v>
      </c>
      <c r="F128" s="35"/>
      <c r="G128" s="7"/>
      <c r="H128" s="7"/>
      <c r="J128" s="49">
        <v>989.3</v>
      </c>
      <c r="K128" s="4"/>
      <c r="M128" s="4"/>
      <c r="P128" s="10">
        <f t="shared" si="36"/>
        <v>0</v>
      </c>
    </row>
    <row r="129" spans="2:16">
      <c r="B129" s="7" t="s">
        <v>10</v>
      </c>
      <c r="C129" s="8">
        <v>41863</v>
      </c>
      <c r="D129" s="7" t="s">
        <v>4</v>
      </c>
      <c r="E129" s="4" t="s">
        <v>45</v>
      </c>
      <c r="F129" s="35"/>
      <c r="G129" s="7"/>
      <c r="H129" s="7"/>
      <c r="J129" s="49">
        <v>42.4</v>
      </c>
      <c r="K129" s="4"/>
      <c r="M129" s="4"/>
      <c r="P129" s="10">
        <f t="shared" si="36"/>
        <v>0</v>
      </c>
    </row>
    <row r="130" spans="2:16">
      <c r="B130" s="7" t="s">
        <v>10</v>
      </c>
      <c r="C130" s="8">
        <v>41863</v>
      </c>
      <c r="D130" s="7" t="s">
        <v>4</v>
      </c>
      <c r="E130" s="4" t="s">
        <v>44</v>
      </c>
      <c r="F130" s="35"/>
      <c r="G130" s="7"/>
      <c r="H130" s="7"/>
      <c r="J130" s="49">
        <v>42.4</v>
      </c>
      <c r="K130" s="4"/>
      <c r="M130" s="4"/>
      <c r="P130" s="10">
        <f t="shared" si="36"/>
        <v>0</v>
      </c>
    </row>
    <row r="131" spans="2:16">
      <c r="B131" s="7" t="s">
        <v>10</v>
      </c>
      <c r="C131" s="8">
        <v>41863</v>
      </c>
      <c r="D131" s="7" t="s">
        <v>4</v>
      </c>
      <c r="E131" s="4" t="s">
        <v>43</v>
      </c>
      <c r="F131" s="35"/>
      <c r="G131" s="7"/>
      <c r="H131" s="7"/>
      <c r="J131" s="49">
        <v>42.4</v>
      </c>
      <c r="K131" s="4"/>
      <c r="M131" s="4"/>
      <c r="P131" s="10">
        <f t="shared" ref="P131" si="37">N131+O131</f>
        <v>0</v>
      </c>
    </row>
    <row r="132" spans="2:16">
      <c r="B132" s="7" t="s">
        <v>3</v>
      </c>
      <c r="C132" s="8">
        <v>41863</v>
      </c>
      <c r="D132" s="7" t="s">
        <v>4</v>
      </c>
      <c r="E132" s="4" t="s">
        <v>6</v>
      </c>
      <c r="F132" s="35"/>
      <c r="G132" s="7"/>
      <c r="H132" s="7"/>
      <c r="J132" s="49">
        <v>69.2</v>
      </c>
      <c r="K132" s="4"/>
      <c r="M132" s="4"/>
      <c r="P132" s="10">
        <f t="shared" ref="P132:P134" si="38">N132+O132</f>
        <v>0</v>
      </c>
    </row>
    <row r="133" spans="2:16">
      <c r="B133" s="7" t="s">
        <v>3</v>
      </c>
      <c r="C133" s="8">
        <v>41863</v>
      </c>
      <c r="D133" s="7" t="s">
        <v>194</v>
      </c>
      <c r="E133" s="4" t="s">
        <v>47</v>
      </c>
      <c r="F133" s="35"/>
      <c r="G133" s="7"/>
      <c r="H133" s="7"/>
      <c r="J133" s="49">
        <v>69.2</v>
      </c>
      <c r="K133" s="4"/>
      <c r="M133" s="4"/>
      <c r="P133" s="10">
        <f t="shared" si="38"/>
        <v>0</v>
      </c>
    </row>
    <row r="134" spans="2:16">
      <c r="B134" s="7" t="s">
        <v>3</v>
      </c>
      <c r="C134" s="8">
        <v>41863</v>
      </c>
      <c r="D134" s="7" t="s">
        <v>4</v>
      </c>
      <c r="E134" s="4" t="s">
        <v>5</v>
      </c>
      <c r="F134" s="35"/>
      <c r="G134" s="7"/>
      <c r="H134" s="7"/>
      <c r="J134" s="49">
        <v>69.2</v>
      </c>
      <c r="K134" s="4"/>
      <c r="M134" s="4"/>
      <c r="P134" s="10">
        <f t="shared" si="38"/>
        <v>0</v>
      </c>
    </row>
    <row r="135" spans="2:16">
      <c r="B135" s="7" t="s">
        <v>16</v>
      </c>
      <c r="C135" s="8">
        <v>41863</v>
      </c>
      <c r="D135" s="7" t="s">
        <v>194</v>
      </c>
      <c r="E135" s="4" t="s">
        <v>39</v>
      </c>
      <c r="F135" s="35"/>
      <c r="G135" s="7"/>
      <c r="H135" s="7"/>
      <c r="J135" s="49">
        <v>359.3</v>
      </c>
      <c r="K135" s="4"/>
      <c r="M135" s="4"/>
      <c r="P135" s="10">
        <f t="shared" ref="P135" si="39">N135+O135</f>
        <v>0</v>
      </c>
    </row>
    <row r="136" spans="2:16">
      <c r="B136" s="7" t="s">
        <v>41</v>
      </c>
      <c r="C136" s="8">
        <v>41864</v>
      </c>
      <c r="D136" s="7" t="s">
        <v>194</v>
      </c>
      <c r="E136" s="4" t="s">
        <v>38</v>
      </c>
      <c r="F136" s="35"/>
      <c r="G136" s="7"/>
      <c r="H136" s="7"/>
      <c r="J136" s="49">
        <v>356.8</v>
      </c>
      <c r="K136" s="4"/>
      <c r="L136" s="4" t="s">
        <v>203</v>
      </c>
      <c r="M136" s="4">
        <v>202.75</v>
      </c>
      <c r="P136" s="10">
        <f t="shared" ref="P136:P139" si="40">N136+O136</f>
        <v>0</v>
      </c>
    </row>
    <row r="137" spans="2:16" hidden="1">
      <c r="B137" s="7" t="s">
        <v>41</v>
      </c>
      <c r="C137" s="8">
        <v>41864</v>
      </c>
      <c r="D137" s="7" t="s">
        <v>194</v>
      </c>
      <c r="E137" s="4" t="s">
        <v>38</v>
      </c>
      <c r="F137" s="35"/>
      <c r="G137" s="7"/>
      <c r="H137" s="7"/>
      <c r="J137" s="49"/>
      <c r="K137" s="4"/>
      <c r="L137" s="4" t="s">
        <v>204</v>
      </c>
      <c r="M137" s="4">
        <v>202.75</v>
      </c>
      <c r="P137" s="10">
        <f t="shared" si="40"/>
        <v>0</v>
      </c>
    </row>
    <row r="138" spans="2:16">
      <c r="B138" s="7" t="s">
        <v>10</v>
      </c>
      <c r="C138" s="8">
        <v>41864</v>
      </c>
      <c r="D138" s="7" t="s">
        <v>4</v>
      </c>
      <c r="E138" s="4" t="s">
        <v>45</v>
      </c>
      <c r="F138" s="35"/>
      <c r="G138" s="7"/>
      <c r="H138" s="7"/>
      <c r="J138" s="49">
        <v>42.4</v>
      </c>
      <c r="K138" s="4"/>
      <c r="M138" s="4"/>
      <c r="P138" s="10">
        <f t="shared" si="40"/>
        <v>0</v>
      </c>
    </row>
    <row r="139" spans="2:16">
      <c r="B139" s="7" t="s">
        <v>10</v>
      </c>
      <c r="C139" s="8">
        <v>41864</v>
      </c>
      <c r="D139" s="7" t="s">
        <v>4</v>
      </c>
      <c r="E139" s="4" t="s">
        <v>43</v>
      </c>
      <c r="F139" s="35"/>
      <c r="G139" s="7"/>
      <c r="H139" s="7"/>
      <c r="J139" s="49">
        <v>42.4</v>
      </c>
      <c r="K139" s="4"/>
      <c r="M139" s="4"/>
      <c r="P139" s="10">
        <f t="shared" si="40"/>
        <v>0</v>
      </c>
    </row>
    <row r="140" spans="2:16">
      <c r="B140" s="7" t="s">
        <v>88</v>
      </c>
      <c r="C140" s="8">
        <v>41864</v>
      </c>
      <c r="D140" s="7" t="s">
        <v>194</v>
      </c>
      <c r="E140" s="4" t="s">
        <v>87</v>
      </c>
      <c r="F140" s="35"/>
      <c r="G140" s="7"/>
      <c r="H140" s="7"/>
      <c r="J140" s="49">
        <v>526.70000000000005</v>
      </c>
      <c r="K140" s="4"/>
      <c r="M140" s="4"/>
      <c r="P140" s="10">
        <f t="shared" ref="P140:P150" si="41">N140+O140</f>
        <v>0</v>
      </c>
    </row>
    <row r="141" spans="2:16">
      <c r="B141" s="7" t="s">
        <v>88</v>
      </c>
      <c r="C141" s="8">
        <v>41864</v>
      </c>
      <c r="D141" s="7" t="s">
        <v>194</v>
      </c>
      <c r="E141" s="4" t="s">
        <v>175</v>
      </c>
      <c r="F141" s="35"/>
      <c r="G141" s="7"/>
      <c r="H141" s="7"/>
      <c r="J141" s="49">
        <v>526.70000000000005</v>
      </c>
      <c r="K141" s="4"/>
      <c r="M141" s="4"/>
      <c r="P141" s="10">
        <f t="shared" si="41"/>
        <v>0</v>
      </c>
    </row>
    <row r="142" spans="2:16">
      <c r="B142" s="7" t="s">
        <v>27</v>
      </c>
      <c r="C142" s="8">
        <v>41864</v>
      </c>
      <c r="D142" s="7" t="s">
        <v>194</v>
      </c>
      <c r="E142" s="4" t="s">
        <v>48</v>
      </c>
      <c r="F142" s="35"/>
      <c r="G142" s="7"/>
      <c r="H142" s="7"/>
      <c r="J142" s="49">
        <v>334.6</v>
      </c>
      <c r="K142" s="4"/>
      <c r="M142" s="4"/>
      <c r="P142" s="10">
        <f t="shared" si="41"/>
        <v>0</v>
      </c>
    </row>
    <row r="143" spans="2:16">
      <c r="B143" s="7" t="s">
        <v>17</v>
      </c>
      <c r="C143" s="8">
        <v>41864</v>
      </c>
      <c r="D143" s="7" t="s">
        <v>4</v>
      </c>
      <c r="E143" s="4" t="s">
        <v>261</v>
      </c>
      <c r="F143" s="35"/>
      <c r="G143" s="7"/>
      <c r="H143" s="7"/>
      <c r="J143" s="49">
        <v>102.1</v>
      </c>
      <c r="K143" s="4"/>
      <c r="M143" s="4"/>
      <c r="P143" s="10">
        <f t="shared" si="41"/>
        <v>0</v>
      </c>
    </row>
    <row r="144" spans="2:16" hidden="1">
      <c r="B144" s="7" t="s">
        <v>17</v>
      </c>
      <c r="C144" s="8">
        <v>41864</v>
      </c>
      <c r="D144" s="7" t="s">
        <v>4</v>
      </c>
      <c r="E144" s="4" t="s">
        <v>29</v>
      </c>
      <c r="F144" s="35"/>
      <c r="G144" s="7"/>
      <c r="H144" s="7"/>
      <c r="J144" s="49"/>
      <c r="K144" s="4"/>
      <c r="M144" s="4"/>
      <c r="N144" s="10">
        <v>35</v>
      </c>
      <c r="P144" s="10">
        <f t="shared" si="41"/>
        <v>35</v>
      </c>
    </row>
    <row r="145" spans="2:16">
      <c r="B145" s="7" t="s">
        <v>202</v>
      </c>
      <c r="C145" s="8">
        <v>41864</v>
      </c>
      <c r="D145" s="7" t="s">
        <v>193</v>
      </c>
      <c r="E145" s="4" t="s">
        <v>89</v>
      </c>
      <c r="F145" s="35"/>
      <c r="G145" s="7"/>
      <c r="H145" s="7"/>
      <c r="J145" s="49">
        <v>989.3</v>
      </c>
      <c r="K145" s="4"/>
      <c r="M145" s="4"/>
      <c r="P145" s="10">
        <f t="shared" si="41"/>
        <v>0</v>
      </c>
    </row>
    <row r="146" spans="2:16">
      <c r="B146" s="7" t="s">
        <v>202</v>
      </c>
      <c r="C146" s="8">
        <v>41864</v>
      </c>
      <c r="D146" s="7" t="s">
        <v>194</v>
      </c>
      <c r="E146" s="4" t="s">
        <v>9</v>
      </c>
      <c r="F146" s="35"/>
      <c r="G146" s="7"/>
      <c r="H146" s="7"/>
      <c r="J146" s="49">
        <v>989.3</v>
      </c>
      <c r="K146" s="4"/>
      <c r="M146" s="4"/>
      <c r="P146" s="10">
        <f t="shared" si="41"/>
        <v>0</v>
      </c>
    </row>
    <row r="147" spans="2:16">
      <c r="B147" s="7" t="s">
        <v>16</v>
      </c>
      <c r="C147" s="8">
        <v>41864</v>
      </c>
      <c r="D147" s="7" t="s">
        <v>194</v>
      </c>
      <c r="E147" s="4" t="s">
        <v>39</v>
      </c>
      <c r="F147" s="35"/>
      <c r="G147" s="7"/>
      <c r="H147" s="7"/>
      <c r="J147" s="49">
        <v>359.3</v>
      </c>
      <c r="K147" s="4"/>
      <c r="M147" s="4"/>
      <c r="N147" s="10">
        <v>120</v>
      </c>
      <c r="O147" s="10">
        <v>70</v>
      </c>
      <c r="P147" s="10">
        <f t="shared" si="41"/>
        <v>190</v>
      </c>
    </row>
    <row r="148" spans="2:16">
      <c r="B148" s="7" t="s">
        <v>16</v>
      </c>
      <c r="C148" s="8">
        <v>41864</v>
      </c>
      <c r="D148" s="7" t="s">
        <v>194</v>
      </c>
      <c r="E148" s="4" t="s">
        <v>36</v>
      </c>
      <c r="F148" s="35"/>
      <c r="G148" s="7"/>
      <c r="H148" s="7"/>
      <c r="J148" s="49">
        <v>359.3</v>
      </c>
      <c r="K148" s="4"/>
      <c r="M148" s="4"/>
      <c r="P148" s="10">
        <f t="shared" si="41"/>
        <v>0</v>
      </c>
    </row>
    <row r="149" spans="2:16">
      <c r="B149" s="7" t="s">
        <v>16</v>
      </c>
      <c r="C149" s="8">
        <v>41864</v>
      </c>
      <c r="D149" s="7" t="s">
        <v>193</v>
      </c>
      <c r="E149" s="4" t="s">
        <v>18</v>
      </c>
      <c r="F149" s="35"/>
      <c r="G149" s="7"/>
      <c r="H149" s="7"/>
      <c r="J149" s="49">
        <v>359.3</v>
      </c>
      <c r="K149" s="4"/>
      <c r="M149" s="4"/>
      <c r="P149" s="10">
        <f t="shared" si="41"/>
        <v>0</v>
      </c>
    </row>
    <row r="150" spans="2:16">
      <c r="B150" s="7" t="s">
        <v>16</v>
      </c>
      <c r="C150" s="8">
        <v>41864</v>
      </c>
      <c r="D150" s="7" t="s">
        <v>193</v>
      </c>
      <c r="E150" s="4" t="s">
        <v>24</v>
      </c>
      <c r="F150" s="35"/>
      <c r="G150" s="7"/>
      <c r="H150" s="7"/>
      <c r="J150" s="49">
        <v>359.3</v>
      </c>
      <c r="K150" s="4"/>
      <c r="M150" s="4"/>
      <c r="P150" s="10">
        <f t="shared" si="41"/>
        <v>0</v>
      </c>
    </row>
    <row r="151" spans="2:16" hidden="1">
      <c r="B151" s="7" t="s">
        <v>41</v>
      </c>
      <c r="C151" s="8">
        <v>41865</v>
      </c>
      <c r="D151" s="7" t="s">
        <v>195</v>
      </c>
      <c r="E151" s="4" t="s">
        <v>207</v>
      </c>
      <c r="F151" s="35"/>
      <c r="G151" s="7"/>
      <c r="H151" s="7"/>
      <c r="J151" s="49"/>
      <c r="K151" s="4" t="s">
        <v>205</v>
      </c>
      <c r="M151" s="4">
        <v>202.75</v>
      </c>
      <c r="P151" s="10">
        <f t="shared" ref="P151:P153" si="42">N151+O151</f>
        <v>0</v>
      </c>
    </row>
    <row r="152" spans="2:16" hidden="1">
      <c r="B152" s="7" t="s">
        <v>41</v>
      </c>
      <c r="C152" s="8">
        <v>41865</v>
      </c>
      <c r="D152" s="7" t="s">
        <v>194</v>
      </c>
      <c r="E152" s="4" t="s">
        <v>81</v>
      </c>
      <c r="F152" s="35"/>
      <c r="G152" s="7"/>
      <c r="H152" s="7"/>
      <c r="J152" s="49"/>
      <c r="K152" s="4" t="s">
        <v>206</v>
      </c>
      <c r="M152" s="4">
        <v>202.75</v>
      </c>
      <c r="P152" s="10">
        <f t="shared" si="42"/>
        <v>0</v>
      </c>
    </row>
    <row r="153" spans="2:16">
      <c r="B153" s="7" t="s">
        <v>41</v>
      </c>
      <c r="C153" s="8">
        <v>41865</v>
      </c>
      <c r="D153" s="7" t="s">
        <v>194</v>
      </c>
      <c r="E153" s="4" t="s">
        <v>38</v>
      </c>
      <c r="F153" s="35"/>
      <c r="G153" s="7"/>
      <c r="H153" s="7"/>
      <c r="J153" s="49">
        <v>356.8</v>
      </c>
      <c r="K153" s="4"/>
      <c r="M153" s="4"/>
      <c r="P153" s="10">
        <f t="shared" si="42"/>
        <v>0</v>
      </c>
    </row>
    <row r="154" spans="2:16" hidden="1">
      <c r="B154" s="7" t="s">
        <v>16</v>
      </c>
      <c r="C154" s="8">
        <v>41865</v>
      </c>
      <c r="D154" s="7" t="s">
        <v>193</v>
      </c>
      <c r="E154" s="4" t="s">
        <v>29</v>
      </c>
      <c r="F154" s="35"/>
      <c r="G154" s="7"/>
      <c r="H154" s="7"/>
      <c r="J154" s="49"/>
      <c r="K154" s="4"/>
      <c r="L154" s="4" t="s">
        <v>208</v>
      </c>
      <c r="M154" s="4">
        <v>2.5</v>
      </c>
      <c r="P154" s="10">
        <f t="shared" ref="P154:P180" si="43">N154+O154</f>
        <v>0</v>
      </c>
    </row>
    <row r="155" spans="2:16" hidden="1">
      <c r="B155" s="7" t="s">
        <v>16</v>
      </c>
      <c r="C155" s="8">
        <v>41865</v>
      </c>
      <c r="D155" s="7" t="s">
        <v>193</v>
      </c>
      <c r="E155" s="4" t="s">
        <v>29</v>
      </c>
      <c r="F155" s="35"/>
      <c r="G155" s="7"/>
      <c r="H155" s="7"/>
      <c r="J155" s="49"/>
      <c r="K155" s="4"/>
      <c r="L155" s="4" t="s">
        <v>209</v>
      </c>
      <c r="M155" s="4">
        <v>2.5</v>
      </c>
      <c r="P155" s="10">
        <f t="shared" si="43"/>
        <v>0</v>
      </c>
    </row>
    <row r="156" spans="2:16" hidden="1">
      <c r="B156" s="7" t="s">
        <v>16</v>
      </c>
      <c r="C156" s="8">
        <v>41865</v>
      </c>
      <c r="D156" s="7" t="s">
        <v>194</v>
      </c>
      <c r="E156" s="4" t="s">
        <v>18</v>
      </c>
      <c r="F156" s="35"/>
      <c r="G156" s="7"/>
      <c r="H156" s="7"/>
      <c r="J156" s="49"/>
      <c r="K156" s="4" t="s">
        <v>210</v>
      </c>
      <c r="M156" s="4">
        <v>240</v>
      </c>
      <c r="P156" s="10">
        <f t="shared" si="43"/>
        <v>0</v>
      </c>
    </row>
    <row r="157" spans="2:16" hidden="1">
      <c r="B157" s="7" t="s">
        <v>16</v>
      </c>
      <c r="C157" s="8">
        <v>41865</v>
      </c>
      <c r="D157" s="7" t="s">
        <v>194</v>
      </c>
      <c r="E157" s="4" t="s">
        <v>18</v>
      </c>
      <c r="F157" s="35"/>
      <c r="G157" s="7"/>
      <c r="H157" s="7"/>
      <c r="J157" s="49"/>
      <c r="K157" s="4" t="s">
        <v>211</v>
      </c>
      <c r="M157" s="4">
        <v>240</v>
      </c>
      <c r="P157" s="10">
        <f t="shared" si="43"/>
        <v>0</v>
      </c>
    </row>
    <row r="158" spans="2:16" hidden="1">
      <c r="B158" s="7" t="s">
        <v>16</v>
      </c>
      <c r="C158" s="8">
        <v>41865</v>
      </c>
      <c r="D158" s="7" t="s">
        <v>194</v>
      </c>
      <c r="E158" s="4" t="s">
        <v>18</v>
      </c>
      <c r="F158" s="35"/>
      <c r="G158" s="7"/>
      <c r="H158" s="7"/>
      <c r="J158" s="49"/>
      <c r="K158" s="4" t="s">
        <v>212</v>
      </c>
      <c r="M158" s="4">
        <v>309</v>
      </c>
      <c r="P158" s="10">
        <f t="shared" si="43"/>
        <v>0</v>
      </c>
    </row>
    <row r="159" spans="2:16" hidden="1">
      <c r="B159" s="7" t="s">
        <v>16</v>
      </c>
      <c r="C159" s="8">
        <v>41865</v>
      </c>
      <c r="D159" s="7" t="s">
        <v>194</v>
      </c>
      <c r="E159" s="4" t="s">
        <v>18</v>
      </c>
      <c r="F159" s="35"/>
      <c r="G159" s="7"/>
      <c r="H159" s="7"/>
      <c r="J159" s="49"/>
      <c r="K159" s="4" t="s">
        <v>213</v>
      </c>
      <c r="M159" s="4">
        <v>309</v>
      </c>
      <c r="P159" s="10">
        <f t="shared" si="43"/>
        <v>0</v>
      </c>
    </row>
    <row r="160" spans="2:16" hidden="1">
      <c r="B160" s="7" t="s">
        <v>16</v>
      </c>
      <c r="C160" s="8">
        <v>41865</v>
      </c>
      <c r="D160" s="7" t="s">
        <v>194</v>
      </c>
      <c r="E160" s="4" t="s">
        <v>39</v>
      </c>
      <c r="F160" s="35"/>
      <c r="G160" s="7"/>
      <c r="H160" s="7"/>
      <c r="J160" s="49"/>
      <c r="K160" s="4" t="s">
        <v>214</v>
      </c>
      <c r="M160" s="4">
        <v>384</v>
      </c>
      <c r="P160" s="10">
        <f t="shared" si="43"/>
        <v>0</v>
      </c>
    </row>
    <row r="161" spans="2:16" hidden="1">
      <c r="B161" s="7" t="s">
        <v>16</v>
      </c>
      <c r="C161" s="8">
        <v>41865</v>
      </c>
      <c r="D161" s="7" t="s">
        <v>194</v>
      </c>
      <c r="E161" s="4" t="s">
        <v>39</v>
      </c>
      <c r="F161" s="35"/>
      <c r="G161" s="7"/>
      <c r="H161" s="7"/>
      <c r="J161" s="49"/>
      <c r="K161" s="4" t="s">
        <v>215</v>
      </c>
      <c r="M161" s="4">
        <v>313</v>
      </c>
      <c r="P161" s="10">
        <f t="shared" si="43"/>
        <v>0</v>
      </c>
    </row>
    <row r="162" spans="2:16" hidden="1">
      <c r="B162" s="7" t="s">
        <v>16</v>
      </c>
      <c r="C162" s="8">
        <v>41865</v>
      </c>
      <c r="D162" s="7" t="s">
        <v>194</v>
      </c>
      <c r="E162" s="4" t="s">
        <v>39</v>
      </c>
      <c r="F162" s="35"/>
      <c r="G162" s="7"/>
      <c r="H162" s="7"/>
      <c r="J162" s="49"/>
      <c r="K162" s="4" t="s">
        <v>216</v>
      </c>
      <c r="M162" s="4">
        <v>313</v>
      </c>
      <c r="P162" s="10">
        <f t="shared" si="43"/>
        <v>0</v>
      </c>
    </row>
    <row r="163" spans="2:16" hidden="1">
      <c r="B163" s="7" t="s">
        <v>16</v>
      </c>
      <c r="C163" s="8">
        <v>41865</v>
      </c>
      <c r="D163" s="7" t="s">
        <v>194</v>
      </c>
      <c r="E163" s="4" t="s">
        <v>39</v>
      </c>
      <c r="F163" s="35"/>
      <c r="G163" s="7"/>
      <c r="H163" s="7"/>
      <c r="J163" s="49"/>
      <c r="K163" s="4" t="s">
        <v>217</v>
      </c>
      <c r="M163" s="4">
        <v>313</v>
      </c>
      <c r="P163" s="10">
        <f t="shared" si="43"/>
        <v>0</v>
      </c>
    </row>
    <row r="164" spans="2:16" hidden="1">
      <c r="B164" s="7" t="s">
        <v>16</v>
      </c>
      <c r="C164" s="8">
        <v>41865</v>
      </c>
      <c r="D164" s="7" t="s">
        <v>194</v>
      </c>
      <c r="E164" s="4" t="s">
        <v>39</v>
      </c>
      <c r="F164" s="35"/>
      <c r="G164" s="7"/>
      <c r="H164" s="7"/>
      <c r="J164" s="49"/>
      <c r="K164" s="4" t="s">
        <v>218</v>
      </c>
      <c r="M164" s="4">
        <v>100</v>
      </c>
      <c r="P164" s="10">
        <f t="shared" si="43"/>
        <v>0</v>
      </c>
    </row>
    <row r="165" spans="2:16" hidden="1">
      <c r="B165" s="7" t="s">
        <v>16</v>
      </c>
      <c r="C165" s="8">
        <v>41865</v>
      </c>
      <c r="D165" s="7" t="s">
        <v>194</v>
      </c>
      <c r="E165" s="4" t="s">
        <v>36</v>
      </c>
      <c r="F165" s="35"/>
      <c r="G165" s="7"/>
      <c r="H165" s="7"/>
      <c r="J165" s="49"/>
      <c r="K165" s="4" t="s">
        <v>219</v>
      </c>
      <c r="M165" s="4">
        <v>1430</v>
      </c>
      <c r="P165" s="10">
        <f t="shared" si="43"/>
        <v>0</v>
      </c>
    </row>
    <row r="166" spans="2:16" hidden="1">
      <c r="B166" s="7" t="s">
        <v>16</v>
      </c>
      <c r="C166" s="8">
        <v>41865</v>
      </c>
      <c r="D166" s="7" t="s">
        <v>194</v>
      </c>
      <c r="E166" s="4" t="s">
        <v>36</v>
      </c>
      <c r="F166" s="35"/>
      <c r="G166" s="7"/>
      <c r="H166" s="7"/>
      <c r="J166" s="49"/>
      <c r="K166" s="4" t="s">
        <v>220</v>
      </c>
      <c r="M166" s="4">
        <v>1430</v>
      </c>
      <c r="P166" s="10">
        <f t="shared" si="43"/>
        <v>0</v>
      </c>
    </row>
    <row r="167" spans="2:16" hidden="1">
      <c r="B167" s="7" t="s">
        <v>16</v>
      </c>
      <c r="C167" s="8">
        <v>41865</v>
      </c>
      <c r="D167" s="7" t="s">
        <v>194</v>
      </c>
      <c r="E167" s="4" t="s">
        <v>36</v>
      </c>
      <c r="F167" s="35"/>
      <c r="G167" s="7"/>
      <c r="H167" s="7"/>
      <c r="J167" s="49"/>
      <c r="K167" s="4" t="s">
        <v>221</v>
      </c>
      <c r="M167" s="4">
        <v>205</v>
      </c>
      <c r="P167" s="10">
        <f t="shared" si="43"/>
        <v>0</v>
      </c>
    </row>
    <row r="168" spans="2:16" hidden="1">
      <c r="B168" s="7" t="s">
        <v>16</v>
      </c>
      <c r="C168" s="8">
        <v>41865</v>
      </c>
      <c r="D168" s="7" t="s">
        <v>194</v>
      </c>
      <c r="E168" s="4" t="s">
        <v>36</v>
      </c>
      <c r="F168" s="35"/>
      <c r="G168" s="7"/>
      <c r="H168" s="7"/>
      <c r="J168" s="49"/>
      <c r="K168" s="4" t="s">
        <v>222</v>
      </c>
      <c r="M168" s="4">
        <v>205</v>
      </c>
      <c r="P168" s="10">
        <f t="shared" si="43"/>
        <v>0</v>
      </c>
    </row>
    <row r="169" spans="2:16" hidden="1">
      <c r="B169" s="7" t="s">
        <v>16</v>
      </c>
      <c r="C169" s="8">
        <v>41865</v>
      </c>
      <c r="D169" s="7" t="s">
        <v>194</v>
      </c>
      <c r="E169" s="4" t="s">
        <v>36</v>
      </c>
      <c r="F169" s="35"/>
      <c r="G169" s="7"/>
      <c r="H169" s="7"/>
      <c r="J169" s="49"/>
      <c r="K169" s="4"/>
      <c r="L169" s="4" t="s">
        <v>223</v>
      </c>
      <c r="M169" s="4">
        <v>2.52</v>
      </c>
      <c r="P169" s="10">
        <f t="shared" si="43"/>
        <v>0</v>
      </c>
    </row>
    <row r="170" spans="2:16" hidden="1">
      <c r="B170" s="7" t="s">
        <v>16</v>
      </c>
      <c r="C170" s="8">
        <v>41865</v>
      </c>
      <c r="D170" s="7" t="s">
        <v>194</v>
      </c>
      <c r="E170" s="4" t="s">
        <v>36</v>
      </c>
      <c r="F170" s="35"/>
      <c r="G170" s="7"/>
      <c r="H170" s="7"/>
      <c r="J170" s="49"/>
      <c r="K170" s="4"/>
      <c r="L170" s="4" t="s">
        <v>224</v>
      </c>
      <c r="M170" s="4">
        <v>2.52</v>
      </c>
      <c r="P170" s="10">
        <f t="shared" si="43"/>
        <v>0</v>
      </c>
    </row>
    <row r="171" spans="2:16" hidden="1">
      <c r="B171" s="7" t="s">
        <v>16</v>
      </c>
      <c r="C171" s="8">
        <v>41865</v>
      </c>
      <c r="D171" s="7" t="s">
        <v>194</v>
      </c>
      <c r="E171" s="4" t="s">
        <v>36</v>
      </c>
      <c r="F171" s="35"/>
      <c r="G171" s="7"/>
      <c r="H171" s="7"/>
      <c r="J171" s="49"/>
      <c r="K171" s="4"/>
      <c r="L171" s="4" t="s">
        <v>225</v>
      </c>
      <c r="M171" s="4">
        <v>2.52</v>
      </c>
      <c r="P171" s="10">
        <f t="shared" si="43"/>
        <v>0</v>
      </c>
    </row>
    <row r="172" spans="2:16" hidden="1">
      <c r="B172" s="7" t="s">
        <v>16</v>
      </c>
      <c r="C172" s="8">
        <v>41865</v>
      </c>
      <c r="D172" s="7" t="s">
        <v>194</v>
      </c>
      <c r="E172" s="4" t="s">
        <v>36</v>
      </c>
      <c r="F172" s="35"/>
      <c r="G172" s="7"/>
      <c r="H172" s="7"/>
      <c r="J172" s="49"/>
      <c r="K172" s="4"/>
      <c r="L172" s="4" t="s">
        <v>226</v>
      </c>
      <c r="M172" s="4">
        <v>2.52</v>
      </c>
      <c r="P172" s="10">
        <f t="shared" si="43"/>
        <v>0</v>
      </c>
    </row>
    <row r="173" spans="2:16" hidden="1">
      <c r="B173" s="7" t="s">
        <v>16</v>
      </c>
      <c r="C173" s="8">
        <v>41865</v>
      </c>
      <c r="D173" s="7" t="s">
        <v>194</v>
      </c>
      <c r="E173" s="4" t="s">
        <v>36</v>
      </c>
      <c r="F173" s="35"/>
      <c r="G173" s="7"/>
      <c r="H173" s="7"/>
      <c r="J173" s="49"/>
      <c r="K173" s="4"/>
      <c r="L173" s="4" t="s">
        <v>227</v>
      </c>
      <c r="M173" s="4">
        <v>2.52</v>
      </c>
      <c r="P173" s="10">
        <f t="shared" si="43"/>
        <v>0</v>
      </c>
    </row>
    <row r="174" spans="2:16" hidden="1">
      <c r="B174" s="7" t="s">
        <v>16</v>
      </c>
      <c r="C174" s="8">
        <v>41865</v>
      </c>
      <c r="D174" s="7" t="s">
        <v>194</v>
      </c>
      <c r="E174" s="4" t="s">
        <v>36</v>
      </c>
      <c r="F174" s="35"/>
      <c r="G174" s="7"/>
      <c r="H174" s="7"/>
      <c r="J174" s="49"/>
      <c r="K174" s="4"/>
      <c r="L174" s="4" t="s">
        <v>228</v>
      </c>
      <c r="M174" s="4">
        <v>2.52</v>
      </c>
      <c r="P174" s="10">
        <f t="shared" si="43"/>
        <v>0</v>
      </c>
    </row>
    <row r="175" spans="2:16" hidden="1">
      <c r="B175" s="7" t="s">
        <v>16</v>
      </c>
      <c r="C175" s="8">
        <v>41865</v>
      </c>
      <c r="D175" s="7" t="s">
        <v>194</v>
      </c>
      <c r="E175" s="4" t="s">
        <v>36</v>
      </c>
      <c r="F175" s="35"/>
      <c r="G175" s="7"/>
      <c r="H175" s="7"/>
      <c r="J175" s="49"/>
      <c r="K175" s="4"/>
      <c r="L175" s="4" t="s">
        <v>229</v>
      </c>
      <c r="M175" s="4">
        <v>3.7</v>
      </c>
      <c r="P175" s="10">
        <f t="shared" si="43"/>
        <v>0</v>
      </c>
    </row>
    <row r="176" spans="2:16" hidden="1">
      <c r="B176" s="7" t="s">
        <v>16</v>
      </c>
      <c r="C176" s="8">
        <v>41865</v>
      </c>
      <c r="D176" s="7" t="s">
        <v>194</v>
      </c>
      <c r="E176" s="4" t="s">
        <v>36</v>
      </c>
      <c r="F176" s="35"/>
      <c r="G176" s="7"/>
      <c r="H176" s="7"/>
      <c r="J176" s="49"/>
      <c r="K176" s="4"/>
      <c r="L176" s="4" t="s">
        <v>230</v>
      </c>
      <c r="M176" s="4">
        <v>3.7</v>
      </c>
      <c r="P176" s="10">
        <f t="shared" si="43"/>
        <v>0</v>
      </c>
    </row>
    <row r="177" spans="2:16" hidden="1">
      <c r="B177" s="7" t="s">
        <v>16</v>
      </c>
      <c r="C177" s="8">
        <v>41865</v>
      </c>
      <c r="D177" s="7" t="s">
        <v>194</v>
      </c>
      <c r="E177" s="4" t="s">
        <v>36</v>
      </c>
      <c r="F177" s="35"/>
      <c r="G177" s="7"/>
      <c r="H177" s="7"/>
      <c r="J177" s="49"/>
      <c r="K177" s="4"/>
      <c r="L177" s="4" t="s">
        <v>231</v>
      </c>
      <c r="M177" s="4">
        <v>3.7</v>
      </c>
      <c r="P177" s="10">
        <f t="shared" si="43"/>
        <v>0</v>
      </c>
    </row>
    <row r="178" spans="2:16" hidden="1">
      <c r="B178" s="7" t="s">
        <v>16</v>
      </c>
      <c r="C178" s="8">
        <v>41865</v>
      </c>
      <c r="D178" s="7" t="s">
        <v>194</v>
      </c>
      <c r="E178" s="4" t="s">
        <v>36</v>
      </c>
      <c r="F178" s="35"/>
      <c r="G178" s="7"/>
      <c r="H178" s="7"/>
      <c r="J178" s="49"/>
      <c r="K178" s="4"/>
      <c r="L178" s="4" t="s">
        <v>232</v>
      </c>
      <c r="M178" s="4">
        <v>3.7</v>
      </c>
      <c r="P178" s="10">
        <f t="shared" si="43"/>
        <v>0</v>
      </c>
    </row>
    <row r="179" spans="2:16" hidden="1">
      <c r="B179" s="7" t="s">
        <v>16</v>
      </c>
      <c r="C179" s="8">
        <v>41865</v>
      </c>
      <c r="D179" s="7" t="s">
        <v>194</v>
      </c>
      <c r="E179" s="4" t="s">
        <v>19</v>
      </c>
      <c r="F179" s="35"/>
      <c r="G179" s="7"/>
      <c r="H179" s="7"/>
      <c r="J179" s="49"/>
      <c r="K179" s="4" t="s">
        <v>233</v>
      </c>
      <c r="M179" s="4">
        <v>414</v>
      </c>
      <c r="P179" s="10">
        <f t="shared" si="43"/>
        <v>0</v>
      </c>
    </row>
    <row r="180" spans="2:16" hidden="1">
      <c r="B180" s="7" t="s">
        <v>16</v>
      </c>
      <c r="C180" s="8">
        <v>41865</v>
      </c>
      <c r="D180" s="7" t="s">
        <v>194</v>
      </c>
      <c r="E180" s="4" t="s">
        <v>19</v>
      </c>
      <c r="F180" s="35"/>
      <c r="G180" s="7"/>
      <c r="H180" s="7"/>
      <c r="J180" s="49"/>
      <c r="K180" s="4" t="s">
        <v>234</v>
      </c>
      <c r="M180" s="4">
        <v>414</v>
      </c>
      <c r="P180" s="10">
        <f t="shared" si="43"/>
        <v>0</v>
      </c>
    </row>
    <row r="181" spans="2:16">
      <c r="B181" s="7" t="s">
        <v>27</v>
      </c>
      <c r="C181" s="8">
        <v>41865</v>
      </c>
      <c r="D181" s="7" t="s">
        <v>194</v>
      </c>
      <c r="E181" s="4" t="s">
        <v>48</v>
      </c>
      <c r="F181" s="35"/>
      <c r="G181" s="7"/>
      <c r="H181" s="7"/>
      <c r="J181" s="49">
        <v>334.6</v>
      </c>
      <c r="K181" s="4"/>
      <c r="M181" s="4"/>
      <c r="P181" s="10">
        <f t="shared" ref="P181:P189" si="44">N181+O181</f>
        <v>0</v>
      </c>
    </row>
    <row r="182" spans="2:16">
      <c r="B182" s="7" t="s">
        <v>17</v>
      </c>
      <c r="C182" s="8">
        <v>41865</v>
      </c>
      <c r="D182" s="7" t="s">
        <v>4</v>
      </c>
      <c r="E182" s="4" t="s">
        <v>261</v>
      </c>
      <c r="F182" s="35"/>
      <c r="G182" s="7"/>
      <c r="H182" s="7"/>
      <c r="J182" s="49">
        <v>102.1</v>
      </c>
      <c r="K182" s="4"/>
      <c r="M182" s="4"/>
      <c r="P182" s="10">
        <f t="shared" si="44"/>
        <v>0</v>
      </c>
    </row>
    <row r="183" spans="2:16" hidden="1">
      <c r="B183" s="7" t="s">
        <v>17</v>
      </c>
      <c r="C183" s="8">
        <v>41865</v>
      </c>
      <c r="D183" s="7" t="s">
        <v>4</v>
      </c>
      <c r="E183" s="4" t="s">
        <v>29</v>
      </c>
      <c r="F183" s="35"/>
      <c r="G183" s="7"/>
      <c r="H183" s="7"/>
      <c r="J183" s="49"/>
      <c r="K183" s="4"/>
      <c r="M183" s="4"/>
      <c r="N183" s="10">
        <v>60</v>
      </c>
      <c r="P183" s="10">
        <f t="shared" si="44"/>
        <v>60</v>
      </c>
    </row>
    <row r="184" spans="2:16">
      <c r="B184" s="7" t="s">
        <v>85</v>
      </c>
      <c r="C184" s="8">
        <v>41865</v>
      </c>
      <c r="D184" s="7" t="s">
        <v>194</v>
      </c>
      <c r="E184" s="4" t="s">
        <v>87</v>
      </c>
      <c r="F184" s="35"/>
      <c r="G184" s="7"/>
      <c r="H184" s="7"/>
      <c r="J184" s="49">
        <v>526.70000000000005</v>
      </c>
      <c r="K184" s="4"/>
      <c r="M184" s="4"/>
      <c r="P184" s="10">
        <f t="shared" si="44"/>
        <v>0</v>
      </c>
    </row>
    <row r="185" spans="2:16">
      <c r="B185" s="7" t="s">
        <v>85</v>
      </c>
      <c r="C185" s="8">
        <v>41865</v>
      </c>
      <c r="D185" s="7" t="s">
        <v>194</v>
      </c>
      <c r="E185" s="4" t="s">
        <v>175</v>
      </c>
      <c r="F185" s="35"/>
      <c r="G185" s="7"/>
      <c r="H185" s="7"/>
      <c r="J185" s="49">
        <v>526.70000000000005</v>
      </c>
      <c r="K185" s="4"/>
      <c r="M185" s="4"/>
      <c r="P185" s="10">
        <f t="shared" si="44"/>
        <v>0</v>
      </c>
    </row>
    <row r="186" spans="2:16">
      <c r="B186" s="7" t="s">
        <v>10</v>
      </c>
      <c r="C186" s="8">
        <v>41865</v>
      </c>
      <c r="D186" s="7" t="s">
        <v>4</v>
      </c>
      <c r="E186" s="4" t="s">
        <v>45</v>
      </c>
      <c r="F186" s="35"/>
      <c r="G186" s="7"/>
      <c r="H186" s="7"/>
      <c r="J186" s="49">
        <v>42.4</v>
      </c>
      <c r="K186" s="4"/>
      <c r="M186" s="4"/>
      <c r="P186" s="10">
        <f t="shared" si="44"/>
        <v>0</v>
      </c>
    </row>
    <row r="187" spans="2:16" hidden="1">
      <c r="B187" s="7" t="s">
        <v>10</v>
      </c>
      <c r="C187" s="8">
        <v>41865</v>
      </c>
      <c r="D187" s="7" t="s">
        <v>4</v>
      </c>
      <c r="E187" s="4" t="s">
        <v>44</v>
      </c>
      <c r="F187" s="35"/>
      <c r="G187" s="7"/>
      <c r="H187" s="7"/>
      <c r="J187" s="49"/>
      <c r="K187" s="4" t="s">
        <v>235</v>
      </c>
      <c r="L187" s="10"/>
      <c r="M187" s="4">
        <v>47</v>
      </c>
      <c r="P187" s="10">
        <f t="shared" si="44"/>
        <v>0</v>
      </c>
    </row>
    <row r="188" spans="2:16">
      <c r="B188" s="7" t="s">
        <v>10</v>
      </c>
      <c r="C188" s="8">
        <v>41865</v>
      </c>
      <c r="D188" s="7" t="s">
        <v>4</v>
      </c>
      <c r="E188" s="4" t="s">
        <v>43</v>
      </c>
      <c r="F188" s="35"/>
      <c r="G188" s="7"/>
      <c r="H188" s="7"/>
      <c r="J188" s="49">
        <v>42.4</v>
      </c>
      <c r="K188" s="4"/>
      <c r="M188" s="4"/>
      <c r="P188" s="10">
        <f t="shared" si="44"/>
        <v>0</v>
      </c>
    </row>
    <row r="189" spans="2:16">
      <c r="B189" s="7" t="s">
        <v>3</v>
      </c>
      <c r="C189" s="8">
        <v>41865</v>
      </c>
      <c r="D189" s="7" t="s">
        <v>4</v>
      </c>
      <c r="E189" s="4" t="s">
        <v>7</v>
      </c>
      <c r="F189" s="35"/>
      <c r="G189" s="7"/>
      <c r="H189" s="7"/>
      <c r="J189" s="49">
        <v>69.2</v>
      </c>
      <c r="K189" s="4"/>
      <c r="L189" s="4" t="s">
        <v>236</v>
      </c>
      <c r="M189" s="4">
        <v>40</v>
      </c>
      <c r="P189" s="10">
        <f t="shared" si="44"/>
        <v>0</v>
      </c>
    </row>
    <row r="190" spans="2:16" hidden="1">
      <c r="B190" s="7" t="s">
        <v>3</v>
      </c>
      <c r="C190" s="8">
        <v>41865</v>
      </c>
      <c r="D190" s="7" t="s">
        <v>4</v>
      </c>
      <c r="E190" s="4" t="s">
        <v>7</v>
      </c>
      <c r="F190" s="35"/>
      <c r="G190" s="7"/>
      <c r="H190" s="7"/>
      <c r="J190" s="49"/>
      <c r="K190" s="4"/>
      <c r="L190" s="4" t="s">
        <v>237</v>
      </c>
      <c r="M190" s="4">
        <v>40</v>
      </c>
      <c r="P190" s="10">
        <f t="shared" ref="P190:P198" si="45">N190+O190</f>
        <v>0</v>
      </c>
    </row>
    <row r="191" spans="2:16">
      <c r="B191" s="7" t="s">
        <v>3</v>
      </c>
      <c r="C191" s="8">
        <v>41865</v>
      </c>
      <c r="D191" s="7" t="s">
        <v>4</v>
      </c>
      <c r="E191" s="4" t="s">
        <v>23</v>
      </c>
      <c r="F191" s="35"/>
      <c r="G191" s="7"/>
      <c r="H191" s="7"/>
      <c r="J191" s="49">
        <v>69.2</v>
      </c>
      <c r="K191" s="4"/>
      <c r="L191" s="4" t="s">
        <v>238</v>
      </c>
      <c r="M191" s="4">
        <v>35</v>
      </c>
      <c r="P191" s="10">
        <f t="shared" si="45"/>
        <v>0</v>
      </c>
    </row>
    <row r="192" spans="2:16" hidden="1">
      <c r="B192" s="7" t="s">
        <v>3</v>
      </c>
      <c r="C192" s="8">
        <v>41865</v>
      </c>
      <c r="D192" s="7" t="s">
        <v>4</v>
      </c>
      <c r="E192" s="4" t="s">
        <v>23</v>
      </c>
      <c r="F192" s="35"/>
      <c r="G192" s="7"/>
      <c r="H192" s="7"/>
      <c r="J192" s="49"/>
      <c r="K192" s="4"/>
      <c r="L192" s="4" t="s">
        <v>239</v>
      </c>
      <c r="M192" s="4">
        <v>35</v>
      </c>
      <c r="P192" s="10">
        <f t="shared" si="45"/>
        <v>0</v>
      </c>
    </row>
    <row r="193" spans="2:16" hidden="1">
      <c r="B193" s="7" t="s">
        <v>3</v>
      </c>
      <c r="C193" s="8">
        <v>41865</v>
      </c>
      <c r="D193" s="7" t="s">
        <v>4</v>
      </c>
      <c r="E193" s="4" t="s">
        <v>23</v>
      </c>
      <c r="F193" s="35"/>
      <c r="G193" s="7"/>
      <c r="H193" s="7"/>
      <c r="J193" s="49"/>
      <c r="K193" s="4"/>
      <c r="L193" s="4" t="s">
        <v>240</v>
      </c>
      <c r="M193" s="4">
        <v>16</v>
      </c>
      <c r="P193" s="10">
        <f t="shared" si="45"/>
        <v>0</v>
      </c>
    </row>
    <row r="194" spans="2:16" hidden="1">
      <c r="B194" s="7" t="s">
        <v>3</v>
      </c>
      <c r="C194" s="8">
        <v>41865</v>
      </c>
      <c r="D194" s="7" t="s">
        <v>4</v>
      </c>
      <c r="E194" s="4" t="s">
        <v>23</v>
      </c>
      <c r="F194" s="35"/>
      <c r="G194" s="7"/>
      <c r="H194" s="7"/>
      <c r="J194" s="49"/>
      <c r="K194" s="4"/>
      <c r="L194" s="4" t="s">
        <v>241</v>
      </c>
      <c r="M194" s="4">
        <v>16</v>
      </c>
      <c r="P194" s="10">
        <f t="shared" ref="P194" si="46">N194+O194</f>
        <v>0</v>
      </c>
    </row>
    <row r="195" spans="2:16">
      <c r="B195" s="7" t="s">
        <v>3</v>
      </c>
      <c r="C195" s="8">
        <v>41865</v>
      </c>
      <c r="D195" s="7" t="s">
        <v>4</v>
      </c>
      <c r="E195" s="4" t="s">
        <v>5</v>
      </c>
      <c r="F195" s="35"/>
      <c r="G195" s="7"/>
      <c r="H195" s="7"/>
      <c r="J195" s="49">
        <v>69.2</v>
      </c>
      <c r="K195" s="4"/>
      <c r="M195" s="4"/>
      <c r="P195" s="10">
        <f t="shared" si="45"/>
        <v>0</v>
      </c>
    </row>
    <row r="196" spans="2:16">
      <c r="B196" s="7" t="s">
        <v>3</v>
      </c>
      <c r="C196" s="8">
        <v>41865</v>
      </c>
      <c r="D196" s="7" t="s">
        <v>4</v>
      </c>
      <c r="E196" s="4" t="s">
        <v>54</v>
      </c>
      <c r="F196" s="35"/>
      <c r="G196" s="7"/>
      <c r="H196" s="7"/>
      <c r="J196" s="49">
        <v>69.2</v>
      </c>
      <c r="K196" s="4"/>
      <c r="M196" s="4"/>
      <c r="P196" s="10">
        <f t="shared" si="45"/>
        <v>0</v>
      </c>
    </row>
    <row r="197" spans="2:16">
      <c r="B197" s="7" t="s">
        <v>3</v>
      </c>
      <c r="C197" s="8">
        <v>41865</v>
      </c>
      <c r="D197" s="7" t="s">
        <v>4</v>
      </c>
      <c r="E197" s="4" t="s">
        <v>6</v>
      </c>
      <c r="F197" s="35"/>
      <c r="G197" s="7"/>
      <c r="H197" s="7"/>
      <c r="J197" s="49">
        <v>69.2</v>
      </c>
      <c r="K197" s="4"/>
      <c r="M197" s="4"/>
      <c r="P197" s="10">
        <f t="shared" si="45"/>
        <v>0</v>
      </c>
    </row>
    <row r="198" spans="2:16">
      <c r="B198" s="7" t="s">
        <v>3</v>
      </c>
      <c r="C198" s="8">
        <v>41865</v>
      </c>
      <c r="D198" s="7" t="s">
        <v>194</v>
      </c>
      <c r="E198" s="4" t="s">
        <v>47</v>
      </c>
      <c r="F198" s="35"/>
      <c r="G198" s="7"/>
      <c r="H198" s="7"/>
      <c r="J198" s="49">
        <v>69.2</v>
      </c>
      <c r="K198" s="4"/>
      <c r="M198" s="4"/>
      <c r="P198" s="10">
        <f t="shared" si="45"/>
        <v>0</v>
      </c>
    </row>
    <row r="199" spans="2:16" hidden="1">
      <c r="B199" s="7" t="s">
        <v>16</v>
      </c>
      <c r="C199" s="8">
        <v>41865</v>
      </c>
      <c r="D199" s="7" t="s">
        <v>194</v>
      </c>
      <c r="E199" s="4" t="s">
        <v>36</v>
      </c>
      <c r="F199" s="35"/>
      <c r="G199" s="7"/>
      <c r="H199" s="7"/>
      <c r="J199" s="49"/>
      <c r="K199" s="4"/>
      <c r="M199" s="4"/>
      <c r="N199" s="10">
        <v>300</v>
      </c>
      <c r="O199" s="10">
        <v>150</v>
      </c>
      <c r="P199" s="10">
        <f t="shared" ref="P199:P201" si="47">N199+O199</f>
        <v>450</v>
      </c>
    </row>
    <row r="200" spans="2:16" hidden="1">
      <c r="B200" s="7" t="s">
        <v>16</v>
      </c>
      <c r="C200" s="8">
        <v>41865</v>
      </c>
      <c r="D200" s="7" t="s">
        <v>194</v>
      </c>
      <c r="E200" s="4" t="s">
        <v>39</v>
      </c>
      <c r="F200" s="35"/>
      <c r="G200" s="7"/>
      <c r="H200" s="7"/>
      <c r="J200" s="49"/>
      <c r="K200" s="4"/>
      <c r="M200" s="4"/>
      <c r="N200" s="10">
        <v>230</v>
      </c>
      <c r="O200" s="10">
        <v>170</v>
      </c>
      <c r="P200" s="10">
        <f t="shared" si="47"/>
        <v>400</v>
      </c>
    </row>
    <row r="201" spans="2:16">
      <c r="B201" s="7" t="s">
        <v>16</v>
      </c>
      <c r="C201" s="8">
        <v>41865</v>
      </c>
      <c r="D201" s="7" t="s">
        <v>193</v>
      </c>
      <c r="E201" s="4" t="s">
        <v>18</v>
      </c>
      <c r="F201" s="35"/>
      <c r="G201" s="7"/>
      <c r="H201" s="7"/>
      <c r="J201" s="49">
        <v>359.3</v>
      </c>
      <c r="K201" s="4"/>
      <c r="M201" s="4"/>
      <c r="P201" s="10">
        <f t="shared" si="47"/>
        <v>0</v>
      </c>
    </row>
    <row r="202" spans="2:16" hidden="1">
      <c r="B202" s="7" t="s">
        <v>16</v>
      </c>
      <c r="C202" s="8">
        <v>41865</v>
      </c>
      <c r="D202" s="7" t="s">
        <v>194</v>
      </c>
      <c r="E202" s="4" t="s">
        <v>26</v>
      </c>
      <c r="F202" s="35"/>
      <c r="G202" s="7"/>
      <c r="H202" s="7"/>
      <c r="J202" s="49"/>
      <c r="K202" s="4"/>
      <c r="M202" s="4"/>
      <c r="O202" s="10">
        <v>2000</v>
      </c>
      <c r="P202" s="10">
        <f t="shared" ref="P202" si="48">N202+O202</f>
        <v>2000</v>
      </c>
    </row>
    <row r="203" spans="2:16" hidden="1">
      <c r="B203" s="7" t="s">
        <v>41</v>
      </c>
      <c r="C203" s="8">
        <v>41866</v>
      </c>
      <c r="D203" s="7" t="s">
        <v>195</v>
      </c>
      <c r="E203" s="4" t="s">
        <v>207</v>
      </c>
      <c r="F203" s="35"/>
      <c r="G203" s="7"/>
      <c r="H203" s="7"/>
      <c r="J203" s="49"/>
      <c r="K203" s="4" t="s">
        <v>247</v>
      </c>
      <c r="M203" s="4">
        <v>202.75</v>
      </c>
      <c r="P203" s="10">
        <f t="shared" ref="P203:P208" si="49">N203+O203</f>
        <v>0</v>
      </c>
    </row>
    <row r="204" spans="2:16" hidden="1">
      <c r="B204" s="7" t="s">
        <v>41</v>
      </c>
      <c r="C204" s="8">
        <v>41866</v>
      </c>
      <c r="D204" s="7" t="s">
        <v>195</v>
      </c>
      <c r="E204" s="4" t="s">
        <v>207</v>
      </c>
      <c r="F204" s="35"/>
      <c r="G204" s="7"/>
      <c r="H204" s="7"/>
      <c r="J204" s="49"/>
      <c r="K204" s="4" t="s">
        <v>242</v>
      </c>
      <c r="M204" s="4">
        <v>202.75</v>
      </c>
      <c r="P204" s="10">
        <f t="shared" si="49"/>
        <v>0</v>
      </c>
    </row>
    <row r="205" spans="2:16" hidden="1">
      <c r="B205" s="7" t="s">
        <v>41</v>
      </c>
      <c r="C205" s="8">
        <v>41866</v>
      </c>
      <c r="D205" s="7" t="s">
        <v>193</v>
      </c>
      <c r="E205" s="4" t="s">
        <v>19</v>
      </c>
      <c r="F205" s="35"/>
      <c r="G205" s="7"/>
      <c r="H205" s="7"/>
      <c r="J205" s="49"/>
      <c r="K205" s="4"/>
      <c r="L205" s="4" t="s">
        <v>243</v>
      </c>
      <c r="M205" s="4">
        <v>202.75</v>
      </c>
      <c r="P205" s="10">
        <f t="shared" si="49"/>
        <v>0</v>
      </c>
    </row>
    <row r="206" spans="2:16" hidden="1">
      <c r="B206" s="7" t="s">
        <v>41</v>
      </c>
      <c r="C206" s="8">
        <v>41866</v>
      </c>
      <c r="D206" s="7" t="s">
        <v>193</v>
      </c>
      <c r="E206" s="4" t="s">
        <v>19</v>
      </c>
      <c r="F206" s="35"/>
      <c r="G206" s="7"/>
      <c r="H206" s="7"/>
      <c r="J206" s="49"/>
      <c r="K206" s="4"/>
      <c r="L206" s="4" t="s">
        <v>244</v>
      </c>
      <c r="M206" s="4">
        <v>202.75</v>
      </c>
      <c r="P206" s="10">
        <f t="shared" si="49"/>
        <v>0</v>
      </c>
    </row>
    <row r="207" spans="2:16" hidden="1">
      <c r="B207" s="7" t="s">
        <v>41</v>
      </c>
      <c r="C207" s="8">
        <v>41866</v>
      </c>
      <c r="D207" s="7" t="s">
        <v>193</v>
      </c>
      <c r="E207" s="4" t="s">
        <v>19</v>
      </c>
      <c r="F207" s="35"/>
      <c r="G207" s="7"/>
      <c r="H207" s="7"/>
      <c r="J207" s="49"/>
      <c r="K207" s="4"/>
      <c r="L207" s="4" t="s">
        <v>245</v>
      </c>
      <c r="M207" s="4">
        <v>202.75</v>
      </c>
      <c r="P207" s="10">
        <f t="shared" si="49"/>
        <v>0</v>
      </c>
    </row>
    <row r="208" spans="2:16" hidden="1">
      <c r="B208" s="7" t="s">
        <v>41</v>
      </c>
      <c r="C208" s="8">
        <v>41866</v>
      </c>
      <c r="D208" s="7" t="s">
        <v>193</v>
      </c>
      <c r="E208" s="4" t="s">
        <v>19</v>
      </c>
      <c r="F208" s="35"/>
      <c r="G208" s="7"/>
      <c r="H208" s="7"/>
      <c r="J208" s="49"/>
      <c r="K208" s="4"/>
      <c r="L208" s="4" t="s">
        <v>246</v>
      </c>
      <c r="M208" s="4">
        <v>202.75</v>
      </c>
      <c r="P208" s="10">
        <f t="shared" si="49"/>
        <v>0</v>
      </c>
    </row>
    <row r="209" spans="2:16">
      <c r="B209" s="7" t="s">
        <v>85</v>
      </c>
      <c r="C209" s="8">
        <v>41866</v>
      </c>
      <c r="D209" s="7" t="s">
        <v>194</v>
      </c>
      <c r="E209" s="4" t="s">
        <v>87</v>
      </c>
      <c r="F209" s="35"/>
      <c r="G209" s="7"/>
      <c r="H209" s="7"/>
      <c r="J209" s="49">
        <v>526.70000000000005</v>
      </c>
      <c r="K209" s="4"/>
      <c r="M209" s="4"/>
      <c r="P209" s="10">
        <f t="shared" ref="P209:P210" si="50">N209+O209</f>
        <v>0</v>
      </c>
    </row>
    <row r="210" spans="2:16">
      <c r="B210" s="7" t="s">
        <v>85</v>
      </c>
      <c r="C210" s="8">
        <v>41866</v>
      </c>
      <c r="D210" s="7" t="s">
        <v>194</v>
      </c>
      <c r="E210" s="4" t="s">
        <v>175</v>
      </c>
      <c r="F210" s="35"/>
      <c r="G210" s="7"/>
      <c r="H210" s="7"/>
      <c r="J210" s="49">
        <v>526.70000000000005</v>
      </c>
      <c r="K210" s="4"/>
      <c r="M210" s="4"/>
      <c r="P210" s="10">
        <f t="shared" si="50"/>
        <v>0</v>
      </c>
    </row>
    <row r="211" spans="2:16">
      <c r="B211" s="7" t="s">
        <v>27</v>
      </c>
      <c r="C211" s="8">
        <v>41866</v>
      </c>
      <c r="D211" s="7" t="s">
        <v>194</v>
      </c>
      <c r="E211" s="4" t="s">
        <v>48</v>
      </c>
      <c r="F211" s="35"/>
      <c r="G211" s="7"/>
      <c r="H211" s="7"/>
      <c r="J211" s="49">
        <v>334.6</v>
      </c>
      <c r="K211" s="4"/>
      <c r="M211" s="4"/>
      <c r="P211" s="10">
        <f t="shared" ref="P211:P212" si="51">N211+O211</f>
        <v>0</v>
      </c>
    </row>
    <row r="212" spans="2:16" hidden="1">
      <c r="B212" s="7" t="s">
        <v>16</v>
      </c>
      <c r="C212" s="8">
        <v>41866</v>
      </c>
      <c r="D212" s="7" t="s">
        <v>194</v>
      </c>
      <c r="E212" s="4" t="s">
        <v>26</v>
      </c>
      <c r="F212" s="35"/>
      <c r="G212" s="7"/>
      <c r="H212" s="7"/>
      <c r="J212" s="49"/>
      <c r="K212" s="4"/>
      <c r="M212" s="4"/>
      <c r="O212" s="10">
        <v>2500</v>
      </c>
      <c r="P212" s="10">
        <f t="shared" si="51"/>
        <v>2500</v>
      </c>
    </row>
    <row r="213" spans="2:16">
      <c r="B213" s="7" t="s">
        <v>85</v>
      </c>
      <c r="C213" s="8">
        <v>41869</v>
      </c>
      <c r="D213" s="7" t="s">
        <v>194</v>
      </c>
      <c r="E213" s="4" t="s">
        <v>175</v>
      </c>
      <c r="F213" s="35"/>
      <c r="G213" s="7"/>
      <c r="H213" s="7"/>
      <c r="J213" s="49">
        <v>526.70000000000005</v>
      </c>
      <c r="K213" s="4"/>
      <c r="M213" s="4"/>
      <c r="P213" s="10">
        <f t="shared" ref="P213:P216" si="52">N213+O213</f>
        <v>0</v>
      </c>
    </row>
    <row r="214" spans="2:16">
      <c r="B214" s="7" t="s">
        <v>85</v>
      </c>
      <c r="C214" s="8">
        <v>41869</v>
      </c>
      <c r="D214" s="7" t="s">
        <v>194</v>
      </c>
      <c r="E214" s="4" t="s">
        <v>87</v>
      </c>
      <c r="F214" s="35"/>
      <c r="G214" s="7"/>
      <c r="H214" s="7"/>
      <c r="J214" s="49">
        <v>526.70000000000005</v>
      </c>
      <c r="K214" s="4"/>
      <c r="M214" s="4"/>
      <c r="P214" s="10">
        <f t="shared" si="52"/>
        <v>0</v>
      </c>
    </row>
    <row r="215" spans="2:16">
      <c r="B215" s="7" t="s">
        <v>3</v>
      </c>
      <c r="C215" s="8">
        <v>41869</v>
      </c>
      <c r="D215" s="7" t="s">
        <v>4</v>
      </c>
      <c r="E215" s="4" t="s">
        <v>248</v>
      </c>
      <c r="F215" s="35"/>
      <c r="G215" s="7"/>
      <c r="H215" s="7"/>
      <c r="J215" s="49">
        <v>69.2</v>
      </c>
      <c r="K215" s="4"/>
      <c r="M215" s="4"/>
      <c r="P215" s="10">
        <f t="shared" si="52"/>
        <v>0</v>
      </c>
    </row>
    <row r="216" spans="2:16">
      <c r="B216" s="7" t="s">
        <v>3</v>
      </c>
      <c r="C216" s="8">
        <v>41869</v>
      </c>
      <c r="D216" s="7" t="s">
        <v>4</v>
      </c>
      <c r="E216" s="4" t="s">
        <v>23</v>
      </c>
      <c r="F216" s="35"/>
      <c r="G216" s="7"/>
      <c r="H216" s="7"/>
      <c r="J216" s="49">
        <v>69.2</v>
      </c>
      <c r="K216" s="4"/>
      <c r="M216" s="4"/>
      <c r="P216" s="10">
        <f t="shared" si="52"/>
        <v>0</v>
      </c>
    </row>
    <row r="217" spans="2:16" hidden="1">
      <c r="B217" s="7" t="s">
        <v>41</v>
      </c>
      <c r="C217" s="8">
        <v>41869</v>
      </c>
      <c r="D217" s="7" t="s">
        <v>195</v>
      </c>
      <c r="E217" s="4" t="s">
        <v>207</v>
      </c>
      <c r="F217" s="35"/>
      <c r="G217" s="7"/>
      <c r="H217" s="7"/>
      <c r="J217" s="49"/>
      <c r="K217" s="4" t="s">
        <v>249</v>
      </c>
      <c r="M217" s="4">
        <v>202.75</v>
      </c>
      <c r="P217" s="10">
        <f t="shared" ref="P217:P221" si="53">N217+O217</f>
        <v>0</v>
      </c>
    </row>
    <row r="218" spans="2:16">
      <c r="B218" s="7" t="s">
        <v>10</v>
      </c>
      <c r="C218" s="8">
        <v>41869</v>
      </c>
      <c r="D218" s="7" t="s">
        <v>4</v>
      </c>
      <c r="E218" s="4" t="s">
        <v>45</v>
      </c>
      <c r="F218" s="35"/>
      <c r="G218" s="7"/>
      <c r="H218" s="7"/>
      <c r="J218" s="49">
        <v>42.4</v>
      </c>
      <c r="K218" s="4"/>
      <c r="M218" s="4"/>
      <c r="P218" s="10">
        <f t="shared" si="53"/>
        <v>0</v>
      </c>
    </row>
    <row r="219" spans="2:16">
      <c r="B219" s="7" t="s">
        <v>10</v>
      </c>
      <c r="C219" s="8">
        <v>41869</v>
      </c>
      <c r="D219" s="7" t="s">
        <v>4</v>
      </c>
      <c r="E219" s="4" t="s">
        <v>44</v>
      </c>
      <c r="F219" s="35"/>
      <c r="G219" s="7"/>
      <c r="H219" s="7"/>
      <c r="J219" s="49">
        <v>42.4</v>
      </c>
      <c r="K219" s="4" t="s">
        <v>250</v>
      </c>
      <c r="M219" s="4">
        <v>106</v>
      </c>
      <c r="P219" s="10">
        <f t="shared" si="53"/>
        <v>0</v>
      </c>
    </row>
    <row r="220" spans="2:16" hidden="1">
      <c r="B220" s="7" t="s">
        <v>10</v>
      </c>
      <c r="C220" s="8">
        <v>41869</v>
      </c>
      <c r="D220" s="7" t="s">
        <v>4</v>
      </c>
      <c r="E220" s="4" t="s">
        <v>44</v>
      </c>
      <c r="F220" s="35"/>
      <c r="G220" s="7"/>
      <c r="H220" s="7"/>
      <c r="J220" s="49"/>
      <c r="K220" s="4" t="s">
        <v>251</v>
      </c>
      <c r="M220" s="4">
        <v>106</v>
      </c>
      <c r="P220" s="10">
        <f t="shared" ref="P220" si="54">N220+O220</f>
        <v>0</v>
      </c>
    </row>
    <row r="221" spans="2:16">
      <c r="B221" s="7" t="s">
        <v>10</v>
      </c>
      <c r="C221" s="8">
        <v>41869</v>
      </c>
      <c r="D221" s="7" t="s">
        <v>4</v>
      </c>
      <c r="E221" s="4" t="s">
        <v>43</v>
      </c>
      <c r="F221" s="35"/>
      <c r="G221" s="7"/>
      <c r="H221" s="7"/>
      <c r="J221" s="49">
        <v>42.4</v>
      </c>
      <c r="K221" s="4"/>
      <c r="M221" s="4"/>
      <c r="P221" s="10">
        <f t="shared" si="53"/>
        <v>0</v>
      </c>
    </row>
    <row r="222" spans="2:16" hidden="1">
      <c r="B222" s="7" t="s">
        <v>16</v>
      </c>
      <c r="C222" s="8">
        <v>41869</v>
      </c>
      <c r="D222" s="7" t="s">
        <v>4</v>
      </c>
      <c r="E222" s="4" t="s">
        <v>19</v>
      </c>
      <c r="F222" s="35"/>
      <c r="G222" s="7"/>
      <c r="H222" s="7"/>
      <c r="J222" s="49"/>
      <c r="K222" s="4"/>
      <c r="M222" s="4"/>
      <c r="N222" s="10">
        <v>130</v>
      </c>
      <c r="O222" s="10">
        <v>70</v>
      </c>
      <c r="P222" s="10">
        <f t="shared" ref="P222:P225" si="55">N222+O222</f>
        <v>200</v>
      </c>
    </row>
    <row r="223" spans="2:16">
      <c r="B223" s="7" t="s">
        <v>16</v>
      </c>
      <c r="C223" s="8">
        <v>41869</v>
      </c>
      <c r="D223" s="7" t="s">
        <v>193</v>
      </c>
      <c r="E223" s="4" t="s">
        <v>24</v>
      </c>
      <c r="F223" s="35"/>
      <c r="G223" s="7"/>
      <c r="H223" s="7"/>
      <c r="J223" s="49">
        <v>359.3</v>
      </c>
      <c r="K223" s="4"/>
      <c r="M223" s="4"/>
      <c r="P223" s="10">
        <f t="shared" si="55"/>
        <v>0</v>
      </c>
    </row>
    <row r="224" spans="2:16">
      <c r="B224" s="7" t="s">
        <v>16</v>
      </c>
      <c r="C224" s="8">
        <v>41869</v>
      </c>
      <c r="D224" s="7" t="s">
        <v>193</v>
      </c>
      <c r="E224" s="4" t="s">
        <v>18</v>
      </c>
      <c r="F224" s="35"/>
      <c r="G224" s="7"/>
      <c r="H224" s="7"/>
      <c r="J224" s="49">
        <v>359.3</v>
      </c>
      <c r="K224" s="4"/>
      <c r="M224" s="4"/>
      <c r="P224" s="10">
        <f t="shared" si="55"/>
        <v>0</v>
      </c>
    </row>
    <row r="225" spans="2:16" hidden="1">
      <c r="B225" s="7" t="s">
        <v>17</v>
      </c>
      <c r="C225" s="8">
        <v>41869</v>
      </c>
      <c r="D225" s="7" t="s">
        <v>4</v>
      </c>
      <c r="E225" s="4" t="s">
        <v>29</v>
      </c>
      <c r="F225" s="35"/>
      <c r="G225" s="7"/>
      <c r="H225" s="7"/>
      <c r="J225" s="49"/>
      <c r="K225" s="4"/>
      <c r="M225" s="4"/>
      <c r="N225" s="10">
        <v>100</v>
      </c>
      <c r="P225" s="10">
        <f t="shared" si="55"/>
        <v>100</v>
      </c>
    </row>
    <row r="226" spans="2:16">
      <c r="B226" s="7" t="s">
        <v>3</v>
      </c>
      <c r="C226" s="8">
        <v>41870</v>
      </c>
      <c r="D226" s="7" t="s">
        <v>4</v>
      </c>
      <c r="E226" s="4" t="s">
        <v>248</v>
      </c>
      <c r="F226" s="35"/>
      <c r="G226" s="7"/>
      <c r="H226" s="7"/>
      <c r="J226" s="49">
        <v>69.2</v>
      </c>
      <c r="K226" s="4"/>
      <c r="M226" s="4"/>
      <c r="P226" s="10">
        <f t="shared" ref="P226:P231" si="56">N226+O226</f>
        <v>0</v>
      </c>
    </row>
    <row r="227" spans="2:16">
      <c r="B227" s="7" t="s">
        <v>3</v>
      </c>
      <c r="C227" s="8">
        <v>41870</v>
      </c>
      <c r="D227" s="7" t="s">
        <v>4</v>
      </c>
      <c r="E227" s="4" t="s">
        <v>23</v>
      </c>
      <c r="F227" s="35"/>
      <c r="G227" s="7"/>
      <c r="H227" s="7"/>
      <c r="J227" s="49">
        <v>69.2</v>
      </c>
      <c r="K227" s="4"/>
      <c r="M227" s="4"/>
      <c r="P227" s="10">
        <f t="shared" si="56"/>
        <v>0</v>
      </c>
    </row>
    <row r="228" spans="2:16">
      <c r="B228" s="7" t="s">
        <v>3</v>
      </c>
      <c r="C228" s="8">
        <v>41870</v>
      </c>
      <c r="D228" s="7" t="s">
        <v>194</v>
      </c>
      <c r="E228" s="4" t="s">
        <v>47</v>
      </c>
      <c r="F228" s="35"/>
      <c r="G228" s="7"/>
      <c r="H228" s="7"/>
      <c r="J228" s="49">
        <v>69.2</v>
      </c>
      <c r="K228" s="4"/>
      <c r="M228" s="4"/>
      <c r="P228" s="10">
        <f t="shared" si="56"/>
        <v>0</v>
      </c>
    </row>
    <row r="229" spans="2:16">
      <c r="B229" s="7" t="s">
        <v>10</v>
      </c>
      <c r="C229" s="8">
        <v>41870</v>
      </c>
      <c r="D229" s="7" t="s">
        <v>4</v>
      </c>
      <c r="E229" s="4" t="s">
        <v>45</v>
      </c>
      <c r="F229" s="35"/>
      <c r="G229" s="7"/>
      <c r="H229" s="7"/>
      <c r="J229" s="49">
        <v>42.4</v>
      </c>
      <c r="K229" s="4"/>
      <c r="M229" s="4"/>
      <c r="P229" s="10">
        <f t="shared" si="56"/>
        <v>0</v>
      </c>
    </row>
    <row r="230" spans="2:16">
      <c r="B230" s="7" t="s">
        <v>10</v>
      </c>
      <c r="C230" s="8">
        <v>41870</v>
      </c>
      <c r="D230" s="7" t="s">
        <v>4</v>
      </c>
      <c r="E230" s="4" t="s">
        <v>44</v>
      </c>
      <c r="F230" s="35"/>
      <c r="G230" s="7"/>
      <c r="H230" s="7"/>
      <c r="J230" s="49">
        <v>42.4</v>
      </c>
      <c r="K230" s="4"/>
      <c r="M230" s="4"/>
      <c r="P230" s="10">
        <f t="shared" si="56"/>
        <v>0</v>
      </c>
    </row>
    <row r="231" spans="2:16">
      <c r="B231" s="7" t="s">
        <v>10</v>
      </c>
      <c r="C231" s="8">
        <v>41870</v>
      </c>
      <c r="D231" s="7" t="s">
        <v>4</v>
      </c>
      <c r="E231" s="4" t="s">
        <v>43</v>
      </c>
      <c r="F231" s="35"/>
      <c r="G231" s="7"/>
      <c r="H231" s="7"/>
      <c r="J231" s="49">
        <v>42.4</v>
      </c>
      <c r="K231" s="4"/>
      <c r="M231" s="4"/>
      <c r="P231" s="10">
        <f t="shared" si="56"/>
        <v>0</v>
      </c>
    </row>
    <row r="232" spans="2:16">
      <c r="B232" s="7" t="s">
        <v>27</v>
      </c>
      <c r="C232" s="8">
        <v>41870</v>
      </c>
      <c r="D232" s="7" t="s">
        <v>194</v>
      </c>
      <c r="E232" s="4" t="s">
        <v>48</v>
      </c>
      <c r="F232" s="35"/>
      <c r="G232" s="7"/>
      <c r="H232" s="7"/>
      <c r="J232" s="49">
        <v>334.6</v>
      </c>
      <c r="K232" s="4"/>
      <c r="M232" s="4"/>
      <c r="P232" s="10">
        <f t="shared" ref="P232:P235" si="57">N232+O232</f>
        <v>0</v>
      </c>
    </row>
    <row r="233" spans="2:16">
      <c r="B233" s="7" t="s">
        <v>88</v>
      </c>
      <c r="C233" s="8">
        <v>41870</v>
      </c>
      <c r="D233" s="7" t="s">
        <v>194</v>
      </c>
      <c r="E233" s="4" t="s">
        <v>87</v>
      </c>
      <c r="F233" s="35"/>
      <c r="G233" s="7"/>
      <c r="H233" s="7"/>
      <c r="J233" s="49">
        <v>526.70000000000005</v>
      </c>
      <c r="K233" s="4"/>
      <c r="M233" s="4"/>
      <c r="P233" s="10">
        <f t="shared" si="57"/>
        <v>0</v>
      </c>
    </row>
    <row r="234" spans="2:16">
      <c r="B234" s="7" t="s">
        <v>88</v>
      </c>
      <c r="C234" s="8">
        <v>41870</v>
      </c>
      <c r="D234" s="7" t="s">
        <v>194</v>
      </c>
      <c r="E234" s="4" t="s">
        <v>175</v>
      </c>
      <c r="F234" s="35"/>
      <c r="G234" s="7"/>
      <c r="H234" s="7"/>
      <c r="J234" s="49">
        <v>526.70000000000005</v>
      </c>
      <c r="K234" s="4"/>
      <c r="M234" s="4"/>
      <c r="P234" s="10">
        <f t="shared" si="57"/>
        <v>0</v>
      </c>
    </row>
    <row r="235" spans="2:16" hidden="1">
      <c r="B235" s="7" t="s">
        <v>17</v>
      </c>
      <c r="C235" s="8">
        <v>41870</v>
      </c>
      <c r="D235" s="7" t="s">
        <v>4</v>
      </c>
      <c r="E235" s="4" t="s">
        <v>29</v>
      </c>
      <c r="F235" s="35"/>
      <c r="G235" s="7"/>
      <c r="H235" s="7"/>
      <c r="J235" s="49"/>
      <c r="K235" s="4"/>
      <c r="M235" s="4"/>
      <c r="N235" s="10">
        <v>30</v>
      </c>
      <c r="P235" s="10">
        <f t="shared" si="57"/>
        <v>30</v>
      </c>
    </row>
    <row r="236" spans="2:16">
      <c r="B236" s="7" t="s">
        <v>202</v>
      </c>
      <c r="C236" s="8">
        <v>41870</v>
      </c>
      <c r="D236" s="7" t="s">
        <v>193</v>
      </c>
      <c r="E236" s="4" t="s">
        <v>89</v>
      </c>
      <c r="F236" s="35"/>
      <c r="G236" s="7"/>
      <c r="H236" s="7"/>
      <c r="J236" s="49">
        <v>989.3</v>
      </c>
      <c r="K236" s="4"/>
      <c r="M236" s="4"/>
      <c r="P236" s="10">
        <f t="shared" ref="P236" si="58">N236+O236</f>
        <v>0</v>
      </c>
    </row>
    <row r="237" spans="2:16">
      <c r="B237" s="7" t="s">
        <v>16</v>
      </c>
      <c r="C237" s="8">
        <v>41870</v>
      </c>
      <c r="D237" s="7" t="s">
        <v>193</v>
      </c>
      <c r="E237" s="4" t="s">
        <v>18</v>
      </c>
      <c r="F237" s="35"/>
      <c r="G237" s="7"/>
      <c r="H237" s="7"/>
      <c r="J237" s="49">
        <v>359.3</v>
      </c>
      <c r="K237" s="4"/>
      <c r="M237" s="4"/>
      <c r="P237" s="10">
        <f t="shared" ref="P237:P242" si="59">N237+O237</f>
        <v>0</v>
      </c>
    </row>
    <row r="238" spans="2:16">
      <c r="B238" s="7" t="s">
        <v>16</v>
      </c>
      <c r="C238" s="8">
        <v>41870</v>
      </c>
      <c r="D238" s="7" t="s">
        <v>193</v>
      </c>
      <c r="E238" s="4" t="s">
        <v>24</v>
      </c>
      <c r="F238" s="35"/>
      <c r="G238" s="7"/>
      <c r="H238" s="7"/>
      <c r="J238" s="49">
        <v>359.3</v>
      </c>
      <c r="K238" s="4"/>
      <c r="M238" s="4"/>
      <c r="P238" s="10">
        <f t="shared" si="59"/>
        <v>0</v>
      </c>
    </row>
    <row r="239" spans="2:16">
      <c r="B239" s="7" t="s">
        <v>16</v>
      </c>
      <c r="C239" s="8">
        <v>41870</v>
      </c>
      <c r="D239" s="7" t="s">
        <v>194</v>
      </c>
      <c r="E239" s="4" t="s">
        <v>36</v>
      </c>
      <c r="F239" s="35"/>
      <c r="G239" s="7"/>
      <c r="H239" s="7"/>
      <c r="J239" s="49">
        <v>359.3</v>
      </c>
      <c r="K239" s="4"/>
      <c r="M239" s="4"/>
      <c r="P239" s="10">
        <f t="shared" si="59"/>
        <v>0</v>
      </c>
    </row>
    <row r="240" spans="2:16">
      <c r="B240" s="7" t="s">
        <v>16</v>
      </c>
      <c r="C240" s="8">
        <v>41870</v>
      </c>
      <c r="D240" s="7" t="s">
        <v>194</v>
      </c>
      <c r="E240" s="4" t="s">
        <v>19</v>
      </c>
      <c r="F240" s="35"/>
      <c r="G240" s="7"/>
      <c r="H240" s="7"/>
      <c r="J240" s="49">
        <v>359.3</v>
      </c>
      <c r="K240" s="4"/>
      <c r="M240" s="4"/>
      <c r="P240" s="10">
        <f t="shared" si="59"/>
        <v>0</v>
      </c>
    </row>
    <row r="241" spans="2:16">
      <c r="B241" s="7" t="s">
        <v>16</v>
      </c>
      <c r="C241" s="8">
        <v>41870</v>
      </c>
      <c r="D241" s="7" t="s">
        <v>194</v>
      </c>
      <c r="E241" s="4" t="s">
        <v>26</v>
      </c>
      <c r="F241" s="35"/>
      <c r="G241" s="7"/>
      <c r="H241" s="7"/>
      <c r="J241" s="49">
        <v>359.3</v>
      </c>
      <c r="K241" s="4"/>
      <c r="M241" s="4"/>
      <c r="P241" s="10">
        <f t="shared" si="59"/>
        <v>0</v>
      </c>
    </row>
    <row r="242" spans="2:16" hidden="1">
      <c r="B242" s="7" t="s">
        <v>16</v>
      </c>
      <c r="C242" s="8">
        <v>41870</v>
      </c>
      <c r="D242" s="7" t="s">
        <v>4</v>
      </c>
      <c r="E242" s="4" t="s">
        <v>19</v>
      </c>
      <c r="F242" s="35"/>
      <c r="G242" s="7"/>
      <c r="H242" s="7"/>
      <c r="J242" s="49"/>
      <c r="K242" s="4"/>
      <c r="M242" s="4"/>
      <c r="N242" s="10">
        <v>100</v>
      </c>
      <c r="O242" s="10">
        <v>40</v>
      </c>
      <c r="P242" s="10">
        <f t="shared" si="59"/>
        <v>140</v>
      </c>
    </row>
    <row r="243" spans="2:16">
      <c r="B243" s="7" t="s">
        <v>41</v>
      </c>
      <c r="C243" s="8">
        <v>41871</v>
      </c>
      <c r="D243" s="7" t="s">
        <v>194</v>
      </c>
      <c r="E243" s="4" t="s">
        <v>38</v>
      </c>
      <c r="F243" s="35"/>
      <c r="G243" s="7"/>
      <c r="H243" s="7"/>
      <c r="J243" s="49">
        <v>356.8</v>
      </c>
      <c r="K243" s="4"/>
      <c r="M243" s="4"/>
      <c r="N243" s="10">
        <v>68</v>
      </c>
      <c r="O243" s="10">
        <v>20</v>
      </c>
      <c r="P243" s="10">
        <f t="shared" ref="P243:P247" si="60">N243+O243</f>
        <v>88</v>
      </c>
    </row>
    <row r="244" spans="2:16">
      <c r="B244" s="7" t="s">
        <v>41</v>
      </c>
      <c r="C244" s="8">
        <v>41871</v>
      </c>
      <c r="D244" s="7" t="s">
        <v>194</v>
      </c>
      <c r="E244" s="4" t="s">
        <v>81</v>
      </c>
      <c r="F244" s="35"/>
      <c r="G244" s="7"/>
      <c r="H244" s="7"/>
      <c r="J244" s="49">
        <v>356.8</v>
      </c>
      <c r="K244" s="4" t="s">
        <v>254</v>
      </c>
      <c r="M244" s="4">
        <v>202.75</v>
      </c>
      <c r="P244" s="10">
        <f t="shared" si="60"/>
        <v>0</v>
      </c>
    </row>
    <row r="245" spans="2:16">
      <c r="B245" s="7" t="s">
        <v>10</v>
      </c>
      <c r="C245" s="8">
        <v>41871</v>
      </c>
      <c r="D245" s="7" t="s">
        <v>4</v>
      </c>
      <c r="E245" s="4" t="s">
        <v>45</v>
      </c>
      <c r="F245" s="35"/>
      <c r="G245" s="7"/>
      <c r="H245" s="7"/>
      <c r="J245" s="49">
        <v>42.4</v>
      </c>
      <c r="K245" s="4"/>
      <c r="M245" s="4"/>
      <c r="P245" s="10">
        <f t="shared" si="60"/>
        <v>0</v>
      </c>
    </row>
    <row r="246" spans="2:16">
      <c r="B246" s="7" t="s">
        <v>10</v>
      </c>
      <c r="C246" s="8">
        <v>41871</v>
      </c>
      <c r="D246" s="7" t="s">
        <v>4</v>
      </c>
      <c r="E246" s="4" t="s">
        <v>43</v>
      </c>
      <c r="F246" s="35"/>
      <c r="G246" s="7"/>
      <c r="H246" s="7"/>
      <c r="J246" s="49">
        <v>42.4</v>
      </c>
      <c r="K246" s="4"/>
      <c r="M246" s="4"/>
      <c r="P246" s="10">
        <f t="shared" si="60"/>
        <v>0</v>
      </c>
    </row>
    <row r="247" spans="2:16" hidden="1">
      <c r="B247" s="7" t="s">
        <v>10</v>
      </c>
      <c r="C247" s="8">
        <v>41871</v>
      </c>
      <c r="D247" s="7" t="s">
        <v>4</v>
      </c>
      <c r="E247" s="4" t="s">
        <v>50</v>
      </c>
      <c r="F247" s="35"/>
      <c r="G247" s="7"/>
      <c r="H247" s="7"/>
      <c r="J247" s="49"/>
      <c r="K247" s="4"/>
      <c r="L247" s="4" t="s">
        <v>252</v>
      </c>
      <c r="M247" s="4">
        <v>16</v>
      </c>
      <c r="P247" s="10">
        <f t="shared" si="60"/>
        <v>0</v>
      </c>
    </row>
    <row r="248" spans="2:16" hidden="1">
      <c r="B248" s="7" t="s">
        <v>10</v>
      </c>
      <c r="C248" s="8">
        <v>41871</v>
      </c>
      <c r="D248" s="7" t="s">
        <v>4</v>
      </c>
      <c r="E248" s="4" t="s">
        <v>50</v>
      </c>
      <c r="F248" s="35"/>
      <c r="G248" s="7"/>
      <c r="H248" s="7"/>
      <c r="J248" s="49"/>
      <c r="K248" s="4"/>
      <c r="L248" s="4" t="s">
        <v>253</v>
      </c>
      <c r="M248" s="4">
        <v>16</v>
      </c>
      <c r="P248" s="10">
        <f t="shared" ref="P248" si="61">N248+O248</f>
        <v>0</v>
      </c>
    </row>
    <row r="249" spans="2:16" hidden="1">
      <c r="B249" s="7" t="s">
        <v>17</v>
      </c>
      <c r="C249" s="8">
        <v>41871</v>
      </c>
      <c r="D249" s="7" t="s">
        <v>4</v>
      </c>
      <c r="E249" s="4" t="s">
        <v>29</v>
      </c>
      <c r="F249" s="35"/>
      <c r="G249" s="7"/>
      <c r="H249" s="7"/>
      <c r="J249" s="49"/>
      <c r="K249" s="4"/>
      <c r="M249" s="4"/>
      <c r="N249" s="10">
        <v>50</v>
      </c>
      <c r="P249" s="10">
        <f t="shared" ref="P249:P252" si="62">N249+O249</f>
        <v>50</v>
      </c>
    </row>
    <row r="250" spans="2:16" hidden="1">
      <c r="B250" s="7" t="s">
        <v>17</v>
      </c>
      <c r="C250" s="8">
        <v>41871</v>
      </c>
      <c r="D250" s="7" t="s">
        <v>4</v>
      </c>
      <c r="E250" s="4" t="s">
        <v>25</v>
      </c>
      <c r="F250" s="35"/>
      <c r="G250" s="7"/>
      <c r="H250" s="7"/>
      <c r="J250" s="49"/>
      <c r="K250" s="4"/>
      <c r="M250" s="4"/>
      <c r="N250" s="10">
        <v>70</v>
      </c>
      <c r="P250" s="10">
        <f t="shared" si="62"/>
        <v>70</v>
      </c>
    </row>
    <row r="251" spans="2:16">
      <c r="B251" s="7" t="s">
        <v>3</v>
      </c>
      <c r="C251" s="8">
        <v>41871</v>
      </c>
      <c r="D251" s="7" t="s">
        <v>4</v>
      </c>
      <c r="E251" s="4" t="s">
        <v>248</v>
      </c>
      <c r="F251" s="35"/>
      <c r="G251" s="7"/>
      <c r="H251" s="7"/>
      <c r="J251" s="49">
        <v>69.2</v>
      </c>
      <c r="K251" s="4"/>
      <c r="M251" s="4"/>
      <c r="P251" s="10">
        <f t="shared" si="62"/>
        <v>0</v>
      </c>
    </row>
    <row r="252" spans="2:16">
      <c r="B252" s="7" t="s">
        <v>3</v>
      </c>
      <c r="C252" s="8">
        <v>41871</v>
      </c>
      <c r="D252" s="7" t="s">
        <v>4</v>
      </c>
      <c r="E252" s="4" t="s">
        <v>23</v>
      </c>
      <c r="F252" s="35"/>
      <c r="G252" s="7"/>
      <c r="H252" s="7"/>
      <c r="J252" s="49">
        <v>69.2</v>
      </c>
      <c r="K252" s="4"/>
      <c r="M252" s="4"/>
      <c r="P252" s="10">
        <f t="shared" si="62"/>
        <v>0</v>
      </c>
    </row>
    <row r="253" spans="2:16">
      <c r="B253" s="7" t="s">
        <v>16</v>
      </c>
      <c r="C253" s="8">
        <v>41871</v>
      </c>
      <c r="D253" s="7" t="s">
        <v>194</v>
      </c>
      <c r="E253" s="4" t="s">
        <v>26</v>
      </c>
      <c r="F253" s="35"/>
      <c r="G253" s="7"/>
      <c r="H253" s="7"/>
      <c r="J253" s="49">
        <v>359.3</v>
      </c>
      <c r="K253" s="4"/>
      <c r="M253" s="4"/>
      <c r="P253" s="10">
        <f t="shared" ref="P253:P258" si="63">N253+O253</f>
        <v>0</v>
      </c>
    </row>
    <row r="254" spans="2:16">
      <c r="B254" s="7" t="s">
        <v>16</v>
      </c>
      <c r="C254" s="8">
        <v>41871</v>
      </c>
      <c r="D254" s="7" t="s">
        <v>194</v>
      </c>
      <c r="E254" s="4" t="s">
        <v>19</v>
      </c>
      <c r="F254" s="35"/>
      <c r="G254" s="7"/>
      <c r="H254" s="7"/>
      <c r="J254" s="49">
        <v>359.3</v>
      </c>
      <c r="K254" s="4"/>
      <c r="M254" s="4"/>
      <c r="P254" s="10">
        <f t="shared" si="63"/>
        <v>0</v>
      </c>
    </row>
    <row r="255" spans="2:16">
      <c r="B255" s="7" t="s">
        <v>16</v>
      </c>
      <c r="C255" s="8">
        <v>41871</v>
      </c>
      <c r="D255" s="7" t="s">
        <v>193</v>
      </c>
      <c r="E255" s="4" t="s">
        <v>18</v>
      </c>
      <c r="F255" s="35"/>
      <c r="G255" s="7"/>
      <c r="H255" s="7"/>
      <c r="J255" s="49">
        <v>359.3</v>
      </c>
      <c r="K255" s="4"/>
      <c r="M255" s="4"/>
      <c r="P255" s="10">
        <f t="shared" si="63"/>
        <v>0</v>
      </c>
    </row>
    <row r="256" spans="2:16">
      <c r="B256" s="7" t="s">
        <v>16</v>
      </c>
      <c r="C256" s="8">
        <v>41871</v>
      </c>
      <c r="D256" s="7" t="s">
        <v>4</v>
      </c>
      <c r="E256" s="4" t="s">
        <v>19</v>
      </c>
      <c r="F256" s="35"/>
      <c r="G256" s="7"/>
      <c r="H256" s="7"/>
      <c r="J256" s="49">
        <v>359.3</v>
      </c>
      <c r="K256" s="4"/>
      <c r="M256" s="4"/>
      <c r="N256" s="10">
        <v>70</v>
      </c>
      <c r="O256" s="10">
        <v>20</v>
      </c>
      <c r="P256" s="10">
        <f t="shared" si="63"/>
        <v>90</v>
      </c>
    </row>
    <row r="257" spans="2:16" hidden="1">
      <c r="B257" s="7" t="s">
        <v>16</v>
      </c>
      <c r="C257" s="8">
        <v>41871</v>
      </c>
      <c r="D257" s="7" t="s">
        <v>194</v>
      </c>
      <c r="E257" s="4" t="s">
        <v>29</v>
      </c>
      <c r="F257" s="35"/>
      <c r="G257" s="7"/>
      <c r="H257" s="7"/>
      <c r="J257" s="49"/>
      <c r="K257" s="4"/>
      <c r="M257" s="4"/>
      <c r="N257" s="10">
        <v>50</v>
      </c>
      <c r="O257" s="10">
        <v>30</v>
      </c>
      <c r="P257" s="10">
        <f t="shared" si="63"/>
        <v>80</v>
      </c>
    </row>
    <row r="258" spans="2:16" hidden="1">
      <c r="B258" s="7" t="s">
        <v>16</v>
      </c>
      <c r="C258" s="8">
        <v>41871</v>
      </c>
      <c r="D258" s="7" t="s">
        <v>193</v>
      </c>
      <c r="E258" s="4" t="s">
        <v>29</v>
      </c>
      <c r="F258" s="35"/>
      <c r="G258" s="7"/>
      <c r="H258" s="7"/>
      <c r="J258" s="49"/>
      <c r="K258" s="4"/>
      <c r="M258" s="4"/>
      <c r="N258" s="10">
        <v>80</v>
      </c>
      <c r="O258" s="10">
        <v>20</v>
      </c>
      <c r="P258" s="10">
        <f t="shared" si="63"/>
        <v>100</v>
      </c>
    </row>
    <row r="259" spans="2:16">
      <c r="B259" s="7" t="s">
        <v>85</v>
      </c>
      <c r="C259" s="8">
        <v>41871</v>
      </c>
      <c r="D259" s="7" t="s">
        <v>194</v>
      </c>
      <c r="E259" s="4" t="s">
        <v>87</v>
      </c>
      <c r="F259" s="35"/>
      <c r="G259" s="7"/>
      <c r="H259" s="7"/>
      <c r="J259" s="49">
        <v>526.70000000000005</v>
      </c>
      <c r="K259" s="4"/>
      <c r="M259" s="4"/>
      <c r="P259" s="10">
        <f t="shared" ref="P259:P261" si="64">N259+O259</f>
        <v>0</v>
      </c>
    </row>
    <row r="260" spans="2:16">
      <c r="B260" s="7" t="s">
        <v>85</v>
      </c>
      <c r="C260" s="8">
        <v>41871</v>
      </c>
      <c r="D260" s="7" t="s">
        <v>194</v>
      </c>
      <c r="E260" s="4" t="s">
        <v>175</v>
      </c>
      <c r="F260" s="35"/>
      <c r="G260" s="7"/>
      <c r="H260" s="7"/>
      <c r="J260" s="49">
        <v>526.70000000000005</v>
      </c>
      <c r="K260" s="4"/>
      <c r="M260" s="4"/>
      <c r="P260" s="10">
        <f t="shared" si="64"/>
        <v>0</v>
      </c>
    </row>
    <row r="261" spans="2:16">
      <c r="B261" s="7" t="s">
        <v>202</v>
      </c>
      <c r="C261" s="8">
        <v>41871</v>
      </c>
      <c r="D261" s="7" t="s">
        <v>193</v>
      </c>
      <c r="E261" s="4" t="s">
        <v>89</v>
      </c>
      <c r="F261" s="35"/>
      <c r="G261" s="7"/>
      <c r="H261" s="7"/>
      <c r="J261" s="49">
        <v>989.3</v>
      </c>
      <c r="K261" s="4"/>
      <c r="M261" s="4"/>
      <c r="P261" s="10">
        <f t="shared" si="64"/>
        <v>0</v>
      </c>
    </row>
    <row r="262" spans="2:16">
      <c r="B262" s="7" t="s">
        <v>85</v>
      </c>
      <c r="C262" s="8">
        <v>41872</v>
      </c>
      <c r="D262" s="7" t="s">
        <v>194</v>
      </c>
      <c r="E262" s="4" t="s">
        <v>175</v>
      </c>
      <c r="F262" s="35"/>
      <c r="G262" s="7"/>
      <c r="H262" s="7"/>
      <c r="J262" s="49">
        <v>526.70000000000005</v>
      </c>
      <c r="K262" s="4"/>
      <c r="M262" s="4"/>
      <c r="P262" s="10">
        <f t="shared" ref="P262:P263" si="65">N262+O262</f>
        <v>0</v>
      </c>
    </row>
    <row r="263" spans="2:16">
      <c r="B263" s="7" t="s">
        <v>85</v>
      </c>
      <c r="C263" s="8">
        <v>41872</v>
      </c>
      <c r="D263" s="7" t="s">
        <v>194</v>
      </c>
      <c r="E263" s="4" t="s">
        <v>87</v>
      </c>
      <c r="F263" s="35"/>
      <c r="G263" s="7"/>
      <c r="H263" s="7"/>
      <c r="J263" s="49">
        <v>526.70000000000005</v>
      </c>
      <c r="K263" s="4"/>
      <c r="M263" s="4"/>
      <c r="P263" s="10">
        <f t="shared" si="65"/>
        <v>0</v>
      </c>
    </row>
    <row r="264" spans="2:16">
      <c r="B264" s="7" t="s">
        <v>202</v>
      </c>
      <c r="C264" s="8">
        <v>41872</v>
      </c>
      <c r="D264" s="7" t="s">
        <v>193</v>
      </c>
      <c r="E264" s="4" t="s">
        <v>89</v>
      </c>
      <c r="F264" s="35"/>
      <c r="G264" s="7"/>
      <c r="H264" s="7"/>
      <c r="J264" s="49">
        <v>989.3</v>
      </c>
      <c r="K264" s="4"/>
      <c r="M264" s="4"/>
      <c r="P264" s="10">
        <f t="shared" ref="P264:P265" si="66">N264+O264</f>
        <v>0</v>
      </c>
    </row>
    <row r="265" spans="2:16" hidden="1">
      <c r="B265" s="7" t="s">
        <v>202</v>
      </c>
      <c r="C265" s="8">
        <v>41872</v>
      </c>
      <c r="D265" s="7" t="s">
        <v>194</v>
      </c>
      <c r="E265" s="4" t="s">
        <v>9</v>
      </c>
      <c r="F265" s="35"/>
      <c r="G265" s="7"/>
      <c r="H265" s="7"/>
      <c r="J265" s="49"/>
      <c r="K265" s="4" t="s">
        <v>256</v>
      </c>
      <c r="M265" s="4">
        <v>200</v>
      </c>
      <c r="P265" s="10">
        <f t="shared" si="66"/>
        <v>0</v>
      </c>
    </row>
    <row r="266" spans="2:16">
      <c r="B266" s="7" t="s">
        <v>41</v>
      </c>
      <c r="C266" s="8">
        <v>41872</v>
      </c>
      <c r="D266" s="7" t="s">
        <v>194</v>
      </c>
      <c r="E266" s="4" t="s">
        <v>38</v>
      </c>
      <c r="F266" s="35"/>
      <c r="G266" s="7"/>
      <c r="H266" s="7"/>
      <c r="J266" s="49">
        <v>356.8</v>
      </c>
      <c r="K266" s="4"/>
      <c r="M266" s="4"/>
      <c r="P266" s="10">
        <f t="shared" ref="P266" si="67">N266+O266</f>
        <v>0</v>
      </c>
    </row>
    <row r="267" spans="2:16">
      <c r="B267" s="7" t="s">
        <v>16</v>
      </c>
      <c r="C267" s="8">
        <v>41872</v>
      </c>
      <c r="D267" s="7" t="s">
        <v>194</v>
      </c>
      <c r="E267" s="4" t="s">
        <v>26</v>
      </c>
      <c r="F267" s="35"/>
      <c r="G267" s="7"/>
      <c r="H267" s="7"/>
      <c r="J267" s="49">
        <v>359.3</v>
      </c>
      <c r="K267" s="4"/>
      <c r="M267" s="4"/>
      <c r="P267" s="10">
        <f t="shared" ref="P267:P274" si="68">N267+O267</f>
        <v>0</v>
      </c>
    </row>
    <row r="268" spans="2:16">
      <c r="B268" s="7" t="s">
        <v>16</v>
      </c>
      <c r="C268" s="8">
        <v>41872</v>
      </c>
      <c r="D268" s="7" t="s">
        <v>194</v>
      </c>
      <c r="E268" s="4" t="s">
        <v>19</v>
      </c>
      <c r="F268" s="35"/>
      <c r="G268" s="7"/>
      <c r="H268" s="7"/>
      <c r="J268" s="49">
        <v>359.3</v>
      </c>
      <c r="K268" s="4"/>
      <c r="M268" s="4"/>
      <c r="P268" s="10">
        <f t="shared" si="68"/>
        <v>0</v>
      </c>
    </row>
    <row r="269" spans="2:16">
      <c r="B269" s="7" t="s">
        <v>16</v>
      </c>
      <c r="C269" s="8">
        <v>41872</v>
      </c>
      <c r="D269" s="7" t="s">
        <v>193</v>
      </c>
      <c r="E269" s="4" t="s">
        <v>18</v>
      </c>
      <c r="F269" s="35"/>
      <c r="G269" s="7"/>
      <c r="H269" s="7"/>
      <c r="J269" s="49">
        <v>359.3</v>
      </c>
      <c r="K269" s="4"/>
      <c r="M269" s="4"/>
      <c r="P269" s="10">
        <f t="shared" si="68"/>
        <v>0</v>
      </c>
    </row>
    <row r="270" spans="2:16">
      <c r="B270" s="7" t="s">
        <v>16</v>
      </c>
      <c r="C270" s="8">
        <v>41872</v>
      </c>
      <c r="D270" s="7" t="s">
        <v>193</v>
      </c>
      <c r="E270" s="4" t="s">
        <v>24</v>
      </c>
      <c r="F270" s="35"/>
      <c r="G270" s="7"/>
      <c r="H270" s="7"/>
      <c r="J270" s="49">
        <v>359.3</v>
      </c>
      <c r="K270" s="4"/>
      <c r="M270" s="4"/>
      <c r="P270" s="10">
        <f t="shared" si="68"/>
        <v>0</v>
      </c>
    </row>
    <row r="271" spans="2:16">
      <c r="B271" s="7" t="s">
        <v>16</v>
      </c>
      <c r="C271" s="8">
        <v>41872</v>
      </c>
      <c r="D271" s="7" t="s">
        <v>193</v>
      </c>
      <c r="E271" s="4" t="s">
        <v>255</v>
      </c>
      <c r="F271" s="35"/>
      <c r="G271" s="7"/>
      <c r="H271" s="7"/>
      <c r="J271" s="49">
        <v>359.3</v>
      </c>
      <c r="K271" s="4"/>
      <c r="M271" s="4"/>
      <c r="P271" s="10">
        <f t="shared" si="68"/>
        <v>0</v>
      </c>
    </row>
    <row r="272" spans="2:16" hidden="1">
      <c r="B272" s="7" t="s">
        <v>16</v>
      </c>
      <c r="C272" s="8">
        <v>41872</v>
      </c>
      <c r="D272" s="7" t="s">
        <v>194</v>
      </c>
      <c r="E272" s="4" t="s">
        <v>39</v>
      </c>
      <c r="F272" s="35"/>
      <c r="G272" s="7"/>
      <c r="H272" s="7"/>
      <c r="J272" s="49"/>
      <c r="K272" s="4"/>
      <c r="M272" s="4"/>
      <c r="N272" s="10">
        <v>150</v>
      </c>
      <c r="O272" s="10">
        <v>50</v>
      </c>
      <c r="P272" s="10">
        <f t="shared" si="68"/>
        <v>200</v>
      </c>
    </row>
    <row r="273" spans="2:16" hidden="1">
      <c r="B273" s="7" t="s">
        <v>16</v>
      </c>
      <c r="C273" s="8">
        <v>41872</v>
      </c>
      <c r="D273" s="7" t="s">
        <v>4</v>
      </c>
      <c r="E273" s="4" t="s">
        <v>19</v>
      </c>
      <c r="F273" s="35"/>
      <c r="G273" s="7"/>
      <c r="H273" s="7"/>
      <c r="J273" s="49"/>
      <c r="K273" s="4"/>
      <c r="M273" s="4"/>
      <c r="N273" s="10">
        <v>200</v>
      </c>
      <c r="O273" s="10">
        <v>40</v>
      </c>
      <c r="P273" s="10">
        <f t="shared" si="68"/>
        <v>240</v>
      </c>
    </row>
    <row r="274" spans="2:16" hidden="1">
      <c r="B274" s="7" t="s">
        <v>16</v>
      </c>
      <c r="C274" s="8">
        <v>41872</v>
      </c>
      <c r="D274" s="7" t="s">
        <v>193</v>
      </c>
      <c r="E274" s="4" t="s">
        <v>40</v>
      </c>
      <c r="F274" s="35"/>
      <c r="G274" s="7"/>
      <c r="H274" s="7"/>
      <c r="J274" s="49"/>
      <c r="K274" s="4"/>
      <c r="M274" s="4"/>
      <c r="N274" s="10">
        <v>300</v>
      </c>
      <c r="O274" s="10">
        <v>100</v>
      </c>
      <c r="P274" s="10">
        <f t="shared" si="68"/>
        <v>400</v>
      </c>
    </row>
    <row r="275" spans="2:16">
      <c r="B275" s="7" t="s">
        <v>10</v>
      </c>
      <c r="C275" s="8">
        <v>41872</v>
      </c>
      <c r="D275" s="7" t="s">
        <v>4</v>
      </c>
      <c r="E275" s="4" t="s">
        <v>44</v>
      </c>
      <c r="F275" s="35"/>
      <c r="G275" s="7"/>
      <c r="H275" s="7"/>
      <c r="J275" s="49">
        <v>42.4</v>
      </c>
      <c r="K275" s="4"/>
      <c r="M275" s="4"/>
      <c r="P275" s="10">
        <f t="shared" ref="P275:P277" si="69">N275+O275</f>
        <v>0</v>
      </c>
    </row>
    <row r="276" spans="2:16">
      <c r="B276" s="7" t="s">
        <v>10</v>
      </c>
      <c r="C276" s="8">
        <v>41872</v>
      </c>
      <c r="D276" s="7" t="s">
        <v>4</v>
      </c>
      <c r="E276" s="4" t="s">
        <v>43</v>
      </c>
      <c r="F276" s="35"/>
      <c r="G276" s="7"/>
      <c r="H276" s="7"/>
      <c r="J276" s="49">
        <v>42.4</v>
      </c>
      <c r="K276" s="4"/>
      <c r="M276" s="4"/>
      <c r="O276" s="10">
        <v>60</v>
      </c>
      <c r="P276" s="10">
        <f t="shared" si="69"/>
        <v>60</v>
      </c>
    </row>
    <row r="277" spans="2:16">
      <c r="B277" s="7" t="s">
        <v>10</v>
      </c>
      <c r="C277" s="8">
        <v>41872</v>
      </c>
      <c r="D277" s="7" t="s">
        <v>4</v>
      </c>
      <c r="E277" s="4" t="s">
        <v>33</v>
      </c>
      <c r="F277" s="35"/>
      <c r="G277" s="7"/>
      <c r="H277" s="7"/>
      <c r="J277" s="49">
        <v>42.4</v>
      </c>
      <c r="K277" s="4"/>
      <c r="M277" s="4"/>
      <c r="P277" s="10">
        <f t="shared" si="69"/>
        <v>0</v>
      </c>
    </row>
    <row r="278" spans="2:16">
      <c r="B278" s="7" t="s">
        <v>3</v>
      </c>
      <c r="C278" s="8">
        <v>41872</v>
      </c>
      <c r="D278" s="7" t="s">
        <v>4</v>
      </c>
      <c r="E278" s="4" t="s">
        <v>248</v>
      </c>
      <c r="F278" s="35"/>
      <c r="G278" s="7"/>
      <c r="H278" s="7"/>
      <c r="J278" s="49">
        <v>69.2</v>
      </c>
      <c r="K278" s="4"/>
      <c r="M278" s="4"/>
      <c r="P278" s="10">
        <f t="shared" ref="P278:P280" si="70">N278+O278</f>
        <v>0</v>
      </c>
    </row>
    <row r="279" spans="2:16">
      <c r="B279" s="7" t="s">
        <v>3</v>
      </c>
      <c r="C279" s="8">
        <v>41872</v>
      </c>
      <c r="D279" s="7" t="s">
        <v>4</v>
      </c>
      <c r="E279" s="4" t="s">
        <v>23</v>
      </c>
      <c r="F279" s="35"/>
      <c r="G279" s="7"/>
      <c r="H279" s="7"/>
      <c r="J279" s="49">
        <v>69.2</v>
      </c>
      <c r="K279" s="4"/>
      <c r="M279" s="4"/>
      <c r="P279" s="10">
        <f t="shared" si="70"/>
        <v>0</v>
      </c>
    </row>
    <row r="280" spans="2:16">
      <c r="B280" s="7" t="s">
        <v>3</v>
      </c>
      <c r="C280" s="8">
        <v>41872</v>
      </c>
      <c r="D280" s="7" t="s">
        <v>194</v>
      </c>
      <c r="E280" s="4" t="s">
        <v>47</v>
      </c>
      <c r="F280" s="35"/>
      <c r="G280" s="7"/>
      <c r="H280" s="7"/>
      <c r="J280" s="49">
        <v>69.2</v>
      </c>
      <c r="K280" s="4"/>
      <c r="M280" s="4"/>
      <c r="P280" s="10">
        <f t="shared" si="70"/>
        <v>0</v>
      </c>
    </row>
    <row r="281" spans="2:16">
      <c r="B281" s="7" t="s">
        <v>202</v>
      </c>
      <c r="C281" s="8">
        <v>41873</v>
      </c>
      <c r="D281" s="7" t="s">
        <v>193</v>
      </c>
      <c r="E281" s="4" t="s">
        <v>89</v>
      </c>
      <c r="F281" s="35"/>
      <c r="G281" s="7"/>
      <c r="H281" s="7"/>
      <c r="J281" s="49">
        <v>989.3</v>
      </c>
      <c r="K281" s="4"/>
      <c r="M281" s="4"/>
      <c r="P281" s="10">
        <f t="shared" ref="P281" si="71">N281+O281</f>
        <v>0</v>
      </c>
    </row>
    <row r="282" spans="2:16">
      <c r="B282" s="7" t="s">
        <v>16</v>
      </c>
      <c r="C282" s="8">
        <v>41873</v>
      </c>
      <c r="D282" s="7" t="s">
        <v>194</v>
      </c>
      <c r="E282" s="4" t="s">
        <v>26</v>
      </c>
      <c r="F282" s="35"/>
      <c r="G282" s="7"/>
      <c r="H282" s="7"/>
      <c r="J282" s="49">
        <v>359.3</v>
      </c>
      <c r="K282" s="4"/>
      <c r="M282" s="4"/>
      <c r="P282" s="10">
        <f t="shared" ref="P282:P288" si="72">N282+O282</f>
        <v>0</v>
      </c>
    </row>
    <row r="283" spans="2:16">
      <c r="B283" s="7" t="s">
        <v>16</v>
      </c>
      <c r="C283" s="8">
        <v>41873</v>
      </c>
      <c r="D283" s="7" t="s">
        <v>194</v>
      </c>
      <c r="E283" s="4" t="s">
        <v>19</v>
      </c>
      <c r="F283" s="35"/>
      <c r="G283" s="7"/>
      <c r="H283" s="7"/>
      <c r="J283" s="49">
        <v>359.3</v>
      </c>
      <c r="K283" s="4"/>
      <c r="M283" s="4"/>
      <c r="P283" s="10">
        <f t="shared" si="72"/>
        <v>0</v>
      </c>
    </row>
    <row r="284" spans="2:16">
      <c r="B284" s="7" t="s">
        <v>16</v>
      </c>
      <c r="C284" s="8">
        <v>41873</v>
      </c>
      <c r="D284" s="7" t="s">
        <v>193</v>
      </c>
      <c r="E284" s="4" t="s">
        <v>22</v>
      </c>
      <c r="F284" s="35"/>
      <c r="G284" s="7"/>
      <c r="H284" s="7"/>
      <c r="J284" s="49">
        <v>359.3</v>
      </c>
      <c r="K284" s="4"/>
      <c r="M284" s="4"/>
      <c r="P284" s="10">
        <f t="shared" si="72"/>
        <v>0</v>
      </c>
    </row>
    <row r="285" spans="2:16">
      <c r="B285" s="7" t="s">
        <v>16</v>
      </c>
      <c r="C285" s="8">
        <v>41873</v>
      </c>
      <c r="D285" s="7" t="s">
        <v>193</v>
      </c>
      <c r="E285" s="4" t="s">
        <v>18</v>
      </c>
      <c r="F285" s="35"/>
      <c r="G285" s="7"/>
      <c r="H285" s="7"/>
      <c r="J285" s="49">
        <v>359.3</v>
      </c>
      <c r="K285" s="4"/>
      <c r="M285" s="4"/>
      <c r="P285" s="10">
        <f t="shared" si="72"/>
        <v>0</v>
      </c>
    </row>
    <row r="286" spans="2:16">
      <c r="B286" s="7" t="s">
        <v>16</v>
      </c>
      <c r="C286" s="8">
        <v>41873</v>
      </c>
      <c r="D286" s="7" t="s">
        <v>193</v>
      </c>
      <c r="E286" s="4" t="s">
        <v>24</v>
      </c>
      <c r="F286" s="35"/>
      <c r="G286" s="7"/>
      <c r="H286" s="7"/>
      <c r="J286" s="49">
        <v>359.3</v>
      </c>
      <c r="K286" s="4"/>
      <c r="M286" s="4"/>
      <c r="P286" s="10">
        <f t="shared" si="72"/>
        <v>0</v>
      </c>
    </row>
    <row r="287" spans="2:16" hidden="1">
      <c r="B287" s="7" t="s">
        <v>16</v>
      </c>
      <c r="C287" s="8">
        <v>41873</v>
      </c>
      <c r="D287" s="7" t="s">
        <v>194</v>
      </c>
      <c r="E287" s="4" t="s">
        <v>39</v>
      </c>
      <c r="F287" s="35"/>
      <c r="G287" s="7"/>
      <c r="H287" s="7"/>
      <c r="J287" s="49"/>
      <c r="K287" s="4"/>
      <c r="M287" s="4"/>
      <c r="N287" s="10">
        <v>200</v>
      </c>
      <c r="O287" s="10">
        <v>50</v>
      </c>
      <c r="P287" s="10">
        <f t="shared" si="72"/>
        <v>250</v>
      </c>
    </row>
    <row r="288" spans="2:16" hidden="1">
      <c r="B288" s="7" t="s">
        <v>16</v>
      </c>
      <c r="C288" s="8">
        <v>41873</v>
      </c>
      <c r="D288" s="7" t="s">
        <v>4</v>
      </c>
      <c r="E288" s="4" t="s">
        <v>19</v>
      </c>
      <c r="F288" s="35"/>
      <c r="G288" s="7"/>
      <c r="H288" s="7"/>
      <c r="J288" s="49"/>
      <c r="K288" s="4"/>
      <c r="M288" s="4"/>
      <c r="N288" s="10">
        <v>100</v>
      </c>
      <c r="O288" s="10">
        <v>30</v>
      </c>
      <c r="P288" s="10">
        <f t="shared" si="72"/>
        <v>130</v>
      </c>
    </row>
    <row r="289" spans="2:16">
      <c r="B289" s="7" t="s">
        <v>41</v>
      </c>
      <c r="C289" s="8">
        <v>41873</v>
      </c>
      <c r="D289" s="7" t="s">
        <v>194</v>
      </c>
      <c r="E289" s="4" t="s">
        <v>38</v>
      </c>
      <c r="F289" s="35"/>
      <c r="G289" s="7"/>
      <c r="H289" s="7"/>
      <c r="J289" s="49">
        <v>356.8</v>
      </c>
      <c r="K289" s="4"/>
      <c r="M289" s="4"/>
      <c r="P289" s="10">
        <f t="shared" ref="P289:P294" si="73">N289+O289</f>
        <v>0</v>
      </c>
    </row>
    <row r="290" spans="2:16">
      <c r="B290" s="7" t="s">
        <v>41</v>
      </c>
      <c r="C290" s="8">
        <v>41873</v>
      </c>
      <c r="D290" s="7" t="s">
        <v>193</v>
      </c>
      <c r="E290" s="4" t="s">
        <v>38</v>
      </c>
      <c r="F290" s="35"/>
      <c r="G290" s="7"/>
      <c r="H290" s="7"/>
      <c r="J290" s="49">
        <v>356.8</v>
      </c>
      <c r="K290" s="4"/>
      <c r="M290" s="4"/>
      <c r="P290" s="10">
        <f t="shared" si="73"/>
        <v>0</v>
      </c>
    </row>
    <row r="291" spans="2:16">
      <c r="B291" s="7" t="s">
        <v>10</v>
      </c>
      <c r="C291" s="8">
        <v>41873</v>
      </c>
      <c r="D291" s="7" t="s">
        <v>4</v>
      </c>
      <c r="E291" s="4" t="s">
        <v>43</v>
      </c>
      <c r="F291" s="35"/>
      <c r="G291" s="7"/>
      <c r="H291" s="7"/>
      <c r="J291" s="49">
        <v>42.4</v>
      </c>
      <c r="K291" s="4"/>
      <c r="M291" s="4"/>
      <c r="O291" s="10">
        <v>14</v>
      </c>
      <c r="P291" s="10">
        <f t="shared" si="73"/>
        <v>14</v>
      </c>
    </row>
    <row r="292" spans="2:16">
      <c r="B292" s="7" t="s">
        <v>10</v>
      </c>
      <c r="C292" s="8">
        <v>41873</v>
      </c>
      <c r="D292" s="7" t="s">
        <v>4</v>
      </c>
      <c r="E292" s="4" t="s">
        <v>50</v>
      </c>
      <c r="F292" s="35"/>
      <c r="G292" s="7"/>
      <c r="H292" s="7"/>
      <c r="J292" s="49">
        <v>42.4</v>
      </c>
      <c r="K292" s="4"/>
      <c r="M292" s="4"/>
      <c r="P292" s="10">
        <f t="shared" si="73"/>
        <v>0</v>
      </c>
    </row>
    <row r="293" spans="2:16">
      <c r="B293" s="7" t="s">
        <v>85</v>
      </c>
      <c r="C293" s="8">
        <v>41873</v>
      </c>
      <c r="D293" s="7" t="s">
        <v>194</v>
      </c>
      <c r="E293" s="4" t="s">
        <v>175</v>
      </c>
      <c r="F293" s="35"/>
      <c r="G293" s="7"/>
      <c r="H293" s="7"/>
      <c r="J293" s="49">
        <v>526.70000000000005</v>
      </c>
      <c r="K293" s="4"/>
      <c r="M293" s="4"/>
      <c r="P293" s="10">
        <f t="shared" si="73"/>
        <v>0</v>
      </c>
    </row>
    <row r="294" spans="2:16">
      <c r="B294" s="7" t="s">
        <v>85</v>
      </c>
      <c r="C294" s="8">
        <v>41873</v>
      </c>
      <c r="D294" s="7" t="s">
        <v>194</v>
      </c>
      <c r="E294" s="4" t="s">
        <v>87</v>
      </c>
      <c r="F294" s="35"/>
      <c r="G294" s="7"/>
      <c r="H294" s="7"/>
      <c r="J294" s="49">
        <v>526.70000000000005</v>
      </c>
      <c r="K294" s="4"/>
      <c r="M294" s="4"/>
      <c r="P294" s="10">
        <f t="shared" si="73"/>
        <v>0</v>
      </c>
    </row>
    <row r="295" spans="2:16" hidden="1">
      <c r="B295" s="7" t="s">
        <v>41</v>
      </c>
      <c r="C295" s="8">
        <v>41876</v>
      </c>
      <c r="D295" s="7" t="s">
        <v>194</v>
      </c>
      <c r="E295" s="4" t="s">
        <v>38</v>
      </c>
      <c r="F295" s="35"/>
      <c r="G295" s="7"/>
      <c r="H295" s="7"/>
      <c r="J295" s="49"/>
      <c r="K295" s="4"/>
      <c r="M295" s="4"/>
      <c r="N295" s="10">
        <v>38</v>
      </c>
      <c r="P295" s="10">
        <f t="shared" ref="P295:P301" si="74">N295+O295</f>
        <v>38</v>
      </c>
    </row>
    <row r="296" spans="2:16">
      <c r="B296" s="7" t="s">
        <v>41</v>
      </c>
      <c r="C296" s="8">
        <v>41876</v>
      </c>
      <c r="D296" s="7" t="s">
        <v>194</v>
      </c>
      <c r="E296" s="4" t="s">
        <v>81</v>
      </c>
      <c r="F296" s="35"/>
      <c r="G296" s="7"/>
      <c r="H296" s="7"/>
      <c r="J296" s="49">
        <v>356.8</v>
      </c>
      <c r="K296" s="4"/>
      <c r="M296" s="4"/>
      <c r="P296" s="10">
        <f t="shared" si="74"/>
        <v>0</v>
      </c>
    </row>
    <row r="297" spans="2:16" hidden="1">
      <c r="B297" s="7" t="s">
        <v>41</v>
      </c>
      <c r="C297" s="8">
        <v>41876</v>
      </c>
      <c r="D297" s="7" t="s">
        <v>193</v>
      </c>
      <c r="E297" s="4" t="s">
        <v>38</v>
      </c>
      <c r="F297" s="35"/>
      <c r="G297" s="7"/>
      <c r="H297" s="7"/>
      <c r="J297" s="49"/>
      <c r="K297" s="4"/>
      <c r="L297" s="4" t="s">
        <v>257</v>
      </c>
      <c r="M297" s="4">
        <v>202.75</v>
      </c>
      <c r="P297" s="10">
        <f t="shared" si="74"/>
        <v>0</v>
      </c>
    </row>
    <row r="298" spans="2:16" hidden="1">
      <c r="B298" s="7" t="s">
        <v>41</v>
      </c>
      <c r="C298" s="8">
        <v>41876</v>
      </c>
      <c r="D298" s="7" t="s">
        <v>193</v>
      </c>
      <c r="E298" s="4" t="s">
        <v>38</v>
      </c>
      <c r="F298" s="35"/>
      <c r="G298" s="7"/>
      <c r="H298" s="7"/>
      <c r="J298" s="49"/>
      <c r="K298" s="4"/>
      <c r="L298" s="4" t="s">
        <v>258</v>
      </c>
      <c r="M298" s="4">
        <v>202.75</v>
      </c>
      <c r="P298" s="10">
        <f t="shared" ref="P298:P299" si="75">N298+O298</f>
        <v>0</v>
      </c>
    </row>
    <row r="299" spans="2:16" hidden="1">
      <c r="B299" s="7" t="s">
        <v>41</v>
      </c>
      <c r="C299" s="8">
        <v>41876</v>
      </c>
      <c r="D299" s="7" t="s">
        <v>193</v>
      </c>
      <c r="E299" s="4" t="s">
        <v>38</v>
      </c>
      <c r="F299" s="35"/>
      <c r="G299" s="7"/>
      <c r="H299" s="7"/>
      <c r="J299" s="49"/>
      <c r="K299" s="4"/>
      <c r="L299" s="4" t="s">
        <v>259</v>
      </c>
      <c r="M299" s="4">
        <v>202.75</v>
      </c>
      <c r="P299" s="10">
        <f t="shared" si="75"/>
        <v>0</v>
      </c>
    </row>
    <row r="300" spans="2:16" hidden="1">
      <c r="B300" s="7" t="s">
        <v>41</v>
      </c>
      <c r="C300" s="8">
        <v>41876</v>
      </c>
      <c r="D300" s="7" t="s">
        <v>193</v>
      </c>
      <c r="E300" s="4" t="s">
        <v>38</v>
      </c>
      <c r="F300" s="35"/>
      <c r="G300" s="7"/>
      <c r="H300" s="7"/>
      <c r="J300" s="49"/>
      <c r="K300" s="4"/>
      <c r="L300" s="4" t="s">
        <v>260</v>
      </c>
      <c r="M300" s="4">
        <v>202.75</v>
      </c>
      <c r="P300" s="10">
        <f t="shared" ref="P300" si="76">N300+O300</f>
        <v>0</v>
      </c>
    </row>
    <row r="301" spans="2:16">
      <c r="B301" s="7" t="s">
        <v>41</v>
      </c>
      <c r="C301" s="8">
        <v>41876</v>
      </c>
      <c r="D301" s="7" t="s">
        <v>193</v>
      </c>
      <c r="E301" s="4" t="s">
        <v>48</v>
      </c>
      <c r="F301" s="35"/>
      <c r="G301" s="7"/>
      <c r="H301" s="7"/>
      <c r="J301" s="49">
        <v>356.8</v>
      </c>
      <c r="K301" s="4"/>
      <c r="M301" s="4"/>
      <c r="P301" s="10">
        <f t="shared" si="74"/>
        <v>0</v>
      </c>
    </row>
    <row r="302" spans="2:16">
      <c r="B302" s="7" t="s">
        <v>3</v>
      </c>
      <c r="C302" s="8">
        <v>41876</v>
      </c>
      <c r="D302" s="7" t="s">
        <v>4</v>
      </c>
      <c r="E302" s="4" t="s">
        <v>7</v>
      </c>
      <c r="F302" s="35"/>
      <c r="G302" s="7"/>
      <c r="H302" s="7"/>
      <c r="J302" s="49">
        <v>69.2</v>
      </c>
      <c r="K302" s="4"/>
      <c r="M302" s="4"/>
      <c r="P302" s="10">
        <f t="shared" ref="P302:P305" si="77">N302+O302</f>
        <v>0</v>
      </c>
    </row>
    <row r="303" spans="2:16">
      <c r="B303" s="7" t="s">
        <v>3</v>
      </c>
      <c r="C303" s="8">
        <v>41876</v>
      </c>
      <c r="D303" s="7" t="s">
        <v>4</v>
      </c>
      <c r="E303" s="4" t="s">
        <v>23</v>
      </c>
      <c r="F303" s="35"/>
      <c r="G303" s="7"/>
      <c r="H303" s="7"/>
      <c r="J303" s="49">
        <v>69.2</v>
      </c>
      <c r="K303" s="4"/>
      <c r="M303" s="4"/>
      <c r="P303" s="10">
        <f t="shared" si="77"/>
        <v>0</v>
      </c>
    </row>
    <row r="304" spans="2:16">
      <c r="B304" s="7" t="s">
        <v>3</v>
      </c>
      <c r="C304" s="8">
        <v>41876</v>
      </c>
      <c r="D304" s="7" t="s">
        <v>194</v>
      </c>
      <c r="E304" s="4" t="s">
        <v>47</v>
      </c>
      <c r="F304" s="35"/>
      <c r="G304" s="7"/>
      <c r="H304" s="7"/>
      <c r="J304" s="49">
        <v>69.2</v>
      </c>
      <c r="K304" s="4"/>
      <c r="M304" s="4"/>
      <c r="P304" s="10">
        <f t="shared" si="77"/>
        <v>0</v>
      </c>
    </row>
    <row r="305" spans="2:16">
      <c r="B305" s="7" t="s">
        <v>3</v>
      </c>
      <c r="C305" s="8">
        <v>41876</v>
      </c>
      <c r="D305" s="7" t="s">
        <v>4</v>
      </c>
      <c r="E305" s="4" t="s">
        <v>69</v>
      </c>
      <c r="F305" s="35"/>
      <c r="G305" s="7"/>
      <c r="H305" s="7"/>
      <c r="J305" s="49">
        <v>69.2</v>
      </c>
      <c r="K305" s="4"/>
      <c r="M305" s="4"/>
      <c r="P305" s="10">
        <f t="shared" si="77"/>
        <v>0</v>
      </c>
    </row>
    <row r="306" spans="2:16">
      <c r="B306" s="7" t="s">
        <v>202</v>
      </c>
      <c r="C306" s="8">
        <v>41876</v>
      </c>
      <c r="D306" s="7" t="s">
        <v>193</v>
      </c>
      <c r="E306" s="4" t="s">
        <v>89</v>
      </c>
      <c r="F306" s="35"/>
      <c r="G306" s="7"/>
      <c r="H306" s="7"/>
      <c r="J306" s="49">
        <v>989.3</v>
      </c>
      <c r="K306" s="4"/>
      <c r="M306" s="4"/>
      <c r="N306" s="10">
        <v>80.5</v>
      </c>
      <c r="P306" s="10">
        <f t="shared" ref="P306" si="78">N306+O306</f>
        <v>80.5</v>
      </c>
    </row>
    <row r="307" spans="2:16">
      <c r="B307" s="7" t="s">
        <v>16</v>
      </c>
      <c r="C307" s="8">
        <v>41876</v>
      </c>
      <c r="D307" s="7" t="s">
        <v>194</v>
      </c>
      <c r="E307" s="4" t="s">
        <v>19</v>
      </c>
      <c r="F307" s="35"/>
      <c r="G307" s="7"/>
      <c r="H307" s="7"/>
      <c r="J307" s="49">
        <v>359.3</v>
      </c>
      <c r="K307" s="4"/>
      <c r="M307" s="4"/>
      <c r="P307" s="10">
        <f t="shared" ref="P307:P310" si="79">N307+O307</f>
        <v>0</v>
      </c>
    </row>
    <row r="308" spans="2:16">
      <c r="B308" s="7" t="s">
        <v>16</v>
      </c>
      <c r="C308" s="8">
        <v>41876</v>
      </c>
      <c r="D308" s="7" t="s">
        <v>193</v>
      </c>
      <c r="E308" s="4" t="s">
        <v>22</v>
      </c>
      <c r="F308" s="35"/>
      <c r="G308" s="7"/>
      <c r="H308" s="7"/>
      <c r="J308" s="49">
        <v>359.3</v>
      </c>
      <c r="K308" s="4"/>
      <c r="M308" s="4"/>
      <c r="P308" s="10">
        <f t="shared" si="79"/>
        <v>0</v>
      </c>
    </row>
    <row r="309" spans="2:16" hidden="1">
      <c r="B309" s="7" t="s">
        <v>16</v>
      </c>
      <c r="C309" s="8">
        <v>41876</v>
      </c>
      <c r="D309" s="7" t="s">
        <v>194</v>
      </c>
      <c r="E309" s="4" t="s">
        <v>39</v>
      </c>
      <c r="F309" s="35"/>
      <c r="G309" s="7"/>
      <c r="H309" s="7"/>
      <c r="J309" s="49"/>
      <c r="K309" s="4"/>
      <c r="M309" s="4"/>
      <c r="N309" s="10">
        <v>80</v>
      </c>
      <c r="O309" s="10">
        <v>30</v>
      </c>
      <c r="P309" s="10">
        <f t="shared" si="79"/>
        <v>110</v>
      </c>
    </row>
    <row r="310" spans="2:16" hidden="1">
      <c r="B310" s="7" t="s">
        <v>16</v>
      </c>
      <c r="C310" s="8">
        <v>41876</v>
      </c>
      <c r="D310" s="7" t="s">
        <v>4</v>
      </c>
      <c r="E310" s="4" t="s">
        <v>19</v>
      </c>
      <c r="F310" s="35"/>
      <c r="G310" s="7"/>
      <c r="H310" s="7"/>
      <c r="J310" s="49"/>
      <c r="K310" s="4"/>
      <c r="M310" s="4"/>
      <c r="N310" s="10">
        <v>110</v>
      </c>
      <c r="O310" s="10">
        <v>40</v>
      </c>
      <c r="P310" s="10">
        <f t="shared" si="79"/>
        <v>150</v>
      </c>
    </row>
    <row r="311" spans="2:16">
      <c r="B311" s="7" t="s">
        <v>10</v>
      </c>
      <c r="C311" s="8">
        <v>41876</v>
      </c>
      <c r="D311" s="7" t="s">
        <v>4</v>
      </c>
      <c r="E311" s="4" t="s">
        <v>44</v>
      </c>
      <c r="F311" s="35"/>
      <c r="G311" s="7"/>
      <c r="H311" s="7"/>
      <c r="J311" s="49">
        <v>42.4</v>
      </c>
      <c r="K311" s="4"/>
      <c r="M311" s="4"/>
      <c r="P311" s="10">
        <f t="shared" ref="P311:P314" si="80">N311+O311</f>
        <v>0</v>
      </c>
    </row>
    <row r="312" spans="2:16">
      <c r="B312" s="7" t="s">
        <v>10</v>
      </c>
      <c r="C312" s="8">
        <v>41876</v>
      </c>
      <c r="D312" s="7" t="s">
        <v>4</v>
      </c>
      <c r="E312" s="4" t="s">
        <v>43</v>
      </c>
      <c r="F312" s="35"/>
      <c r="G312" s="7"/>
      <c r="H312" s="7"/>
      <c r="J312" s="49">
        <v>42.4</v>
      </c>
      <c r="K312" s="4"/>
      <c r="M312" s="4"/>
      <c r="O312" s="10">
        <v>110</v>
      </c>
      <c r="P312" s="10">
        <f t="shared" si="80"/>
        <v>110</v>
      </c>
    </row>
    <row r="313" spans="2:16">
      <c r="B313" s="7" t="s">
        <v>10</v>
      </c>
      <c r="C313" s="8">
        <v>41876</v>
      </c>
      <c r="D313" s="7" t="s">
        <v>4</v>
      </c>
      <c r="E313" s="4" t="s">
        <v>33</v>
      </c>
      <c r="F313" s="35"/>
      <c r="G313" s="7"/>
      <c r="H313" s="7"/>
      <c r="J313" s="49">
        <v>42.4</v>
      </c>
      <c r="K313" s="4"/>
      <c r="M313" s="4"/>
      <c r="P313" s="10">
        <f t="shared" si="80"/>
        <v>0</v>
      </c>
    </row>
    <row r="314" spans="2:16">
      <c r="B314" s="7" t="s">
        <v>10</v>
      </c>
      <c r="C314" s="8">
        <v>41876</v>
      </c>
      <c r="D314" s="7" t="s">
        <v>4</v>
      </c>
      <c r="E314" s="4" t="s">
        <v>50</v>
      </c>
      <c r="F314" s="35"/>
      <c r="G314" s="7"/>
      <c r="H314" s="7"/>
      <c r="J314" s="49">
        <v>42.4</v>
      </c>
      <c r="K314" s="4"/>
      <c r="M314" s="4"/>
      <c r="P314" s="10">
        <f t="shared" si="80"/>
        <v>0</v>
      </c>
    </row>
    <row r="315" spans="2:16">
      <c r="B315" s="7" t="s">
        <v>85</v>
      </c>
      <c r="C315" s="8">
        <v>41876</v>
      </c>
      <c r="D315" s="7" t="s">
        <v>194</v>
      </c>
      <c r="E315" s="4" t="s">
        <v>175</v>
      </c>
      <c r="F315" s="35"/>
      <c r="G315" s="7"/>
      <c r="H315" s="7"/>
      <c r="J315" s="49">
        <v>526.70000000000005</v>
      </c>
      <c r="K315" s="4"/>
      <c r="M315" s="4"/>
      <c r="P315" s="10">
        <f t="shared" ref="P315:P316" si="81">N315+O315</f>
        <v>0</v>
      </c>
    </row>
    <row r="316" spans="2:16">
      <c r="B316" s="7" t="s">
        <v>85</v>
      </c>
      <c r="C316" s="8">
        <v>41876</v>
      </c>
      <c r="D316" s="7" t="s">
        <v>194</v>
      </c>
      <c r="E316" s="4" t="s">
        <v>87</v>
      </c>
      <c r="F316" s="35"/>
      <c r="G316" s="7"/>
      <c r="H316" s="7"/>
      <c r="J316" s="49">
        <v>526.70000000000005</v>
      </c>
      <c r="K316" s="4"/>
      <c r="M316" s="4"/>
      <c r="P316" s="10">
        <f t="shared" si="81"/>
        <v>0</v>
      </c>
    </row>
    <row r="317" spans="2:16" hidden="1">
      <c r="B317" s="7" t="s">
        <v>41</v>
      </c>
      <c r="C317" s="8">
        <v>41877</v>
      </c>
      <c r="D317" s="7" t="s">
        <v>194</v>
      </c>
      <c r="E317" s="4" t="s">
        <v>38</v>
      </c>
      <c r="F317" s="35"/>
      <c r="G317" s="7"/>
      <c r="H317" s="7"/>
      <c r="J317" s="49"/>
      <c r="K317" s="4"/>
      <c r="M317" s="4"/>
      <c r="N317" s="10">
        <v>54</v>
      </c>
      <c r="P317" s="10">
        <f t="shared" ref="P317:P322" si="82">N317+O317</f>
        <v>54</v>
      </c>
    </row>
    <row r="318" spans="2:16">
      <c r="B318" s="7" t="s">
        <v>41</v>
      </c>
      <c r="C318" s="8">
        <v>41877</v>
      </c>
      <c r="D318" s="7" t="s">
        <v>194</v>
      </c>
      <c r="E318" s="4" t="s">
        <v>81</v>
      </c>
      <c r="F318" s="35"/>
      <c r="G318" s="7"/>
      <c r="H318" s="7"/>
      <c r="J318" s="49">
        <v>356.8</v>
      </c>
      <c r="K318" s="4"/>
      <c r="M318" s="4"/>
      <c r="P318" s="10">
        <f t="shared" si="82"/>
        <v>0</v>
      </c>
    </row>
    <row r="319" spans="2:16">
      <c r="B319" s="7" t="s">
        <v>41</v>
      </c>
      <c r="C319" s="8">
        <v>41877</v>
      </c>
      <c r="D319" s="7" t="s">
        <v>193</v>
      </c>
      <c r="E319" s="4" t="s">
        <v>38</v>
      </c>
      <c r="F319" s="35"/>
      <c r="G319" s="7"/>
      <c r="H319" s="7"/>
      <c r="J319" s="49">
        <v>356.8</v>
      </c>
      <c r="K319" s="4"/>
      <c r="M319" s="4"/>
      <c r="P319" s="10">
        <f t="shared" si="82"/>
        <v>0</v>
      </c>
    </row>
    <row r="320" spans="2:16">
      <c r="B320" s="7" t="s">
        <v>41</v>
      </c>
      <c r="C320" s="8">
        <v>41877</v>
      </c>
      <c r="D320" s="7" t="s">
        <v>193</v>
      </c>
      <c r="E320" s="4" t="s">
        <v>48</v>
      </c>
      <c r="F320" s="35"/>
      <c r="G320" s="7"/>
      <c r="H320" s="7"/>
      <c r="J320" s="49">
        <v>356.8</v>
      </c>
      <c r="K320" s="4"/>
      <c r="M320" s="4"/>
      <c r="P320" s="10">
        <f t="shared" si="82"/>
        <v>0</v>
      </c>
    </row>
    <row r="321" spans="2:16">
      <c r="B321" s="7" t="s">
        <v>85</v>
      </c>
      <c r="C321" s="8">
        <v>41877</v>
      </c>
      <c r="D321" s="7" t="s">
        <v>194</v>
      </c>
      <c r="E321" s="4" t="s">
        <v>175</v>
      </c>
      <c r="F321" s="35"/>
      <c r="G321" s="7"/>
      <c r="H321" s="7"/>
      <c r="J321" s="49">
        <v>526.70000000000005</v>
      </c>
      <c r="K321" s="4"/>
      <c r="M321" s="4"/>
      <c r="P321" s="10">
        <f t="shared" si="82"/>
        <v>0</v>
      </c>
    </row>
    <row r="322" spans="2:16">
      <c r="B322" s="7" t="s">
        <v>85</v>
      </c>
      <c r="C322" s="8">
        <v>41877</v>
      </c>
      <c r="D322" s="7" t="s">
        <v>194</v>
      </c>
      <c r="E322" s="4" t="s">
        <v>87</v>
      </c>
      <c r="F322" s="35"/>
      <c r="G322" s="7"/>
      <c r="H322" s="7"/>
      <c r="J322" s="49">
        <v>526.70000000000005</v>
      </c>
      <c r="K322" s="4"/>
      <c r="M322" s="4"/>
      <c r="P322" s="10">
        <f t="shared" si="82"/>
        <v>0</v>
      </c>
    </row>
    <row r="323" spans="2:16">
      <c r="B323" s="7" t="s">
        <v>10</v>
      </c>
      <c r="C323" s="8">
        <v>41877</v>
      </c>
      <c r="D323" s="7" t="s">
        <v>4</v>
      </c>
      <c r="E323" s="4" t="s">
        <v>43</v>
      </c>
      <c r="F323" s="35"/>
      <c r="G323" s="7"/>
      <c r="H323" s="7"/>
      <c r="J323" s="49">
        <v>42.4</v>
      </c>
      <c r="K323" s="4"/>
      <c r="M323" s="4"/>
      <c r="O323" s="10">
        <v>70</v>
      </c>
      <c r="P323" s="10">
        <f t="shared" ref="P323:P325" si="83">N323+O323</f>
        <v>70</v>
      </c>
    </row>
    <row r="324" spans="2:16">
      <c r="B324" s="7" t="s">
        <v>10</v>
      </c>
      <c r="C324" s="8">
        <v>41877</v>
      </c>
      <c r="D324" s="7" t="s">
        <v>4</v>
      </c>
      <c r="E324" s="4" t="s">
        <v>46</v>
      </c>
      <c r="F324" s="35"/>
      <c r="G324" s="7"/>
      <c r="H324" s="7"/>
      <c r="J324" s="49">
        <v>42.4</v>
      </c>
      <c r="K324" s="4"/>
      <c r="M324" s="4"/>
      <c r="P324" s="10">
        <f t="shared" si="83"/>
        <v>0</v>
      </c>
    </row>
    <row r="325" spans="2:16">
      <c r="B325" s="7" t="s">
        <v>10</v>
      </c>
      <c r="C325" s="8">
        <v>41877</v>
      </c>
      <c r="D325" s="7" t="s">
        <v>4</v>
      </c>
      <c r="E325" s="4" t="s">
        <v>50</v>
      </c>
      <c r="F325" s="35"/>
      <c r="G325" s="7"/>
      <c r="H325" s="7"/>
      <c r="J325" s="49">
        <v>42.4</v>
      </c>
      <c r="K325" s="4"/>
      <c r="M325" s="4"/>
      <c r="P325" s="10">
        <f t="shared" si="83"/>
        <v>0</v>
      </c>
    </row>
    <row r="326" spans="2:16">
      <c r="B326" s="7" t="s">
        <v>17</v>
      </c>
      <c r="C326" s="8">
        <v>41877</v>
      </c>
      <c r="D326" s="7" t="s">
        <v>4</v>
      </c>
      <c r="E326" s="4" t="s">
        <v>25</v>
      </c>
      <c r="F326" s="35"/>
      <c r="G326" s="7"/>
      <c r="H326" s="7"/>
      <c r="J326" s="49">
        <v>102.1</v>
      </c>
      <c r="K326" s="4"/>
      <c r="M326" s="4"/>
      <c r="N326" s="10">
        <v>1000</v>
      </c>
      <c r="P326" s="10">
        <f t="shared" ref="P326:P328" si="84">N326+O326</f>
        <v>1000</v>
      </c>
    </row>
    <row r="327" spans="2:16">
      <c r="B327" s="7" t="s">
        <v>17</v>
      </c>
      <c r="C327" s="8">
        <v>41877</v>
      </c>
      <c r="D327" s="7" t="s">
        <v>4</v>
      </c>
      <c r="E327" s="4" t="s">
        <v>261</v>
      </c>
      <c r="F327" s="35"/>
      <c r="G327" s="7"/>
      <c r="H327" s="7"/>
      <c r="J327" s="49">
        <v>102.1</v>
      </c>
      <c r="K327" s="4"/>
      <c r="M327" s="4"/>
      <c r="P327" s="10">
        <f t="shared" si="84"/>
        <v>0</v>
      </c>
    </row>
    <row r="328" spans="2:16">
      <c r="B328" s="7" t="s">
        <v>27</v>
      </c>
      <c r="C328" s="8">
        <v>41877</v>
      </c>
      <c r="D328" s="7" t="s">
        <v>194</v>
      </c>
      <c r="E328" s="4" t="s">
        <v>48</v>
      </c>
      <c r="F328" s="35"/>
      <c r="G328" s="7"/>
      <c r="H328" s="7"/>
      <c r="J328" s="49">
        <v>334.6</v>
      </c>
      <c r="K328" s="4"/>
      <c r="M328" s="4"/>
      <c r="O328" s="10">
        <v>50</v>
      </c>
      <c r="P328" s="10">
        <f t="shared" si="84"/>
        <v>50</v>
      </c>
    </row>
    <row r="329" spans="2:16" hidden="1">
      <c r="B329" s="7" t="s">
        <v>16</v>
      </c>
      <c r="C329" s="8">
        <v>41877</v>
      </c>
      <c r="D329" s="7" t="s">
        <v>193</v>
      </c>
      <c r="E329" s="4" t="s">
        <v>18</v>
      </c>
      <c r="F329" s="35"/>
      <c r="G329" s="7"/>
      <c r="H329" s="7"/>
      <c r="J329" s="49"/>
      <c r="K329" s="4"/>
      <c r="L329" s="4" t="s">
        <v>262</v>
      </c>
      <c r="M329" s="4">
        <v>35</v>
      </c>
      <c r="P329" s="10">
        <f t="shared" ref="P329:P340" si="85">N329+O329</f>
        <v>0</v>
      </c>
    </row>
    <row r="330" spans="2:16" hidden="1">
      <c r="B330" s="7" t="s">
        <v>16</v>
      </c>
      <c r="C330" s="8">
        <v>41877</v>
      </c>
      <c r="D330" s="7" t="s">
        <v>193</v>
      </c>
      <c r="E330" s="4" t="s">
        <v>18</v>
      </c>
      <c r="F330" s="35"/>
      <c r="G330" s="7"/>
      <c r="H330" s="7"/>
      <c r="J330" s="49"/>
      <c r="K330" s="4"/>
      <c r="L330" s="4" t="s">
        <v>263</v>
      </c>
      <c r="M330" s="4">
        <v>35</v>
      </c>
      <c r="P330" s="10">
        <f t="shared" si="85"/>
        <v>0</v>
      </c>
    </row>
    <row r="331" spans="2:16" hidden="1">
      <c r="B331" s="7" t="s">
        <v>16</v>
      </c>
      <c r="C331" s="8">
        <v>41877</v>
      </c>
      <c r="D331" s="7" t="s">
        <v>193</v>
      </c>
      <c r="E331" s="4" t="s">
        <v>18</v>
      </c>
      <c r="F331" s="35"/>
      <c r="G331" s="7"/>
      <c r="H331" s="7"/>
      <c r="J331" s="49"/>
      <c r="K331" s="4"/>
      <c r="L331" s="4" t="s">
        <v>264</v>
      </c>
      <c r="M331" s="4">
        <v>13.5</v>
      </c>
      <c r="P331" s="10">
        <f t="shared" si="85"/>
        <v>0</v>
      </c>
    </row>
    <row r="332" spans="2:16" hidden="1">
      <c r="B332" s="7" t="s">
        <v>16</v>
      </c>
      <c r="C332" s="8">
        <v>41877</v>
      </c>
      <c r="D332" s="7" t="s">
        <v>193</v>
      </c>
      <c r="E332" s="4" t="s">
        <v>18</v>
      </c>
      <c r="F332" s="35"/>
      <c r="G332" s="7"/>
      <c r="H332" s="7"/>
      <c r="J332" s="49"/>
      <c r="K332" s="4"/>
      <c r="L332" s="4" t="s">
        <v>265</v>
      </c>
      <c r="M332" s="4">
        <v>13.5</v>
      </c>
      <c r="P332" s="10">
        <f t="shared" si="85"/>
        <v>0</v>
      </c>
    </row>
    <row r="333" spans="2:16">
      <c r="B333" s="7" t="s">
        <v>16</v>
      </c>
      <c r="C333" s="8">
        <v>41877</v>
      </c>
      <c r="D333" s="7" t="s">
        <v>194</v>
      </c>
      <c r="E333" s="4" t="s">
        <v>19</v>
      </c>
      <c r="F333" s="35"/>
      <c r="G333" s="7"/>
      <c r="H333" s="7"/>
      <c r="J333" s="49">
        <v>359.3</v>
      </c>
      <c r="K333" s="4"/>
      <c r="M333" s="4"/>
      <c r="O333" s="10">
        <v>40</v>
      </c>
      <c r="P333" s="10">
        <f t="shared" si="85"/>
        <v>40</v>
      </c>
    </row>
    <row r="334" spans="2:16">
      <c r="B334" s="7" t="s">
        <v>16</v>
      </c>
      <c r="C334" s="8">
        <v>41877</v>
      </c>
      <c r="D334" s="7" t="s">
        <v>193</v>
      </c>
      <c r="E334" s="4" t="s">
        <v>22</v>
      </c>
      <c r="F334" s="35"/>
      <c r="G334" s="7"/>
      <c r="H334" s="7"/>
      <c r="J334" s="49">
        <v>359.3</v>
      </c>
      <c r="K334" s="4"/>
      <c r="M334" s="4"/>
      <c r="P334" s="10">
        <f t="shared" si="85"/>
        <v>0</v>
      </c>
    </row>
    <row r="335" spans="2:16">
      <c r="B335" s="7" t="s">
        <v>16</v>
      </c>
      <c r="C335" s="8">
        <v>41877</v>
      </c>
      <c r="D335" s="7" t="s">
        <v>193</v>
      </c>
      <c r="E335" s="4" t="s">
        <v>24</v>
      </c>
      <c r="F335" s="35"/>
      <c r="G335" s="7"/>
      <c r="H335" s="7"/>
      <c r="J335" s="49">
        <v>359.3</v>
      </c>
      <c r="K335" s="4"/>
      <c r="M335" s="4"/>
      <c r="P335" s="10">
        <f t="shared" si="85"/>
        <v>0</v>
      </c>
    </row>
    <row r="336" spans="2:16">
      <c r="B336" s="7" t="s">
        <v>16</v>
      </c>
      <c r="C336" s="8">
        <v>41877</v>
      </c>
      <c r="D336" s="7" t="s">
        <v>4</v>
      </c>
      <c r="E336" s="4" t="s">
        <v>19</v>
      </c>
      <c r="F336" s="35"/>
      <c r="G336" s="7"/>
      <c r="H336" s="7"/>
      <c r="J336" s="49">
        <v>359.3</v>
      </c>
      <c r="K336" s="4"/>
      <c r="M336" s="4"/>
      <c r="N336" s="10">
        <v>50</v>
      </c>
      <c r="O336" s="10">
        <v>20</v>
      </c>
      <c r="P336" s="10">
        <f t="shared" si="85"/>
        <v>70</v>
      </c>
    </row>
    <row r="337" spans="2:16" hidden="1">
      <c r="B337" s="7" t="s">
        <v>16</v>
      </c>
      <c r="C337" s="8">
        <v>41877</v>
      </c>
      <c r="D337" s="7" t="s">
        <v>194</v>
      </c>
      <c r="E337" s="4" t="s">
        <v>39</v>
      </c>
      <c r="F337" s="35"/>
      <c r="G337" s="7"/>
      <c r="H337" s="7"/>
      <c r="J337" s="49"/>
      <c r="K337" s="4"/>
      <c r="M337" s="4"/>
      <c r="N337" s="10">
        <v>50</v>
      </c>
      <c r="O337" s="10">
        <v>20</v>
      </c>
      <c r="P337" s="10">
        <f t="shared" si="85"/>
        <v>70</v>
      </c>
    </row>
    <row r="338" spans="2:16" hidden="1">
      <c r="B338" s="7" t="s">
        <v>16</v>
      </c>
      <c r="C338" s="8">
        <v>41877</v>
      </c>
      <c r="D338" s="7" t="s">
        <v>193</v>
      </c>
      <c r="E338" s="4" t="s">
        <v>7</v>
      </c>
      <c r="F338" s="35"/>
      <c r="G338" s="7"/>
      <c r="H338" s="7"/>
      <c r="J338" s="49"/>
      <c r="K338" s="4"/>
      <c r="M338" s="4"/>
      <c r="O338" s="10">
        <v>20</v>
      </c>
      <c r="P338" s="10">
        <f t="shared" si="85"/>
        <v>20</v>
      </c>
    </row>
    <row r="339" spans="2:16" hidden="1">
      <c r="B339" s="7" t="s">
        <v>16</v>
      </c>
      <c r="C339" s="8">
        <v>41877</v>
      </c>
      <c r="D339" s="7" t="s">
        <v>193</v>
      </c>
      <c r="E339" s="4" t="s">
        <v>29</v>
      </c>
      <c r="F339" s="35"/>
      <c r="G339" s="7"/>
      <c r="H339" s="7"/>
      <c r="J339" s="49"/>
      <c r="K339" s="4"/>
      <c r="M339" s="4"/>
      <c r="O339" s="10">
        <v>40</v>
      </c>
      <c r="P339" s="10">
        <f t="shared" si="85"/>
        <v>40</v>
      </c>
    </row>
    <row r="340" spans="2:16">
      <c r="B340" s="7" t="s">
        <v>16</v>
      </c>
      <c r="C340" s="8">
        <v>41877</v>
      </c>
      <c r="D340" s="7" t="s">
        <v>194</v>
      </c>
      <c r="E340" s="4" t="s">
        <v>26</v>
      </c>
      <c r="F340" s="35"/>
      <c r="G340" s="7"/>
      <c r="H340" s="7"/>
      <c r="J340" s="49">
        <v>359.3</v>
      </c>
      <c r="K340" s="4"/>
      <c r="M340" s="4"/>
      <c r="O340" s="10">
        <v>1500</v>
      </c>
      <c r="P340" s="10">
        <f t="shared" si="85"/>
        <v>1500</v>
      </c>
    </row>
    <row r="341" spans="2:16" hidden="1">
      <c r="B341" s="7" t="s">
        <v>41</v>
      </c>
      <c r="C341" s="8">
        <v>41878</v>
      </c>
      <c r="D341" s="7" t="s">
        <v>194</v>
      </c>
      <c r="E341" s="4" t="s">
        <v>38</v>
      </c>
      <c r="F341" s="35"/>
      <c r="G341" s="7"/>
      <c r="H341" s="7"/>
      <c r="J341" s="49"/>
      <c r="K341" s="4" t="s">
        <v>268</v>
      </c>
      <c r="M341" s="4"/>
      <c r="O341" s="10">
        <v>30</v>
      </c>
      <c r="P341" s="10">
        <f t="shared" ref="P341:P344" si="86">N341+O341</f>
        <v>30</v>
      </c>
    </row>
    <row r="342" spans="2:16" hidden="1">
      <c r="B342" s="7" t="s">
        <v>41</v>
      </c>
      <c r="C342" s="8">
        <v>41878</v>
      </c>
      <c r="D342" s="7" t="s">
        <v>194</v>
      </c>
      <c r="E342" s="4" t="s">
        <v>38</v>
      </c>
      <c r="F342" s="35"/>
      <c r="G342" s="7"/>
      <c r="H342" s="7"/>
      <c r="J342" s="49"/>
      <c r="K342" s="4" t="s">
        <v>267</v>
      </c>
      <c r="M342" s="4"/>
      <c r="P342" s="10">
        <f t="shared" si="86"/>
        <v>0</v>
      </c>
    </row>
    <row r="343" spans="2:16">
      <c r="B343" s="7" t="s">
        <v>41</v>
      </c>
      <c r="C343" s="8">
        <v>41878</v>
      </c>
      <c r="D343" s="7" t="s">
        <v>194</v>
      </c>
      <c r="E343" s="4" t="s">
        <v>81</v>
      </c>
      <c r="F343" s="35"/>
      <c r="G343" s="7"/>
      <c r="H343" s="7"/>
      <c r="J343" s="49">
        <v>356.8</v>
      </c>
      <c r="K343" s="4" t="s">
        <v>266</v>
      </c>
      <c r="M343" s="4"/>
      <c r="P343" s="10">
        <f t="shared" si="86"/>
        <v>0</v>
      </c>
    </row>
    <row r="344" spans="2:16">
      <c r="B344" s="7" t="s">
        <v>3</v>
      </c>
      <c r="C344" s="8">
        <v>41878</v>
      </c>
      <c r="D344" s="7" t="s">
        <v>4</v>
      </c>
      <c r="E344" s="4" t="s">
        <v>248</v>
      </c>
      <c r="F344" s="35"/>
      <c r="G344" s="7"/>
      <c r="H344" s="7"/>
      <c r="J344" s="49">
        <v>69.2</v>
      </c>
      <c r="K344" s="4"/>
      <c r="M344" s="4"/>
      <c r="P344" s="10">
        <f t="shared" si="86"/>
        <v>0</v>
      </c>
    </row>
    <row r="345" spans="2:16">
      <c r="B345" s="7" t="s">
        <v>3</v>
      </c>
      <c r="C345" s="8">
        <v>41878</v>
      </c>
      <c r="D345" s="7" t="s">
        <v>194</v>
      </c>
      <c r="E345" s="4" t="s">
        <v>47</v>
      </c>
      <c r="F345" s="35"/>
      <c r="G345" s="7"/>
      <c r="H345" s="7"/>
      <c r="J345" s="49">
        <v>69.2</v>
      </c>
      <c r="K345" s="4"/>
      <c r="M345" s="4"/>
      <c r="P345" s="10">
        <f t="shared" ref="P345" si="87">N345+O345</f>
        <v>0</v>
      </c>
    </row>
    <row r="346" spans="2:16">
      <c r="B346" s="7" t="s">
        <v>85</v>
      </c>
      <c r="C346" s="8">
        <v>41878</v>
      </c>
      <c r="D346" s="7" t="s">
        <v>194</v>
      </c>
      <c r="E346" s="4" t="s">
        <v>87</v>
      </c>
      <c r="F346" s="35"/>
      <c r="G346" s="7"/>
      <c r="H346" s="7"/>
      <c r="J346" s="49">
        <v>526.70000000000005</v>
      </c>
      <c r="K346" s="4"/>
      <c r="M346" s="4"/>
      <c r="P346" s="10">
        <f t="shared" ref="P346:P347" si="88">N346+O346</f>
        <v>0</v>
      </c>
    </row>
    <row r="347" spans="2:16">
      <c r="B347" s="7" t="s">
        <v>85</v>
      </c>
      <c r="C347" s="8">
        <v>41878</v>
      </c>
      <c r="D347" s="7" t="s">
        <v>194</v>
      </c>
      <c r="E347" s="4" t="s">
        <v>175</v>
      </c>
      <c r="F347" s="35"/>
      <c r="G347" s="7"/>
      <c r="H347" s="7"/>
      <c r="J347" s="49">
        <v>526.70000000000005</v>
      </c>
      <c r="K347" s="4"/>
      <c r="M347" s="4"/>
      <c r="P347" s="10">
        <f t="shared" si="88"/>
        <v>0</v>
      </c>
    </row>
    <row r="348" spans="2:16">
      <c r="B348" s="7" t="s">
        <v>16</v>
      </c>
      <c r="C348" s="8">
        <v>41878</v>
      </c>
      <c r="D348" s="7" t="s">
        <v>194</v>
      </c>
      <c r="E348" s="4" t="s">
        <v>19</v>
      </c>
      <c r="F348" s="35"/>
      <c r="G348" s="7"/>
      <c r="H348" s="7"/>
      <c r="J348" s="49">
        <v>359.3</v>
      </c>
      <c r="K348" s="4"/>
      <c r="M348" s="4"/>
      <c r="P348" s="10">
        <f t="shared" ref="P348:P355" si="89">N348+O348</f>
        <v>0</v>
      </c>
    </row>
    <row r="349" spans="2:16">
      <c r="B349" s="7" t="s">
        <v>16</v>
      </c>
      <c r="C349" s="8">
        <v>41878</v>
      </c>
      <c r="D349" s="7" t="s">
        <v>193</v>
      </c>
      <c r="E349" s="4" t="s">
        <v>255</v>
      </c>
      <c r="F349" s="35"/>
      <c r="G349" s="7"/>
      <c r="H349" s="7"/>
      <c r="J349" s="49">
        <v>359.3</v>
      </c>
      <c r="K349" s="4"/>
      <c r="M349" s="4"/>
      <c r="P349" s="10">
        <f t="shared" si="89"/>
        <v>0</v>
      </c>
    </row>
    <row r="350" spans="2:16">
      <c r="B350" s="7" t="s">
        <v>16</v>
      </c>
      <c r="C350" s="8">
        <v>41878</v>
      </c>
      <c r="D350" s="7" t="s">
        <v>193</v>
      </c>
      <c r="E350" s="4" t="s">
        <v>22</v>
      </c>
      <c r="F350" s="35"/>
      <c r="G350" s="7"/>
      <c r="H350" s="7"/>
      <c r="J350" s="49">
        <v>359.3</v>
      </c>
      <c r="K350" s="4"/>
      <c r="M350" s="4"/>
      <c r="P350" s="10">
        <f t="shared" si="89"/>
        <v>0</v>
      </c>
    </row>
    <row r="351" spans="2:16">
      <c r="B351" s="7" t="s">
        <v>16</v>
      </c>
      <c r="C351" s="8">
        <v>41878</v>
      </c>
      <c r="D351" s="7" t="s">
        <v>193</v>
      </c>
      <c r="E351" s="4" t="s">
        <v>21</v>
      </c>
      <c r="F351" s="35"/>
      <c r="G351" s="7"/>
      <c r="H351" s="7"/>
      <c r="J351" s="49">
        <v>359.3</v>
      </c>
      <c r="K351" s="4"/>
      <c r="M351" s="4"/>
      <c r="P351" s="10">
        <f t="shared" si="89"/>
        <v>0</v>
      </c>
    </row>
    <row r="352" spans="2:16">
      <c r="B352" s="7" t="s">
        <v>16</v>
      </c>
      <c r="C352" s="8">
        <v>41878</v>
      </c>
      <c r="D352" s="7" t="s">
        <v>4</v>
      </c>
      <c r="E352" s="4" t="s">
        <v>49</v>
      </c>
      <c r="F352" s="35"/>
      <c r="G352" s="7"/>
      <c r="H352" s="7"/>
      <c r="J352" s="49">
        <v>359.3</v>
      </c>
      <c r="K352" s="4"/>
      <c r="M352" s="4"/>
      <c r="P352" s="10">
        <f t="shared" si="89"/>
        <v>0</v>
      </c>
    </row>
    <row r="353" spans="2:16" hidden="1">
      <c r="B353" s="7" t="s">
        <v>16</v>
      </c>
      <c r="C353" s="8">
        <v>41878</v>
      </c>
      <c r="D353" s="7" t="s">
        <v>193</v>
      </c>
      <c r="E353" s="4" t="s">
        <v>29</v>
      </c>
      <c r="F353" s="35"/>
      <c r="G353" s="7"/>
      <c r="H353" s="7"/>
      <c r="J353" s="49"/>
      <c r="K353" s="4"/>
      <c r="M353" s="4"/>
      <c r="N353" s="10">
        <v>60</v>
      </c>
      <c r="O353" s="10">
        <v>30</v>
      </c>
      <c r="P353" s="10">
        <f t="shared" si="89"/>
        <v>90</v>
      </c>
    </row>
    <row r="354" spans="2:16" hidden="1">
      <c r="B354" s="7" t="s">
        <v>16</v>
      </c>
      <c r="C354" s="8">
        <v>41878</v>
      </c>
      <c r="D354" s="7" t="s">
        <v>193</v>
      </c>
      <c r="E354" s="4" t="s">
        <v>7</v>
      </c>
      <c r="F354" s="35"/>
      <c r="G354" s="7"/>
      <c r="H354" s="7"/>
      <c r="J354" s="49"/>
      <c r="K354" s="4"/>
      <c r="M354" s="4"/>
      <c r="N354" s="10">
        <v>40</v>
      </c>
      <c r="O354" s="10">
        <v>20</v>
      </c>
      <c r="P354" s="10">
        <f t="shared" si="89"/>
        <v>60</v>
      </c>
    </row>
    <row r="355" spans="2:16" hidden="1">
      <c r="B355" s="7" t="s">
        <v>16</v>
      </c>
      <c r="C355" s="8">
        <v>41878</v>
      </c>
      <c r="D355" s="7" t="s">
        <v>4</v>
      </c>
      <c r="E355" s="4" t="s">
        <v>19</v>
      </c>
      <c r="F355" s="35"/>
      <c r="G355" s="7"/>
      <c r="H355" s="7"/>
      <c r="J355" s="49"/>
      <c r="K355" s="4"/>
      <c r="M355" s="4"/>
      <c r="N355" s="10">
        <v>40</v>
      </c>
      <c r="O355" s="10">
        <v>20</v>
      </c>
      <c r="P355" s="10">
        <f t="shared" si="89"/>
        <v>60</v>
      </c>
    </row>
    <row r="356" spans="2:16">
      <c r="B356" s="7" t="s">
        <v>10</v>
      </c>
      <c r="C356" s="8">
        <v>41878</v>
      </c>
      <c r="D356" s="7" t="s">
        <v>4</v>
      </c>
      <c r="E356" s="4" t="s">
        <v>44</v>
      </c>
      <c r="F356" s="35"/>
      <c r="G356" s="7"/>
      <c r="H356" s="7"/>
      <c r="J356" s="49">
        <v>42.4</v>
      </c>
      <c r="K356" s="4"/>
      <c r="M356" s="4"/>
      <c r="P356" s="10">
        <f t="shared" ref="P356:P360" si="90">N356+O356</f>
        <v>0</v>
      </c>
    </row>
    <row r="357" spans="2:16">
      <c r="B357" s="7" t="s">
        <v>10</v>
      </c>
      <c r="C357" s="8">
        <v>41878</v>
      </c>
      <c r="D357" s="7" t="s">
        <v>4</v>
      </c>
      <c r="E357" s="4" t="s">
        <v>43</v>
      </c>
      <c r="F357" s="35"/>
      <c r="G357" s="7"/>
      <c r="H357" s="7"/>
      <c r="J357" s="49">
        <v>42.4</v>
      </c>
      <c r="K357" s="4"/>
      <c r="M357" s="4"/>
      <c r="P357" s="10">
        <f t="shared" si="90"/>
        <v>0</v>
      </c>
    </row>
    <row r="358" spans="2:16">
      <c r="B358" s="7" t="s">
        <v>10</v>
      </c>
      <c r="C358" s="8">
        <v>41878</v>
      </c>
      <c r="D358" s="7" t="s">
        <v>4</v>
      </c>
      <c r="E358" s="4" t="s">
        <v>33</v>
      </c>
      <c r="F358" s="35"/>
      <c r="G358" s="7"/>
      <c r="H358" s="7"/>
      <c r="J358" s="49">
        <v>42.4</v>
      </c>
      <c r="K358" s="4"/>
      <c r="M358" s="4"/>
      <c r="P358" s="10">
        <f t="shared" si="90"/>
        <v>0</v>
      </c>
    </row>
    <row r="359" spans="2:16">
      <c r="B359" s="7" t="s">
        <v>10</v>
      </c>
      <c r="C359" s="8">
        <v>41878</v>
      </c>
      <c r="D359" s="7" t="s">
        <v>4</v>
      </c>
      <c r="E359" s="4" t="s">
        <v>46</v>
      </c>
      <c r="F359" s="35"/>
      <c r="G359" s="7"/>
      <c r="H359" s="7"/>
      <c r="J359" s="49">
        <v>42.4</v>
      </c>
      <c r="K359" s="4"/>
      <c r="M359" s="4"/>
      <c r="P359" s="10">
        <f t="shared" si="90"/>
        <v>0</v>
      </c>
    </row>
    <row r="360" spans="2:16">
      <c r="B360" s="7" t="s">
        <v>10</v>
      </c>
      <c r="C360" s="8">
        <v>41878</v>
      </c>
      <c r="D360" s="7" t="s">
        <v>4</v>
      </c>
      <c r="E360" s="4" t="s">
        <v>50</v>
      </c>
      <c r="F360" s="35"/>
      <c r="G360" s="7"/>
      <c r="H360" s="7"/>
      <c r="J360" s="49">
        <v>42.4</v>
      </c>
      <c r="K360" s="4"/>
      <c r="M360" s="4"/>
      <c r="P360" s="10">
        <f t="shared" si="90"/>
        <v>0</v>
      </c>
    </row>
    <row r="361" spans="2:16" hidden="1">
      <c r="B361" s="7" t="s">
        <v>27</v>
      </c>
      <c r="C361" s="8">
        <v>41878</v>
      </c>
      <c r="D361" s="7" t="s">
        <v>194</v>
      </c>
      <c r="E361" s="4" t="s">
        <v>48</v>
      </c>
      <c r="F361" s="35"/>
      <c r="G361" s="7"/>
      <c r="H361" s="7"/>
      <c r="J361" s="49"/>
      <c r="K361" s="4"/>
      <c r="M361" s="4"/>
      <c r="O361" s="10">
        <v>120</v>
      </c>
      <c r="P361" s="10">
        <f t="shared" ref="P361:P363" si="91">N361+O361</f>
        <v>120</v>
      </c>
    </row>
    <row r="362" spans="2:16">
      <c r="B362" s="7" t="s">
        <v>202</v>
      </c>
      <c r="C362" s="8">
        <v>41878</v>
      </c>
      <c r="D362" s="7" t="s">
        <v>193</v>
      </c>
      <c r="E362" s="4" t="s">
        <v>89</v>
      </c>
      <c r="F362" s="35"/>
      <c r="G362" s="7"/>
      <c r="H362" s="7"/>
      <c r="J362" s="49">
        <v>989.3</v>
      </c>
      <c r="K362" s="4"/>
      <c r="M362" s="4"/>
      <c r="N362" s="10">
        <v>80.5</v>
      </c>
      <c r="P362" s="10">
        <f t="shared" si="91"/>
        <v>80.5</v>
      </c>
    </row>
    <row r="363" spans="2:16">
      <c r="B363" s="7" t="s">
        <v>17</v>
      </c>
      <c r="C363" s="8">
        <v>41878</v>
      </c>
      <c r="D363" s="7" t="s">
        <v>4</v>
      </c>
      <c r="E363" s="4" t="s">
        <v>29</v>
      </c>
      <c r="F363" s="35"/>
      <c r="G363" s="7"/>
      <c r="H363" s="7"/>
      <c r="J363" s="49">
        <v>102.1</v>
      </c>
      <c r="K363" s="4"/>
      <c r="M363" s="4"/>
      <c r="N363" s="10">
        <v>100</v>
      </c>
      <c r="P363" s="10">
        <f t="shared" si="91"/>
        <v>100</v>
      </c>
    </row>
  </sheetData>
  <autoFilter ref="B4:P363">
    <filterColumn colId="1"/>
    <filterColumn colId="2"/>
    <filterColumn colId="3"/>
    <filterColumn colId="8">
      <customFilters>
        <customFilter operator="notEqual" val=" "/>
      </customFilters>
    </filterColumn>
  </autoFilter>
  <mergeCells count="14">
    <mergeCell ref="A2:A3"/>
    <mergeCell ref="B2:B3"/>
    <mergeCell ref="C2:C3"/>
    <mergeCell ref="D2:D3"/>
    <mergeCell ref="E2:E3"/>
    <mergeCell ref="N2:P2"/>
    <mergeCell ref="F2:F3"/>
    <mergeCell ref="G2:G3"/>
    <mergeCell ref="H2:H3"/>
    <mergeCell ref="I2:I3"/>
    <mergeCell ref="J2:J3"/>
    <mergeCell ref="K2:K3"/>
    <mergeCell ref="L2:L3"/>
    <mergeCell ref="M2:M3"/>
  </mergeCells>
  <pageMargins left="0.23" right="0.18" top="0.17" bottom="0.3" header="0.17" footer="0.17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view="pageBreakPreview" zoomScaleSheetLayoutView="100" workbookViewId="0">
      <selection activeCell="C21" sqref="C21"/>
    </sheetView>
  </sheetViews>
  <sheetFormatPr defaultRowHeight="15"/>
  <cols>
    <col min="1" max="1" width="23.42578125" customWidth="1"/>
    <col min="2" max="2" width="18.7109375" customWidth="1"/>
    <col min="3" max="3" width="11.28515625" customWidth="1"/>
    <col min="4" max="4" width="13.7109375" customWidth="1"/>
    <col min="5" max="5" width="23.42578125" customWidth="1"/>
    <col min="6" max="6" width="17.5703125" customWidth="1"/>
    <col min="7" max="7" width="11.28515625" customWidth="1"/>
    <col min="8" max="8" width="12" customWidth="1"/>
    <col min="9" max="9" width="23.42578125" customWidth="1"/>
    <col min="10" max="10" width="17.5703125" customWidth="1"/>
    <col min="11" max="11" width="11.28515625" customWidth="1"/>
    <col min="12" max="12" width="12" customWidth="1"/>
  </cols>
  <sheetData>
    <row r="1" spans="1:12" ht="39" customHeight="1">
      <c r="A1" s="72" t="s">
        <v>67</v>
      </c>
      <c r="B1" s="72"/>
      <c r="C1" s="72"/>
      <c r="D1" s="72"/>
      <c r="E1" s="72" t="s">
        <v>65</v>
      </c>
      <c r="F1" s="72"/>
      <c r="G1" s="72"/>
      <c r="H1" s="72"/>
      <c r="I1" s="72" t="s">
        <v>74</v>
      </c>
      <c r="J1" s="72"/>
      <c r="K1" s="72"/>
      <c r="L1" s="72"/>
    </row>
    <row r="2" spans="1:12" ht="22.5" customHeight="1">
      <c r="A2" s="73" t="s">
        <v>58</v>
      </c>
      <c r="B2" s="73" t="s">
        <v>59</v>
      </c>
      <c r="C2" s="73"/>
      <c r="D2" s="73"/>
      <c r="E2" s="73" t="s">
        <v>58</v>
      </c>
      <c r="F2" s="73" t="s">
        <v>59</v>
      </c>
      <c r="G2" s="73"/>
      <c r="H2" s="73"/>
      <c r="I2" s="73" t="s">
        <v>58</v>
      </c>
      <c r="J2" s="73" t="s">
        <v>59</v>
      </c>
      <c r="K2" s="73"/>
      <c r="L2" s="73"/>
    </row>
    <row r="3" spans="1:12" ht="22.5" customHeight="1">
      <c r="A3" s="73"/>
      <c r="B3" s="16" t="s">
        <v>60</v>
      </c>
      <c r="C3" s="16" t="s">
        <v>61</v>
      </c>
      <c r="D3" s="16" t="s">
        <v>62</v>
      </c>
      <c r="E3" s="73"/>
      <c r="F3" s="17" t="s">
        <v>60</v>
      </c>
      <c r="G3" s="17" t="s">
        <v>61</v>
      </c>
      <c r="H3" s="17" t="s">
        <v>62</v>
      </c>
      <c r="I3" s="73"/>
      <c r="J3" s="23" t="s">
        <v>60</v>
      </c>
      <c r="K3" s="23" t="s">
        <v>61</v>
      </c>
      <c r="L3" s="23" t="s">
        <v>64</v>
      </c>
    </row>
    <row r="4" spans="1:12" ht="22.5" customHeight="1">
      <c r="A4" s="1" t="s">
        <v>55</v>
      </c>
      <c r="B4" s="1">
        <v>900</v>
      </c>
      <c r="C4" s="1">
        <v>0</v>
      </c>
      <c r="D4" s="1">
        <v>0</v>
      </c>
      <c r="E4" s="1" t="s">
        <v>55</v>
      </c>
      <c r="F4" s="1">
        <v>8600</v>
      </c>
      <c r="G4" s="1">
        <v>490</v>
      </c>
      <c r="H4" s="1">
        <v>0</v>
      </c>
      <c r="I4" s="1" t="s">
        <v>75</v>
      </c>
      <c r="J4" s="1">
        <v>10600</v>
      </c>
      <c r="K4" s="1">
        <v>490</v>
      </c>
      <c r="L4" s="1">
        <f>J4+K4</f>
        <v>11090</v>
      </c>
    </row>
    <row r="5" spans="1:12" ht="22.5" customHeight="1">
      <c r="A5" s="1" t="s">
        <v>56</v>
      </c>
      <c r="B5" s="1">
        <v>1520</v>
      </c>
      <c r="C5" s="1">
        <v>0</v>
      </c>
      <c r="D5" s="1">
        <v>0</v>
      </c>
      <c r="E5" s="1" t="s">
        <v>56</v>
      </c>
      <c r="F5" s="1">
        <v>1780</v>
      </c>
      <c r="G5" s="1">
        <v>0</v>
      </c>
      <c r="H5" s="1">
        <v>0</v>
      </c>
      <c r="I5" s="27" t="s">
        <v>76</v>
      </c>
      <c r="J5" s="27">
        <v>2180</v>
      </c>
      <c r="K5" s="27">
        <v>0</v>
      </c>
      <c r="L5" s="27">
        <f>J5+K5</f>
        <v>2180</v>
      </c>
    </row>
    <row r="6" spans="1:12" ht="22.5" customHeight="1" thickBot="1">
      <c r="A6" s="1" t="s">
        <v>16</v>
      </c>
      <c r="B6" s="1">
        <v>1642</v>
      </c>
      <c r="C6" s="1">
        <v>832</v>
      </c>
      <c r="D6" s="1">
        <v>0</v>
      </c>
      <c r="E6" s="18" t="s">
        <v>16</v>
      </c>
      <c r="F6" s="18">
        <v>8602</v>
      </c>
      <c r="G6" s="18">
        <v>1082</v>
      </c>
      <c r="H6" s="25">
        <v>9</v>
      </c>
      <c r="I6" s="28"/>
      <c r="J6" s="28"/>
      <c r="K6" s="28"/>
      <c r="L6" s="28"/>
    </row>
    <row r="7" spans="1:12" ht="22.5" customHeight="1">
      <c r="A7" s="1" t="s">
        <v>86</v>
      </c>
      <c r="B7" s="1"/>
      <c r="C7" s="1"/>
      <c r="D7" s="1"/>
      <c r="E7" s="20"/>
      <c r="F7" s="20"/>
      <c r="G7" s="20"/>
      <c r="H7" s="20"/>
      <c r="I7" s="20"/>
      <c r="J7" s="20"/>
      <c r="K7" s="20"/>
      <c r="L7" s="20"/>
    </row>
    <row r="8" spans="1:12" ht="22.5" customHeight="1">
      <c r="A8" s="1" t="s">
        <v>57</v>
      </c>
      <c r="B8" s="1">
        <f>SUM(B4:B7)</f>
        <v>4062</v>
      </c>
      <c r="C8" s="1">
        <f>SUM(C4:C7)</f>
        <v>832</v>
      </c>
      <c r="D8" s="1">
        <f>SUM(D4:D7)</f>
        <v>0</v>
      </c>
      <c r="E8" s="20" t="s">
        <v>57</v>
      </c>
      <c r="F8" s="20">
        <f>SUM(F4:F6)</f>
        <v>18982</v>
      </c>
      <c r="G8" s="20">
        <f>SUM(G4:G6)</f>
        <v>1572</v>
      </c>
      <c r="H8" s="20">
        <f>SUM(H4:H6)</f>
        <v>9</v>
      </c>
      <c r="I8" s="20"/>
      <c r="J8" s="20"/>
      <c r="K8" s="20"/>
      <c r="L8" s="20"/>
    </row>
    <row r="10" spans="1:12" ht="33" customHeight="1">
      <c r="A10" s="72" t="s">
        <v>68</v>
      </c>
      <c r="B10" s="72"/>
      <c r="C10" s="72"/>
      <c r="D10" s="72"/>
      <c r="E10" s="72" t="s">
        <v>66</v>
      </c>
      <c r="F10" s="72"/>
      <c r="G10" s="72"/>
      <c r="H10" s="72"/>
      <c r="I10" s="74"/>
      <c r="J10" s="74"/>
      <c r="K10" s="74"/>
      <c r="L10" s="74"/>
    </row>
    <row r="11" spans="1:12" ht="22.5" customHeight="1">
      <c r="A11" s="73" t="s">
        <v>58</v>
      </c>
      <c r="B11" s="73" t="s">
        <v>59</v>
      </c>
      <c r="C11" s="73"/>
      <c r="D11" s="73"/>
      <c r="E11" s="73" t="s">
        <v>58</v>
      </c>
      <c r="F11" s="73" t="s">
        <v>59</v>
      </c>
      <c r="G11" s="73"/>
      <c r="H11" s="76"/>
      <c r="I11" s="75"/>
      <c r="J11" s="75"/>
      <c r="K11" s="75"/>
      <c r="L11" s="75"/>
    </row>
    <row r="12" spans="1:12" ht="22.5" customHeight="1">
      <c r="A12" s="73"/>
      <c r="B12" s="16" t="s">
        <v>60</v>
      </c>
      <c r="C12" s="16" t="s">
        <v>61</v>
      </c>
      <c r="D12" s="16" t="s">
        <v>62</v>
      </c>
      <c r="E12" s="73"/>
      <c r="F12" s="17" t="s">
        <v>60</v>
      </c>
      <c r="G12" s="17" t="s">
        <v>61</v>
      </c>
      <c r="H12" s="24" t="s">
        <v>62</v>
      </c>
      <c r="I12" s="75"/>
      <c r="J12" s="26"/>
      <c r="K12" s="26"/>
      <c r="L12" s="26"/>
    </row>
    <row r="13" spans="1:12" ht="22.5" customHeight="1">
      <c r="A13" s="1" t="s">
        <v>16</v>
      </c>
      <c r="B13" s="1">
        <v>243</v>
      </c>
      <c r="C13" s="1">
        <v>154</v>
      </c>
      <c r="D13" s="1">
        <v>0</v>
      </c>
      <c r="E13" s="1" t="s">
        <v>16</v>
      </c>
      <c r="F13" s="1">
        <v>1443</v>
      </c>
      <c r="G13" s="1">
        <v>154</v>
      </c>
      <c r="H13" s="19">
        <v>6</v>
      </c>
      <c r="I13" s="20"/>
      <c r="J13" s="20"/>
      <c r="K13" s="20"/>
      <c r="L13" s="20"/>
    </row>
    <row r="14" spans="1:12" ht="22.5" customHeight="1">
      <c r="A14" s="1" t="s">
        <v>3</v>
      </c>
      <c r="B14" s="1">
        <v>100.6</v>
      </c>
      <c r="C14" s="1">
        <v>0</v>
      </c>
      <c r="D14" s="1">
        <v>16</v>
      </c>
      <c r="E14" s="1" t="s">
        <v>3</v>
      </c>
      <c r="F14" s="1">
        <v>314.60000000000002</v>
      </c>
      <c r="G14" s="1">
        <v>0</v>
      </c>
      <c r="H14" s="19">
        <v>22</v>
      </c>
      <c r="I14" s="20"/>
      <c r="J14" s="20"/>
      <c r="K14" s="20"/>
      <c r="L14" s="20"/>
    </row>
    <row r="15" spans="1:12" ht="22.5" customHeight="1">
      <c r="A15" s="1" t="s">
        <v>17</v>
      </c>
      <c r="B15" s="1">
        <v>351</v>
      </c>
      <c r="C15" s="1">
        <v>0</v>
      </c>
      <c r="D15" s="1">
        <v>0</v>
      </c>
      <c r="E15" s="1" t="s">
        <v>17</v>
      </c>
      <c r="F15" s="1">
        <v>762</v>
      </c>
      <c r="G15" s="1">
        <v>0</v>
      </c>
      <c r="H15" s="19">
        <v>0</v>
      </c>
      <c r="I15" s="20"/>
      <c r="J15" s="20"/>
      <c r="K15" s="20"/>
      <c r="L15" s="20"/>
    </row>
    <row r="16" spans="1:12" ht="22.5" customHeight="1" thickBot="1">
      <c r="A16" s="1" t="s">
        <v>10</v>
      </c>
      <c r="B16" s="1">
        <v>415</v>
      </c>
      <c r="C16" s="1">
        <v>0</v>
      </c>
      <c r="D16" s="1">
        <v>3</v>
      </c>
      <c r="E16" s="18" t="s">
        <v>10</v>
      </c>
      <c r="F16" s="18">
        <v>505</v>
      </c>
      <c r="G16" s="18">
        <v>120</v>
      </c>
      <c r="H16" s="25">
        <v>3</v>
      </c>
      <c r="I16" s="20"/>
      <c r="J16" s="20"/>
      <c r="K16" s="20"/>
      <c r="L16" s="20"/>
    </row>
    <row r="17" spans="1:12" ht="22.5" customHeight="1">
      <c r="A17" s="1" t="s">
        <v>57</v>
      </c>
      <c r="B17" s="1">
        <f>SUM(B13:B16)</f>
        <v>1109.5999999999999</v>
      </c>
      <c r="C17" s="1">
        <f>SUM(C13:C16)</f>
        <v>154</v>
      </c>
      <c r="D17" s="19">
        <f>SUM(D13:D16)</f>
        <v>19</v>
      </c>
      <c r="E17" s="20" t="s">
        <v>57</v>
      </c>
      <c r="F17" s="20">
        <f>SUM(F13:F16)</f>
        <v>3024.6</v>
      </c>
      <c r="G17" s="20">
        <f>SUM(G13:G16)</f>
        <v>274</v>
      </c>
      <c r="H17" s="20">
        <f>SUM(H13:H16)</f>
        <v>31</v>
      </c>
      <c r="I17" s="20"/>
      <c r="J17" s="20"/>
      <c r="K17" s="20"/>
      <c r="L17" s="20"/>
    </row>
    <row r="34" spans="1:8" ht="52.5" customHeight="1">
      <c r="A34" s="72" t="s">
        <v>71</v>
      </c>
      <c r="B34" s="72"/>
      <c r="C34" s="72"/>
      <c r="D34" s="72"/>
      <c r="E34" s="72" t="s">
        <v>72</v>
      </c>
      <c r="F34" s="72"/>
      <c r="G34" s="72"/>
      <c r="H34" s="72"/>
    </row>
    <row r="35" spans="1:8" ht="27" customHeight="1">
      <c r="A35" s="73" t="s">
        <v>58</v>
      </c>
      <c r="B35" s="73" t="s">
        <v>59</v>
      </c>
      <c r="C35" s="73"/>
      <c r="D35" s="73"/>
      <c r="E35" s="73" t="s">
        <v>58</v>
      </c>
      <c r="F35" s="73" t="s">
        <v>59</v>
      </c>
      <c r="G35" s="73"/>
      <c r="H35" s="73"/>
    </row>
    <row r="36" spans="1:8" ht="27" customHeight="1">
      <c r="A36" s="73"/>
      <c r="B36" s="21" t="s">
        <v>60</v>
      </c>
      <c r="C36" s="21" t="s">
        <v>61</v>
      </c>
      <c r="D36" s="21" t="s">
        <v>62</v>
      </c>
      <c r="E36" s="73"/>
      <c r="F36" s="22" t="s">
        <v>60</v>
      </c>
      <c r="G36" s="22" t="s">
        <v>61</v>
      </c>
      <c r="H36" s="22" t="s">
        <v>62</v>
      </c>
    </row>
    <row r="37" spans="1:8" ht="27" customHeight="1">
      <c r="A37" s="1" t="s">
        <v>55</v>
      </c>
      <c r="B37" s="1">
        <v>10600</v>
      </c>
      <c r="C37" s="1">
        <v>490</v>
      </c>
      <c r="D37" s="1">
        <v>0</v>
      </c>
      <c r="E37" s="1" t="s">
        <v>55</v>
      </c>
      <c r="F37" s="1">
        <v>10600</v>
      </c>
      <c r="G37" s="1">
        <v>490</v>
      </c>
      <c r="H37" s="1">
        <v>2</v>
      </c>
    </row>
    <row r="38" spans="1:8" ht="27" customHeight="1">
      <c r="A38" s="1" t="s">
        <v>56</v>
      </c>
      <c r="B38" s="1">
        <v>2180</v>
      </c>
      <c r="C38" s="1">
        <v>0</v>
      </c>
      <c r="D38" s="1">
        <v>0</v>
      </c>
      <c r="E38" s="1" t="s">
        <v>56</v>
      </c>
      <c r="F38" s="1">
        <v>2180</v>
      </c>
      <c r="G38" s="1">
        <v>0</v>
      </c>
      <c r="H38" s="1">
        <v>0</v>
      </c>
    </row>
    <row r="39" spans="1:8" ht="27" customHeight="1" thickBot="1">
      <c r="A39" s="18" t="s">
        <v>16</v>
      </c>
      <c r="B39" s="18">
        <v>9662</v>
      </c>
      <c r="C39" s="18">
        <v>1232</v>
      </c>
      <c r="D39" s="18">
        <v>10</v>
      </c>
      <c r="E39" s="18" t="s">
        <v>16</v>
      </c>
      <c r="F39" s="18">
        <v>18052</v>
      </c>
      <c r="G39" s="18">
        <v>1232</v>
      </c>
      <c r="H39" s="18">
        <v>13</v>
      </c>
    </row>
    <row r="40" spans="1:8" ht="27" customHeight="1">
      <c r="A40" s="20" t="s">
        <v>57</v>
      </c>
      <c r="B40" s="20">
        <f>SUM(B37:B39)</f>
        <v>22442</v>
      </c>
      <c r="C40" s="20">
        <f>SUM(C37:C39)</f>
        <v>1722</v>
      </c>
      <c r="D40" s="20">
        <f>SUM(D37:D39)</f>
        <v>10</v>
      </c>
      <c r="E40" s="20" t="s">
        <v>57</v>
      </c>
      <c r="F40" s="20">
        <f>SUM(F37:F39)</f>
        <v>30832</v>
      </c>
      <c r="G40" s="20">
        <f>SUM(G37:G39)</f>
        <v>1722</v>
      </c>
      <c r="H40" s="20">
        <f>SUM(H37:H39)</f>
        <v>15</v>
      </c>
    </row>
    <row r="41" spans="1:8" ht="57.75" customHeight="1"/>
    <row r="42" spans="1:8" ht="33" customHeight="1">
      <c r="A42" s="72" t="s">
        <v>70</v>
      </c>
      <c r="B42" s="72"/>
      <c r="C42" s="72"/>
      <c r="D42" s="72"/>
      <c r="E42" s="72" t="s">
        <v>73</v>
      </c>
      <c r="F42" s="72"/>
      <c r="G42" s="72"/>
      <c r="H42" s="72"/>
    </row>
    <row r="43" spans="1:8" ht="27" customHeight="1">
      <c r="A43" s="73" t="s">
        <v>58</v>
      </c>
      <c r="B43" s="73" t="s">
        <v>59</v>
      </c>
      <c r="C43" s="73"/>
      <c r="D43" s="73"/>
      <c r="E43" s="73" t="s">
        <v>58</v>
      </c>
      <c r="F43" s="73" t="s">
        <v>59</v>
      </c>
      <c r="G43" s="73"/>
      <c r="H43" s="73"/>
    </row>
    <row r="44" spans="1:8" ht="27" customHeight="1">
      <c r="A44" s="73"/>
      <c r="B44" s="21" t="s">
        <v>60</v>
      </c>
      <c r="C44" s="21" t="s">
        <v>61</v>
      </c>
      <c r="D44" s="21" t="s">
        <v>62</v>
      </c>
      <c r="E44" s="73"/>
      <c r="F44" s="22" t="s">
        <v>60</v>
      </c>
      <c r="G44" s="22" t="s">
        <v>61</v>
      </c>
      <c r="H44" s="22" t="s">
        <v>62</v>
      </c>
    </row>
    <row r="45" spans="1:8" ht="27" customHeight="1">
      <c r="A45" s="1" t="s">
        <v>16</v>
      </c>
      <c r="B45" s="1">
        <v>1643</v>
      </c>
      <c r="C45" s="1">
        <v>154</v>
      </c>
      <c r="D45" s="1">
        <v>6</v>
      </c>
      <c r="E45" s="1" t="s">
        <v>16</v>
      </c>
      <c r="F45" s="1">
        <v>2113</v>
      </c>
      <c r="G45" s="1">
        <v>234</v>
      </c>
      <c r="H45" s="1">
        <v>7</v>
      </c>
    </row>
    <row r="46" spans="1:8" ht="27" customHeight="1">
      <c r="A46" s="1" t="s">
        <v>3</v>
      </c>
      <c r="B46" s="1">
        <v>492.6</v>
      </c>
      <c r="C46" s="1">
        <v>0</v>
      </c>
      <c r="D46" s="1">
        <v>22</v>
      </c>
      <c r="E46" s="1" t="s">
        <v>3</v>
      </c>
      <c r="F46" s="1">
        <v>734</v>
      </c>
      <c r="G46" s="1">
        <v>0</v>
      </c>
      <c r="H46" s="1">
        <v>28</v>
      </c>
    </row>
    <row r="47" spans="1:8" ht="27" customHeight="1">
      <c r="A47" s="1" t="s">
        <v>17</v>
      </c>
      <c r="B47" s="1">
        <v>940</v>
      </c>
      <c r="C47" s="1">
        <v>0</v>
      </c>
      <c r="D47" s="1">
        <v>0</v>
      </c>
      <c r="E47" s="1" t="s">
        <v>17</v>
      </c>
      <c r="F47" s="1">
        <v>1142</v>
      </c>
      <c r="G47" s="1">
        <v>0</v>
      </c>
      <c r="H47" s="1">
        <v>3</v>
      </c>
    </row>
    <row r="48" spans="1:8" ht="27" customHeight="1" thickBot="1">
      <c r="A48" s="18" t="s">
        <v>10</v>
      </c>
      <c r="B48" s="18">
        <v>683</v>
      </c>
      <c r="C48" s="18">
        <v>120</v>
      </c>
      <c r="D48" s="18">
        <v>3</v>
      </c>
      <c r="E48" s="18" t="s">
        <v>10</v>
      </c>
      <c r="F48" s="18">
        <v>505</v>
      </c>
      <c r="G48" s="18">
        <v>120</v>
      </c>
      <c r="H48" s="18">
        <v>3</v>
      </c>
    </row>
    <row r="49" spans="1:8" ht="27" customHeight="1">
      <c r="A49" s="20" t="s">
        <v>57</v>
      </c>
      <c r="B49" s="20">
        <f>SUM(B45:B48)</f>
        <v>3758.6</v>
      </c>
      <c r="C49" s="20">
        <f>SUM(C45:C48)</f>
        <v>274</v>
      </c>
      <c r="D49" s="20">
        <f>SUM(D45:D48)</f>
        <v>31</v>
      </c>
      <c r="E49" s="20" t="s">
        <v>57</v>
      </c>
      <c r="F49" s="20">
        <f>SUM(F45:F48)</f>
        <v>4494</v>
      </c>
      <c r="G49" s="20">
        <f>SUM(G45:G48)</f>
        <v>354</v>
      </c>
      <c r="H49" s="20">
        <f>SUM(H45:H48)</f>
        <v>41</v>
      </c>
    </row>
    <row r="50" spans="1:8" ht="33" customHeight="1">
      <c r="A50" s="72" t="s">
        <v>74</v>
      </c>
      <c r="B50" s="72"/>
      <c r="C50" s="72"/>
      <c r="D50" s="72"/>
    </row>
    <row r="51" spans="1:8" ht="29.25" customHeight="1">
      <c r="A51" s="73" t="s">
        <v>58</v>
      </c>
      <c r="B51" s="73" t="s">
        <v>59</v>
      </c>
      <c r="C51" s="73"/>
      <c r="D51" s="73"/>
    </row>
    <row r="52" spans="1:8" ht="26.25" customHeight="1">
      <c r="A52" s="73"/>
      <c r="B52" s="23" t="s">
        <v>60</v>
      </c>
      <c r="C52" s="23" t="s">
        <v>61</v>
      </c>
      <c r="D52" s="23" t="s">
        <v>64</v>
      </c>
    </row>
    <row r="53" spans="1:8" s="30" customFormat="1" ht="36" customHeight="1">
      <c r="A53" s="29" t="s">
        <v>77</v>
      </c>
      <c r="B53" s="31">
        <v>12390</v>
      </c>
      <c r="C53" s="31">
        <v>930</v>
      </c>
      <c r="D53" s="31">
        <f>B53+C53</f>
        <v>13320</v>
      </c>
    </row>
    <row r="54" spans="1:8" s="30" customFormat="1" ht="36" customHeight="1">
      <c r="A54" s="29" t="s">
        <v>78</v>
      </c>
      <c r="B54" s="31">
        <v>17960.3</v>
      </c>
      <c r="C54" s="31">
        <v>1930</v>
      </c>
      <c r="D54" s="31">
        <f>B54+C54</f>
        <v>19890.3</v>
      </c>
    </row>
    <row r="55" spans="1:8" s="30" customFormat="1" ht="36" customHeight="1">
      <c r="A55" s="29" t="s">
        <v>79</v>
      </c>
      <c r="B55" s="31">
        <v>20200</v>
      </c>
      <c r="C55" s="31">
        <v>1880</v>
      </c>
      <c r="D55" s="31">
        <f>B55+C55</f>
        <v>22080</v>
      </c>
    </row>
    <row r="56" spans="1:8" s="30" customFormat="1" ht="36" customHeight="1">
      <c r="A56" s="29" t="s">
        <v>80</v>
      </c>
      <c r="B56" s="31">
        <v>36018.199999999997</v>
      </c>
      <c r="C56" s="31">
        <v>3490</v>
      </c>
      <c r="D56" s="31">
        <f>B56+C56</f>
        <v>39508.199999999997</v>
      </c>
    </row>
    <row r="57" spans="1:8">
      <c r="A57" s="28"/>
      <c r="B57" s="28"/>
      <c r="C57" s="28"/>
      <c r="D57" s="28"/>
    </row>
    <row r="58" spans="1:8">
      <c r="A58" s="20"/>
      <c r="B58" s="20"/>
      <c r="C58" s="20"/>
      <c r="D58" s="20"/>
    </row>
    <row r="60" spans="1:8" ht="15.75">
      <c r="A60" s="74"/>
      <c r="B60" s="74"/>
      <c r="C60" s="74"/>
      <c r="D60" s="74"/>
    </row>
    <row r="61" spans="1:8">
      <c r="A61" s="75"/>
      <c r="B61" s="75"/>
      <c r="C61" s="75"/>
      <c r="D61" s="75"/>
    </row>
    <row r="62" spans="1:8">
      <c r="A62" s="75"/>
      <c r="B62" s="26"/>
      <c r="C62" s="26"/>
      <c r="D62" s="26"/>
    </row>
    <row r="63" spans="1:8">
      <c r="A63" s="20"/>
      <c r="B63" s="20"/>
      <c r="C63" s="20"/>
      <c r="D63" s="20"/>
    </row>
    <row r="64" spans="1:8">
      <c r="A64" s="20"/>
      <c r="B64" s="20"/>
      <c r="C64" s="20"/>
      <c r="D64" s="20"/>
    </row>
    <row r="65" spans="1:4">
      <c r="A65" s="20"/>
      <c r="B65" s="20"/>
      <c r="C65" s="20"/>
      <c r="D65" s="20"/>
    </row>
    <row r="66" spans="1:4">
      <c r="A66" s="20"/>
      <c r="B66" s="20"/>
      <c r="C66" s="20"/>
      <c r="D66" s="20"/>
    </row>
  </sheetData>
  <mergeCells count="36">
    <mergeCell ref="E1:H1"/>
    <mergeCell ref="E2:E3"/>
    <mergeCell ref="F2:H2"/>
    <mergeCell ref="E10:H10"/>
    <mergeCell ref="E11:E12"/>
    <mergeCell ref="F11:H11"/>
    <mergeCell ref="B2:D2"/>
    <mergeCell ref="A2:A3"/>
    <mergeCell ref="A1:D1"/>
    <mergeCell ref="A10:D10"/>
    <mergeCell ref="A11:A12"/>
    <mergeCell ref="B11:D11"/>
    <mergeCell ref="A34:D34"/>
    <mergeCell ref="A35:A36"/>
    <mergeCell ref="B35:D35"/>
    <mergeCell ref="A42:D42"/>
    <mergeCell ref="A43:A44"/>
    <mergeCell ref="B43:D43"/>
    <mergeCell ref="E34:H34"/>
    <mergeCell ref="E35:E36"/>
    <mergeCell ref="F35:H35"/>
    <mergeCell ref="E42:H42"/>
    <mergeCell ref="E43:E44"/>
    <mergeCell ref="F43:H43"/>
    <mergeCell ref="I1:L1"/>
    <mergeCell ref="I2:I3"/>
    <mergeCell ref="J2:L2"/>
    <mergeCell ref="I10:L10"/>
    <mergeCell ref="I11:I12"/>
    <mergeCell ref="J11:L11"/>
    <mergeCell ref="A50:D50"/>
    <mergeCell ref="A51:A52"/>
    <mergeCell ref="B51:D51"/>
    <mergeCell ref="A60:D60"/>
    <mergeCell ref="A61:A62"/>
    <mergeCell ref="B61:D61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view="pageBreakPreview" zoomScaleSheetLayoutView="100" zoomScalePageLayoutView="90" workbookViewId="0">
      <selection activeCell="B12" sqref="B12:C12"/>
    </sheetView>
  </sheetViews>
  <sheetFormatPr defaultRowHeight="15"/>
  <cols>
    <col min="1" max="1" width="23.42578125" customWidth="1"/>
    <col min="2" max="2" width="16.85546875" customWidth="1"/>
    <col min="3" max="3" width="10.5703125" customWidth="1"/>
    <col min="4" max="4" width="13.7109375" customWidth="1"/>
    <col min="5" max="5" width="10.140625" customWidth="1"/>
    <col min="6" max="6" width="12.28515625" bestFit="1" customWidth="1"/>
    <col min="7" max="7" width="30.5703125" customWidth="1"/>
    <col min="8" max="9" width="12" bestFit="1" customWidth="1"/>
    <col min="11" max="11" width="10.28515625" bestFit="1" customWidth="1"/>
  </cols>
  <sheetData>
    <row r="1" spans="1:12" ht="15.75" customHeight="1">
      <c r="A1" s="74" t="s">
        <v>276</v>
      </c>
      <c r="B1" s="74"/>
      <c r="C1" s="74"/>
      <c r="D1" s="74"/>
      <c r="E1" s="20"/>
      <c r="F1" s="20"/>
      <c r="G1" s="20"/>
      <c r="H1" s="20"/>
      <c r="I1" s="20"/>
      <c r="J1" s="20"/>
      <c r="K1" s="20"/>
      <c r="L1" s="20"/>
    </row>
    <row r="2" spans="1:12" ht="16.5" customHeight="1">
      <c r="A2" s="74"/>
      <c r="B2" s="74"/>
      <c r="C2" s="74"/>
      <c r="D2" s="74"/>
      <c r="E2" s="20"/>
      <c r="F2" s="20"/>
      <c r="G2" s="20"/>
      <c r="H2" s="20"/>
      <c r="I2" s="20"/>
      <c r="J2" s="20"/>
      <c r="K2" s="20"/>
      <c r="L2" s="20"/>
    </row>
    <row r="3" spans="1:12" ht="16.5" customHeight="1">
      <c r="A3" s="41" t="s">
        <v>190</v>
      </c>
      <c r="B3" s="42">
        <v>41852</v>
      </c>
      <c r="C3" s="39" t="s">
        <v>191</v>
      </c>
      <c r="D3" s="43">
        <v>41882</v>
      </c>
      <c r="E3" s="20"/>
      <c r="F3" s="20"/>
      <c r="G3" s="20"/>
      <c r="H3" s="20"/>
      <c r="I3" s="20"/>
      <c r="J3" s="20"/>
      <c r="K3" s="20"/>
      <c r="L3" s="20"/>
    </row>
    <row r="4" spans="1:12" ht="14.25" customHeight="1">
      <c r="A4" s="77" t="s">
        <v>58</v>
      </c>
      <c r="B4" s="73" t="s">
        <v>59</v>
      </c>
      <c r="C4" s="73"/>
      <c r="D4" s="73"/>
      <c r="E4" s="20"/>
      <c r="F4" s="44"/>
      <c r="G4" s="20"/>
      <c r="H4" s="45"/>
      <c r="I4" s="45"/>
      <c r="J4" s="20"/>
      <c r="K4" s="20"/>
      <c r="L4" s="20"/>
    </row>
    <row r="5" spans="1:12" ht="14.25" customHeight="1">
      <c r="A5" s="78"/>
      <c r="B5" s="40" t="s">
        <v>192</v>
      </c>
      <c r="C5" s="40" t="s">
        <v>61</v>
      </c>
      <c r="D5" s="40" t="s">
        <v>62</v>
      </c>
      <c r="E5" s="20"/>
      <c r="F5" s="20"/>
      <c r="G5" s="20"/>
      <c r="H5" s="20"/>
      <c r="I5" s="20"/>
      <c r="J5" s="20"/>
      <c r="K5" s="20"/>
      <c r="L5" s="20"/>
    </row>
    <row r="6" spans="1:12" ht="18.75" customHeight="1">
      <c r="A6" s="1" t="s">
        <v>55</v>
      </c>
      <c r="B6" s="36">
        <f>(SUMIFS(Данные!J:J,Данные!B:B,"=кузбасс",Данные!C:C,"&gt;="&amp;$B$3,Данные!C:C,"&lt;="&amp;$D$3,Данные!D:D,"=UJA")+SUMIFS(Данные!J:J,Данные!B:B,"=кузбасс",Данные!C:C,"&gt;="&amp;$B$3,Данные!C:C,"&lt;="&amp;$D$3,Данные!D:D,"=UJE")+SUMIFS(Данные!J:J,Данные!B:B,"=кузбасс",Данные!C:C,"&gt;="&amp;$B$3,Данные!C:C,"&lt;="&amp;$D$3,Данные!D:D,"=UJC")+SUMIFS(Данные!J:J,Данные!B:B,"=кузбасс",Данные!C:C,"&gt;="&amp;$B$3,Данные!C:C,"&lt;="&amp;$D$3,Данные!D:D,"=UKA"))</f>
        <v>6422.4000000000015</v>
      </c>
      <c r="C6" s="36">
        <f>(SUMIFS(Данные!P:P,Данные!B:B,"=кузбасс",Данные!C:C,"&gt;="&amp;$B$3,Данные!C:C,"&lt;="&amp;$D$3,Данные!D:D,"=UJA")+SUMIFS(Данные!P:P,Данные!B:B,"=кузбасс",Данные!C:C,"&gt;="&amp;$B$3,Данные!C:C,"&lt;="&amp;$D$3,Данные!D:D,"=UJE")+SUMIFS(Данные!P:P,Данные!B:B,"=кузбасс",Данные!C:C,"&gt;="&amp;$B$3,Данные!C:C,"&lt;="&amp;$D$3,Данные!D:D,"=UJC")+SUMIFS(Данные!P:P,Данные!B:B,"=кузбасс",Данные!C:C,"&gt;="&amp;$B$3,Данные!C:C,"&lt;="&amp;$D$3,Данные!D:D,"=UKA"))</f>
        <v>210</v>
      </c>
      <c r="D6" s="36">
        <f>(COUNTIFS(Данные!M:M,"&gt;0",Данные!B:B,"=кузбасс",Данные!C:C,"&gt;="&amp;$B$3,Данные!C:C,"&lt;="&amp;$D$3,Данные!D:D,"=UJA")+COUNTIFS(Данные!M:M,"&gt;0",Данные!B:B,"=кузбасс",Данные!C:C,"&gt;="&amp;$B$3,Данные!C:C,"&lt;="&amp;$D$3,Данные!D:D,"=UJE")+COUNTIFS(Данные!M:M,"&gt;0",Данные!B:B,"=кузбасс",Данные!C:C,"&gt;="&amp;$B$3,Данные!C:C,"&lt;="&amp;$D$3,Данные!D:D,"=UJC")+COUNTIFS(Данные!M:M,"&gt;0",Данные!B:B,"=кузбасс",Данные!C:C,"&gt;="&amp;$B$3,Данные!C:C,"&lt;="&amp;$D$3,Данные!D:D,"=UKA"))</f>
        <v>19</v>
      </c>
      <c r="E6" s="45"/>
      <c r="F6" s="20"/>
      <c r="G6" s="20"/>
      <c r="H6" s="20"/>
      <c r="I6" s="20"/>
      <c r="J6" s="20"/>
      <c r="K6" s="46"/>
      <c r="L6" s="20"/>
    </row>
    <row r="7" spans="1:12" ht="18.75" customHeight="1">
      <c r="A7" s="1" t="s">
        <v>56</v>
      </c>
      <c r="B7" s="36">
        <f>(SUMIFS(Данные!J:J,Данные!B:B,"=ЛЕНАТОМСТРОЙ",Данные!C:C,"&gt;="&amp;$B$3,Данные!C:C,"&lt;="&amp;$D$3,Данные!D:D,"=UJA")+SUMIFS(Данные!J:J,Данные!B:B,"=ЛЕНАТОМСТРОЙ",Данные!C:C,"&gt;="&amp;$B$3,Данные!C:C,"&lt;="&amp;$D$3,Данные!D:D,"=UJE")+SUMIFS(Данные!J:J,Данные!B:B,"=ЛЕНАТОМСТРОЙ",Данные!C:C,"&gt;="&amp;$B$3,Данные!C:C,"&lt;="&amp;$D$3,Данные!D:D,"=UJC")+SUMIFS(Данные!J:J,Данные!B:B,"=ЛЕНАТОМСТРОЙ",Данные!C:C,"&gt;="&amp;$B$3,Данные!C:C,"&lt;="&amp;$D$3,Данные!D:D,"=UKA"))</f>
        <v>4349.7999999999993</v>
      </c>
      <c r="C7" s="36">
        <f>(SUMIFS(Данные!P:P,Данные!B:B,"=ЛЕНАТОМСТРОЙ",Данные!C:C,"&gt;="&amp;$B$3,Данные!C:C,"&lt;="&amp;$D$3,Данные!D:D,"=UJA")+SUMIFS(Данные!P:P,Данные!B:B,"=ЛЕНАТОМСТРОЙ",Данные!C:C,"&gt;="&amp;$B$3,Данные!C:C,"&lt;="&amp;$D$3,Данные!D:D,"=UJE")+SUMIFS(Данные!P:P,Данные!B:B,"=ЛЕНАТОМСТРОЙ",Данные!C:C,"&gt;="&amp;$B$3,Данные!C:C,"&lt;="&amp;$D$3,Данные!D:D,"=UJC")+SUMIFS(Данные!P:P,Данные!B:B,"=ЛЕНАТОМСТРОЙ",Данные!C:C,"&gt;="&amp;$B$3,Данные!C:C,"&lt;="&amp;$D$3,Данные!D:D,"=UKA"))</f>
        <v>170</v>
      </c>
      <c r="D7" s="36">
        <f>(COUNTIFS(Данные!M:M,"&gt;0",Данные!B:B,"=ЛЕНАТОМСТРОЙ",Данные!C:C,"&gt;="&amp;$B$3,Данные!C:C,"&lt;="&amp;$D$3,Данные!D:D,"=UJA")+COUNTIFS(Данные!M:M,"&gt;0",Данные!B:B,"=ЛЕНАТОМСТРОЙ",Данные!C:C,"&gt;="&amp;$B$3,Данные!C:C,"&lt;="&amp;$D$3,Данные!D:D,"=UJE")+COUNTIFS(Данные!M:M,"&gt;0",Данные!B:B,"=ЛЕНАТОМСТРОЙ",Данные!C:C,"&gt;="&amp;$B$3,Данные!C:C,"&lt;="&amp;$D$3,Данные!D:D,"=UJC")+COUNTIFS(Данные!M:M,"&gt;0",Данные!B:B,"=ЛЕНАТОМСТРОЙ",Данные!C:C,"&gt;="&amp;$B$3,Данные!C:C,"&lt;="&amp;$D$3,Данные!D:D,"=UKA"))</f>
        <v>2</v>
      </c>
      <c r="E7" s="45"/>
      <c r="F7" s="20"/>
      <c r="G7" s="20"/>
      <c r="H7" s="20"/>
      <c r="I7" s="20"/>
      <c r="J7" s="20"/>
      <c r="K7" s="46"/>
      <c r="L7" s="20"/>
    </row>
    <row r="8" spans="1:12" ht="18.75" customHeight="1">
      <c r="A8" s="1" t="s">
        <v>16</v>
      </c>
      <c r="B8" s="36">
        <f>(SUMIFS(Данные!J:J,Данные!B:B,"=МСУ-4",Данные!C:C,"&gt;="&amp;$B$3,Данные!C:C,"&lt;="&amp;$D$3,Данные!D:D,"=UJA")+SUMIFS(Данные!J:J,Данные!B:B,"=МСУ-4",Данные!C:C,"&gt;="&amp;$B$3,Данные!C:C,"&lt;="&amp;$D$3,Данные!D:D,"=UJE")+SUMIFS(Данные!J:J,Данные!B:B,"=МСУ-4",Данные!C:C,"&gt;="&amp;$B$3,Данные!C:C,"&lt;="&amp;$D$3,Данные!D:D,"=UJC")+SUMIFS(Данные!J:J,Данные!B:B,"=МСУ-4",Данные!C:C,"&gt;="&amp;$B$3,Данные!C:C,"&lt;="&amp;$D$3,Данные!D:D,"=UKA"))</f>
        <v>18324.300000000003</v>
      </c>
      <c r="C8" s="36">
        <f>(SUMIFS(Данные!P:P,Данные!B:B,"=МСУ-4",Данные!C:C,"&gt;="&amp;$B$3,Данные!C:C,"&lt;="&amp;$D$3,Данные!D:D,"=UJA")+SUMIFS(Данные!P:P,Данные!B:B,"=МСУ-4",Данные!C:C,"&gt;="&amp;$B$3,Данные!C:C,"&lt;="&amp;$D$3,Данные!D:D,"=UJE")+SUMIFS(Данные!P:P,Данные!B:B,"=МСУ-4",Данные!C:C,"&gt;="&amp;$B$3,Данные!C:C,"&lt;="&amp;$D$3,Данные!D:D,"=UJC")+SUMIFS(Данные!P:P,Данные!B:B,"=МСУ-4",Данные!C:C,"&gt;="&amp;$B$3,Данные!C:C,"&lt;="&amp;$D$3,Данные!D:D,"=UKA"))</f>
        <v>14070</v>
      </c>
      <c r="D8" s="36">
        <f>(COUNTIFS(Данные!M:M,"&gt;0",Данные!B:B,"=МСУ-4",Данные!C:C,"&gt;="&amp;$B$3,Данные!C:C,"&lt;="&amp;$D$3,Данные!D:D,"=UJA")+COUNTIFS(Данные!M:M,"&gt;0",Данные!B:B,"=МСУ-4",Данные!C:C,"&gt;="&amp;$B$3,Данные!C:C,"&lt;="&amp;$D$3,Данные!D:D,"=UJE")+COUNTIFS(Данные!M:M,"&gt;0",Данные!B:B,"=МСУ-4",Данные!C:C,"&gt;="&amp;$B$3,Данные!C:C,"&lt;="&amp;$D$3,Данные!D:D,"=UJC")+COUNTIFS(Данные!M:M,"&gt;0",Данные!B:B,"=МСУ-4",Данные!C:C,"&gt;="&amp;$B$3,Данные!C:C,"&lt;="&amp;$D$3,Данные!D:D,"=UKA"))</f>
        <v>35</v>
      </c>
      <c r="E8" s="45"/>
      <c r="F8" s="20"/>
      <c r="G8" s="20"/>
      <c r="H8" s="20"/>
      <c r="I8" s="20"/>
      <c r="J8" s="20"/>
      <c r="K8" s="46"/>
      <c r="L8" s="20"/>
    </row>
    <row r="9" spans="1:12" ht="18.75" customHeight="1">
      <c r="A9" s="1" t="s">
        <v>86</v>
      </c>
      <c r="B9" s="36">
        <f>(SUMIFS(Данные!J:J,Данные!B:B,"=ЭМИКС",Данные!C:C,"&gt;="&amp;$B$3,Данные!C:C,"&lt;="&amp;$D$3,Данные!D:D,"=UJA")+SUMIFS(Данные!J:J,Данные!B:B,"=ЭМИКС",Данные!C:C,"&gt;="&amp;$B$3,Данные!C:C,"&lt;="&amp;$D$3,Данные!D:D,"=UJE")+SUMIFS(Данные!J:J,Данные!B:B,"=ЭМИКС",Данные!C:C,"&gt;="&amp;$B$3,Данные!C:C,"&lt;="&amp;$D$3,Данные!D:D,"=UJC")+SUMIFS(Данные!J:J,Данные!B:B,"=ЭМИКС",Данные!C:C,"&gt;="&amp;$B$3,Данные!C:C,"&lt;="&amp;$D$3,Данные!D:D,"=UKA"))</f>
        <v>16327.70000000001</v>
      </c>
      <c r="C9" s="36">
        <f>(SUMIFS(Данные!P:P,Данные!B:B,"=ЭМИКС",Данные!C:C,"&gt;="&amp;$B$3,Данные!C:C,"&lt;="&amp;$D$3,Данные!D:D,"=UJA")+SUMIFS(Данные!P:P,Данные!B:B,"=ЭМИКС",Данные!C:C,"&gt;="&amp;$B$3,Данные!C:C,"&lt;="&amp;$D$3,Данные!D:D,"=UJE")+SUMIFS(Данные!P:P,Данные!B:B,"=ЭМИКС",Данные!C:C,"&gt;="&amp;$B$3,Данные!C:C,"&lt;="&amp;$D$3,Данные!D:D,"=UJC")+SUMIFS(Данные!P:P,Данные!B:B,"=ЭМИКС",Данные!C:C,"&gt;="&amp;$B$3,Данные!C:C,"&lt;="&amp;$D$3,Данные!D:D,"=UKA"))</f>
        <v>0</v>
      </c>
      <c r="D9" s="36">
        <f>(COUNTIFS(Данные!M:M,"&gt;0",Данные!B:B,"=ЭМИКС",Данные!C:C,"&gt;="&amp;$B$3,Данные!C:C,"&lt;="&amp;$D$3,Данные!D:D,"=UJA")+COUNTIFS(Данные!M:M,"&gt;0",Данные!B:B,"=ЭМИКС",Данные!C:C,"&gt;="&amp;$B$3,Данные!C:C,"&lt;="&amp;$D$3,Данные!D:D,"=UJE")+COUNTIFS(Данные!M:M,"&gt;0",Данные!B:B,"=ЭМИКС",Данные!C:C,"&gt;="&amp;$B$3,Данные!C:C,"&lt;="&amp;$D$3,Данные!D:D,"=UJC")+COUNTIFS(Данные!M:M,"&gt;0",Данные!B:B,"=ЭМИКС",Данные!C:C,"&gt;="&amp;$B$3,Данные!C:C,"&lt;="&amp;$D$3,Данные!D:D,"=UKA"))</f>
        <v>0</v>
      </c>
      <c r="E9" s="45"/>
      <c r="F9" s="20"/>
      <c r="G9" s="20"/>
      <c r="H9" s="20"/>
      <c r="I9" s="20"/>
      <c r="J9" s="20"/>
      <c r="K9" s="46"/>
      <c r="L9" s="20"/>
    </row>
    <row r="10" spans="1:12" ht="18.75" customHeight="1">
      <c r="A10" s="1" t="s">
        <v>3</v>
      </c>
      <c r="B10" s="36">
        <f>(SUMIFS(Данные!J:J,Данные!B:B,"=МСУ-58",Данные!C:C,"&gt;="&amp;$B$3,Данные!C:C,"&lt;="&amp;$D$3,Данные!D:D,"=UJA")+SUMIFS(Данные!J:J,Данные!B:B,"=МСУ-58",Данные!C:C,"&gt;="&amp;$B$3,Данные!C:C,"&lt;="&amp;$D$3,Данные!D:D,"=UJE")+SUMIFS(Данные!J:J,Данные!B:B,"=МСУ-58",Данные!C:C,"&gt;="&amp;$B$3,Данные!C:C,"&lt;="&amp;$D$3,Данные!D:D,"=UJC")+SUMIFS(Данные!J:J,Данные!B:B,"=МСУ-58",Данные!C:C,"&gt;="&amp;$B$3,Данные!C:C,"&lt;="&amp;$D$3,Данные!D:D,"=UKA"))</f>
        <v>484.4</v>
      </c>
      <c r="C10" s="36">
        <f>(SUMIFS(Данные!P:P,Данные!B:B,"=МСУ-58",Данные!C:C,"&gt;="&amp;$B$3,Данные!C:C,"&lt;="&amp;$D$3,Данные!D:D,"=UJA")+SUMIFS(Данные!P:P,Данные!B:B,"=МСУ-58",Данные!C:C,"&gt;="&amp;$B$3,Данные!C:C,"&lt;="&amp;$D$3,Данные!D:D,"=UJE")+SUMIFS(Данные!P:P,Данные!B:B,"=МСУ-58",Данные!C:C,"&gt;="&amp;$B$3,Данные!C:C,"&lt;="&amp;$D$3,Данные!D:D,"=UJC")+SUMIFS(Данные!P:P,Данные!B:B,"=МСУ-58",Данные!C:C,"&gt;="&amp;$B$3,Данные!C:C,"&lt;="&amp;$D$3,Данные!D:D,"=UKA"))</f>
        <v>0</v>
      </c>
      <c r="D10" s="36">
        <f>(COUNTIFS(Данные!M:M,"&gt;0",Данные!B:B,"=МСУ-58",Данные!C:C,"&gt;="&amp;$B$3,Данные!C:C,"&lt;="&amp;$D$3,Данные!D:D,"=UJA")+COUNTIFS(Данные!M:M,"&gt;0",Данные!B:B,"=МСУ-58",Данные!C:C,"&gt;="&amp;$B$3,Данные!C:C,"&lt;="&amp;$D$3,Данные!D:D,"=UJE")+COUNTIFS(Данные!M:M,"&gt;0",Данные!B:B,"=МСУ-58",Данные!C:C,"&gt;="&amp;$B$3,Данные!C:C,"&lt;="&amp;$D$3,Данные!D:D,"=UJC")+COUNTIFS(Данные!M:M,"&gt;0",Данные!B:B,"=МСУ-58",Данные!C:C,"&gt;="&amp;$B$3,Данные!C:C,"&lt;="&amp;$D$3,Данные!D:D,"=UKA"))</f>
        <v>0</v>
      </c>
      <c r="E10" s="45"/>
      <c r="F10" s="20"/>
      <c r="G10" s="20"/>
      <c r="H10" s="20"/>
      <c r="I10" s="20"/>
      <c r="J10" s="20"/>
      <c r="K10" s="46"/>
      <c r="L10" s="20"/>
    </row>
    <row r="11" spans="1:12" ht="18.75" customHeight="1">
      <c r="A11" s="1" t="s">
        <v>201</v>
      </c>
      <c r="B11" s="36">
        <f>(SUMIFS(Данные!J:J,Данные!B:B,"=АЛЬФА",Данные!C:C,"&gt;="&amp;$B$3,Данные!C:C,"&lt;="&amp;$D$3,Данные!D:D,"=UJA")+SUMIFS(Данные!J:J,Данные!B:B,"=АЛЬФА",Данные!C:C,"&gt;="&amp;$B$3,Данные!C:C,"&lt;="&amp;$D$3,Данные!D:D,"=UJE")+SUMIFS(Данные!J:J,Данные!B:B,"=АЛЬФА",Данные!C:C,"&gt;="&amp;$B$3,Данные!C:C,"&lt;="&amp;$D$3,Данные!D:D,"=UJC")+SUMIFS(Данные!J:J,Данные!B:B,"=АЛЬФА",Данные!C:C,"&gt;="&amp;$B$3,Данные!C:C,"&lt;="&amp;$D$3,Данные!D:D,"=UKA"))</f>
        <v>8903.7000000000007</v>
      </c>
      <c r="C11" s="36">
        <f>(SUMIFS(Данные!P:P,Данные!B:B,"=АЛЬФА",Данные!C:C,"&gt;="&amp;$B$3,Данные!C:C,"&lt;="&amp;$D$3,Данные!D:D,"=UJA")+SUMIFS(Данные!P:P,Данные!B:B,"=АЛЬФА",Данные!C:C,"&gt;="&amp;$B$3,Данные!C:C,"&lt;="&amp;$D$3,Данные!D:D,"=UJE")+SUMIFS(Данные!P:P,Данные!B:B,"=АЛЬФА",Данные!C:C,"&gt;="&amp;$B$3,Данные!C:C,"&lt;="&amp;$D$3,Данные!D:D,"=UJC")+SUMIFS(Данные!P:P,Данные!B:B,"=АЛЬФА",Данные!C:C,"&gt;="&amp;$B$3,Данные!C:C,"&lt;="&amp;$D$3,Данные!D:D,"=UKA"))</f>
        <v>161</v>
      </c>
      <c r="D11" s="36">
        <f>(COUNTIFS(Данные!M:M,"&gt;0",Данные!B:B,"=АЛЬФА",Данные!C:C,"&gt;="&amp;$B$3,Данные!C:C,"&lt;="&amp;$D$3,Данные!D:D,"=UJA")+COUNTIFS(Данные!M:M,"&gt;0",Данные!B:B,"=АЛЬФА",Данные!C:C,"&gt;="&amp;$B$3,Данные!C:C,"&lt;="&amp;$D$3,Данные!D:D,"=UJE")+COUNTIFS(Данные!M:M,"&gt;0",Данные!B:B,"=АЛЬФА",Данные!C:C,"&gt;="&amp;$B$3,Данные!C:C,"&lt;="&amp;$D$3,Данные!D:D,"=UJC")+COUNTIFS(Данные!M:M,"&gt;0",Данные!B:B,"=АЛЬФА",Данные!C:C,"&gt;="&amp;$B$3,Данные!C:C,"&lt;="&amp;$D$3,Данные!D:D,"=UKA"))</f>
        <v>1</v>
      </c>
      <c r="E11" s="45"/>
      <c r="F11" s="20"/>
      <c r="G11" s="20"/>
      <c r="H11" s="20"/>
      <c r="I11" s="20"/>
      <c r="J11" s="20"/>
      <c r="K11" s="46"/>
      <c r="L11" s="20"/>
    </row>
    <row r="12" spans="1:12" ht="18.75" customHeight="1">
      <c r="A12" s="50" t="s">
        <v>57</v>
      </c>
      <c r="B12" s="37">
        <f>SUM(B6:B11)</f>
        <v>54812.300000000017</v>
      </c>
      <c r="C12" s="37">
        <f>SUM(C6:C11)</f>
        <v>14611</v>
      </c>
      <c r="D12" s="37">
        <f>SUM(D6:D11)</f>
        <v>57</v>
      </c>
      <c r="E12" s="47"/>
      <c r="F12" s="20"/>
      <c r="G12" s="20"/>
      <c r="H12" s="20"/>
      <c r="I12" s="20"/>
      <c r="J12" s="20"/>
      <c r="K12" s="46"/>
      <c r="L12" s="20"/>
    </row>
    <row r="13" spans="1:12">
      <c r="E13" s="20"/>
      <c r="F13" s="20"/>
      <c r="G13" s="20"/>
      <c r="H13" s="20"/>
      <c r="I13" s="20"/>
      <c r="J13" s="20"/>
      <c r="K13" s="20"/>
      <c r="L13" s="20"/>
    </row>
    <row r="14" spans="1:12">
      <c r="E14" s="20"/>
      <c r="F14" s="20"/>
      <c r="G14" s="20"/>
      <c r="H14" s="20"/>
      <c r="I14" s="20"/>
      <c r="J14" s="20"/>
      <c r="K14" s="20"/>
      <c r="L14" s="20"/>
    </row>
    <row r="15" spans="1:12">
      <c r="E15" s="20"/>
      <c r="F15" s="20"/>
      <c r="G15" s="20"/>
      <c r="H15" s="20"/>
      <c r="I15" s="20"/>
      <c r="J15" s="20"/>
      <c r="K15" s="20"/>
      <c r="L15" s="20"/>
    </row>
    <row r="16" spans="1:12">
      <c r="E16" s="20"/>
      <c r="F16" s="20"/>
      <c r="G16" s="20"/>
      <c r="H16" s="20"/>
      <c r="I16" s="20"/>
      <c r="J16" s="20"/>
      <c r="K16" s="20"/>
      <c r="L16" s="20"/>
    </row>
    <row r="17" spans="5:12">
      <c r="E17" s="20"/>
      <c r="F17" s="20"/>
      <c r="G17" s="20"/>
      <c r="H17" s="20"/>
      <c r="I17" s="20"/>
      <c r="J17" s="20"/>
      <c r="K17" s="20"/>
      <c r="L17" s="20"/>
    </row>
    <row r="18" spans="5:12">
      <c r="E18" s="20"/>
      <c r="F18" s="20"/>
      <c r="G18" s="20"/>
      <c r="H18" s="20"/>
      <c r="I18" s="20"/>
      <c r="J18" s="20"/>
      <c r="K18" s="20"/>
      <c r="L18" s="20"/>
    </row>
  </sheetData>
  <mergeCells count="3">
    <mergeCell ref="A4:A5"/>
    <mergeCell ref="B4:D4"/>
    <mergeCell ref="A1:D2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A4" sqref="A4:A313"/>
    </sheetView>
  </sheetViews>
  <sheetFormatPr defaultRowHeight="15"/>
  <cols>
    <col min="1" max="1" width="13.85546875" bestFit="1" customWidth="1"/>
    <col min="2" max="2" width="13.5703125" bestFit="1" customWidth="1"/>
    <col min="3" max="3" width="14.5703125" bestFit="1" customWidth="1"/>
    <col min="4" max="5" width="10.140625" bestFit="1" customWidth="1"/>
  </cols>
  <sheetData>
    <row r="1" spans="1:11">
      <c r="A1" t="s">
        <v>145</v>
      </c>
      <c r="B1" s="2">
        <v>41835</v>
      </c>
      <c r="C1" s="2">
        <v>41851</v>
      </c>
      <c r="D1" s="38"/>
      <c r="E1" s="38"/>
    </row>
    <row r="2" spans="1:11">
      <c r="B2" s="70" t="s">
        <v>52</v>
      </c>
      <c r="C2" s="70" t="s">
        <v>31</v>
      </c>
      <c r="D2" s="70" t="s">
        <v>32</v>
      </c>
      <c r="E2" s="70" t="s">
        <v>12</v>
      </c>
      <c r="F2" s="80" t="s">
        <v>63</v>
      </c>
      <c r="G2" s="81"/>
      <c r="H2" s="82"/>
      <c r="I2" s="70" t="s">
        <v>13</v>
      </c>
      <c r="J2" s="70" t="s">
        <v>84</v>
      </c>
    </row>
    <row r="3" spans="1:11" ht="39">
      <c r="B3" s="71"/>
      <c r="C3" s="71"/>
      <c r="D3" s="71"/>
      <c r="E3" s="71"/>
      <c r="F3" s="32" t="s">
        <v>82</v>
      </c>
      <c r="G3" s="32" t="s">
        <v>83</v>
      </c>
      <c r="H3" s="32" t="s">
        <v>64</v>
      </c>
      <c r="I3" s="79"/>
      <c r="J3" s="79"/>
    </row>
    <row r="4" spans="1:11">
      <c r="A4" t="s">
        <v>127</v>
      </c>
      <c r="B4" s="1">
        <f>SUMIFS(Данные!J:J,Данные!$Q:$Q,Лист2!$A4,Данные!$C:$C,"&gt;15.07.2014",Данные!$C:$C,"&lt;31.07.2014")</f>
        <v>0</v>
      </c>
      <c r="C4" s="1">
        <f>COUNTIFS(Данные!K:K,"&lt;&gt;",Данные!$Q:$Q,Лист2!$A4,Данные!$C:$C,"&gt;15.07.2014",Данные!$C:$C,"&lt;31.07.2014")</f>
        <v>0</v>
      </c>
      <c r="D4" s="1">
        <f>COUNTIFS(Данные!L:L,"&lt;&gt;",Данные!$Q:$Q,Лист2!$A4,Данные!$C:$C,"&gt;15.07.2014",Данные!$C:$C,"&lt;31.07.2014")</f>
        <v>0</v>
      </c>
      <c r="E4" s="1">
        <f>SUMIFS(Данные!M:M,Данные!$Q:$Q,Лист2!$A4,Данные!$C:$C,"&gt;15.07.2014",Данные!$C:$C,"&lt;31.07.2014")</f>
        <v>0</v>
      </c>
      <c r="F4" s="1">
        <f>SUMIFS(Данные!N:N,Данные!$Q:$Q,Лист2!$A4,Данные!$C:$C,"&gt;15.07.2014",Данные!$C:$C,"&lt;31.07.2014")</f>
        <v>0</v>
      </c>
      <c r="G4" s="1">
        <f>SUMIFS(Данные!O:O,Данные!$Q:$Q,Лист2!$A4,Данные!$C:$C,"&gt;15.07.2014",Данные!$C:$C,"&lt;31.07.2014")</f>
        <v>0</v>
      </c>
      <c r="H4" s="1">
        <f>SUMIFS(Данные!P:P,Данные!$Q:$Q,Лист2!$A4,Данные!$C:$C,"&gt;15.07.2014",Данные!$C:$C,"&lt;31.07.2014")</f>
        <v>0</v>
      </c>
      <c r="I4" s="1" t="e">
        <f>SUMIFS(Данные!#REF!,Данные!$Q:$Q,Лист2!$A4,Данные!$C:$C,"&gt;15.07.2014",Данные!$C:$C,"&lt;31.07.2014")</f>
        <v>#REF!</v>
      </c>
      <c r="J4" s="1" t="e">
        <f>SUMIFS(Данные!#REF!,Данные!$Q:$Q,Лист2!$A4,Данные!$C:$C,"&gt;15.07.2014",Данные!$C:$C,"&lt;31.07.2014")</f>
        <v>#REF!</v>
      </c>
      <c r="K4" t="e">
        <f>SUM(B4:J4)</f>
        <v>#REF!</v>
      </c>
    </row>
    <row r="5" spans="1:11">
      <c r="A5" t="s">
        <v>117</v>
      </c>
      <c r="B5" s="1">
        <f>SUMIFS(Данные!J:J,Данные!$Q:$Q,Лист2!$A5,Данные!$C:$C,"&gt;15.07.2014",Данные!$C:$C,"&lt;31.07.2014")</f>
        <v>0</v>
      </c>
      <c r="C5" s="1">
        <f>COUNTIFS(Данные!K:K,"&lt;&gt;",Данные!$Q:$Q,Лист2!$A5,Данные!$C:$C,"&gt;15.07.2014",Данные!$C:$C,"&lt;31.07.2014")</f>
        <v>0</v>
      </c>
      <c r="D5" s="1">
        <f>COUNTIFS(Данные!L:L,"&lt;&gt;",Данные!$Q:$Q,Лист2!$A5,Данные!$C:$C,"&gt;15.07.2014",Данные!$C:$C,"&lt;31.07.2014")</f>
        <v>0</v>
      </c>
      <c r="E5" s="1">
        <f>SUMIFS(Данные!M:M,Данные!$Q:$Q,Лист2!$A5,Данные!$C:$C,"&gt;15.07.2014",Данные!$C:$C,"&lt;31.07.2014")</f>
        <v>0</v>
      </c>
      <c r="F5" s="1">
        <f>SUMIFS(Данные!N:N,Данные!$Q:$Q,Лист2!$A5,Данные!$C:$C,"&gt;15.07.2014",Данные!$C:$C,"&lt;31.07.2014")</f>
        <v>0</v>
      </c>
      <c r="G5" s="1">
        <f>SUMIFS(Данные!O:O,Данные!$Q:$Q,Лист2!$A5,Данные!$C:$C,"&gt;15.07.2014",Данные!$C:$C,"&lt;31.07.2014")</f>
        <v>0</v>
      </c>
      <c r="H5" s="1">
        <f>SUMIFS(Данные!P:P,Данные!$Q:$Q,Лист2!$A5,Данные!$C:$C,"&gt;15.07.2014",Данные!$C:$C,"&lt;31.07.2014")</f>
        <v>0</v>
      </c>
      <c r="I5" s="1" t="e">
        <f>SUMIFS(Данные!#REF!,Данные!$Q:$Q,Лист2!$A5,Данные!$C:$C,"&gt;15.07.2014",Данные!$C:$C,"&lt;31.07.2014")</f>
        <v>#REF!</v>
      </c>
      <c r="J5" s="1" t="e">
        <f>SUMIFS(Данные!#REF!,Данные!$Q:$Q,Лист2!$A5,Данные!$C:$C,"&gt;15.07.2014",Данные!$C:$C,"&lt;31.07.2014")</f>
        <v>#REF!</v>
      </c>
      <c r="K5" t="e">
        <f t="shared" ref="K5:K53" si="0">SUM(B5:J5)</f>
        <v>#REF!</v>
      </c>
    </row>
    <row r="6" spans="1:11">
      <c r="A6" t="s">
        <v>115</v>
      </c>
      <c r="B6" s="1">
        <f>SUMIFS(Данные!J:J,Данные!$Q:$Q,Лист2!$A6,Данные!$C:$C,"&gt;15.07.2014",Данные!$C:$C,"&lt;31.07.2014")</f>
        <v>0</v>
      </c>
      <c r="C6" s="1">
        <f>COUNTIFS(Данные!K:K,"&lt;&gt;",Данные!$Q:$Q,Лист2!$A6,Данные!$C:$C,"&gt;15.07.2014",Данные!$C:$C,"&lt;31.07.2014")</f>
        <v>0</v>
      </c>
      <c r="D6" s="1">
        <f>COUNTIFS(Данные!L:L,"&lt;&gt;",Данные!$Q:$Q,Лист2!$A6,Данные!$C:$C,"&gt;15.07.2014",Данные!$C:$C,"&lt;31.07.2014")</f>
        <v>0</v>
      </c>
      <c r="E6" s="1">
        <f>SUMIFS(Данные!M:M,Данные!$Q:$Q,Лист2!$A6,Данные!$C:$C,"&gt;15.07.2014",Данные!$C:$C,"&lt;31.07.2014")</f>
        <v>0</v>
      </c>
      <c r="F6" s="1">
        <f>SUMIFS(Данные!N:N,Данные!$Q:$Q,Лист2!$A6,Данные!$C:$C,"&gt;15.07.2014",Данные!$C:$C,"&lt;31.07.2014")</f>
        <v>0</v>
      </c>
      <c r="G6" s="1">
        <f>SUMIFS(Данные!O:O,Данные!$Q:$Q,Лист2!$A6,Данные!$C:$C,"&gt;15.07.2014",Данные!$C:$C,"&lt;31.07.2014")</f>
        <v>0</v>
      </c>
      <c r="H6" s="1">
        <f>SUMIFS(Данные!P:P,Данные!$Q:$Q,Лист2!$A6,Данные!$C:$C,"&gt;15.07.2014",Данные!$C:$C,"&lt;31.07.2014")</f>
        <v>0</v>
      </c>
      <c r="I6" s="1" t="e">
        <f>SUMIFS(Данные!#REF!,Данные!$Q:$Q,Лист2!$A6,Данные!$C:$C,"&gt;15.07.2014",Данные!$C:$C,"&lt;31.07.2014")</f>
        <v>#REF!</v>
      </c>
      <c r="J6" s="1" t="e">
        <f>SUMIFS(Данные!#REF!,Данные!$Q:$Q,Лист2!$A6,Данные!$C:$C,"&gt;15.07.2014",Данные!$C:$C,"&lt;31.07.2014")</f>
        <v>#REF!</v>
      </c>
      <c r="K6" t="e">
        <f t="shared" si="0"/>
        <v>#REF!</v>
      </c>
    </row>
    <row r="7" spans="1:11">
      <c r="A7" t="s">
        <v>106</v>
      </c>
      <c r="B7" s="1">
        <f>SUMIFS(Данные!J:J,Данные!$Q:$Q,Лист2!$A7,Данные!$C:$C,"&gt;15.07.2014",Данные!$C:$C,"&lt;31.07.2014")</f>
        <v>0</v>
      </c>
      <c r="C7" s="1">
        <f>COUNTIFS(Данные!K:K,"&lt;&gt;",Данные!$Q:$Q,Лист2!$A7,Данные!$C:$C,"&gt;15.07.2014",Данные!$C:$C,"&lt;31.07.2014")</f>
        <v>0</v>
      </c>
      <c r="D7" s="1">
        <f>COUNTIFS(Данные!L:L,"&lt;&gt;",Данные!$Q:$Q,Лист2!$A7,Данные!$C:$C,"&gt;15.07.2014",Данные!$C:$C,"&lt;31.07.2014")</f>
        <v>0</v>
      </c>
      <c r="E7" s="1">
        <f>SUMIFS(Данные!M:M,Данные!$Q:$Q,Лист2!$A7,Данные!$C:$C,"&gt;15.07.2014",Данные!$C:$C,"&lt;31.07.2014")</f>
        <v>0</v>
      </c>
      <c r="F7" s="1">
        <f>SUMIFS(Данные!N:N,Данные!$Q:$Q,Лист2!$A7,Данные!$C:$C,"&gt;15.07.2014",Данные!$C:$C,"&lt;31.07.2014")</f>
        <v>0</v>
      </c>
      <c r="G7" s="1">
        <f>SUMIFS(Данные!O:O,Данные!$Q:$Q,Лист2!$A7,Данные!$C:$C,"&gt;15.07.2014",Данные!$C:$C,"&lt;31.07.2014")</f>
        <v>0</v>
      </c>
      <c r="H7" s="1">
        <f>SUMIFS(Данные!P:P,Данные!$Q:$Q,Лист2!$A7,Данные!$C:$C,"&gt;15.07.2014",Данные!$C:$C,"&lt;31.07.2014")</f>
        <v>0</v>
      </c>
      <c r="I7" s="1" t="e">
        <f>SUMIFS(Данные!#REF!,Данные!$Q:$Q,Лист2!$A7,Данные!$C:$C,"&gt;15.07.2014",Данные!$C:$C,"&lt;31.07.2014")</f>
        <v>#REF!</v>
      </c>
      <c r="J7" s="1" t="e">
        <f>SUMIFS(Данные!#REF!,Данные!$Q:$Q,Лист2!$A7,Данные!$C:$C,"&gt;15.07.2014",Данные!$C:$C,"&lt;31.07.2014")</f>
        <v>#REF!</v>
      </c>
      <c r="K7" t="e">
        <f t="shared" si="0"/>
        <v>#REF!</v>
      </c>
    </row>
    <row r="8" spans="1:11">
      <c r="A8" t="s">
        <v>126</v>
      </c>
      <c r="B8" s="1">
        <f>SUMIFS(Данные!J:J,Данные!$Q:$Q,Лист2!$A8,Данные!$C:$C,"&gt;15.07.2014",Данные!$C:$C,"&lt;31.07.2014")</f>
        <v>0</v>
      </c>
      <c r="C8" s="1">
        <f>COUNTIFS(Данные!K:K,"&lt;&gt;",Данные!$Q:$Q,Лист2!$A8,Данные!$C:$C,"&gt;15.07.2014",Данные!$C:$C,"&lt;31.07.2014")</f>
        <v>0</v>
      </c>
      <c r="D8" s="1">
        <f>COUNTIFS(Данные!L:L,"&lt;&gt;",Данные!$Q:$Q,Лист2!$A8,Данные!$C:$C,"&gt;15.07.2014",Данные!$C:$C,"&lt;31.07.2014")</f>
        <v>0</v>
      </c>
      <c r="E8" s="1">
        <f>SUMIFS(Данные!M:M,Данные!$Q:$Q,Лист2!$A8,Данные!$C:$C,"&gt;15.07.2014",Данные!$C:$C,"&lt;31.07.2014")</f>
        <v>0</v>
      </c>
      <c r="F8" s="1">
        <f>SUMIFS(Данные!N:N,Данные!$Q:$Q,Лист2!$A8,Данные!$C:$C,"&gt;15.07.2014",Данные!$C:$C,"&lt;31.07.2014")</f>
        <v>0</v>
      </c>
      <c r="G8" s="1">
        <f>SUMIFS(Данные!O:O,Данные!$Q:$Q,Лист2!$A8,Данные!$C:$C,"&gt;15.07.2014",Данные!$C:$C,"&lt;31.07.2014")</f>
        <v>0</v>
      </c>
      <c r="H8" s="1">
        <f>SUMIFS(Данные!P:P,Данные!$Q:$Q,Лист2!$A8,Данные!$C:$C,"&gt;15.07.2014",Данные!$C:$C,"&lt;31.07.2014")</f>
        <v>0</v>
      </c>
      <c r="I8" s="1" t="e">
        <f>SUMIFS(Данные!#REF!,Данные!$Q:$Q,Лист2!$A8,Данные!$C:$C,"&gt;15.07.2014",Данные!$C:$C,"&lt;31.07.2014")</f>
        <v>#REF!</v>
      </c>
      <c r="J8" s="1" t="e">
        <f>SUMIFS(Данные!#REF!,Данные!$Q:$Q,Лист2!$A8,Данные!$C:$C,"&gt;15.07.2014",Данные!$C:$C,"&lt;31.07.2014")</f>
        <v>#REF!</v>
      </c>
      <c r="K8" t="e">
        <f t="shared" si="0"/>
        <v>#REF!</v>
      </c>
    </row>
    <row r="9" spans="1:11">
      <c r="A9" t="s">
        <v>97</v>
      </c>
      <c r="B9" s="1">
        <f>SUMIFS(Данные!J:J,Данные!$Q:$Q,Лист2!$A9,Данные!$C:$C,"&gt;15.07.2014",Данные!$C:$C,"&lt;31.07.2014")</f>
        <v>0</v>
      </c>
      <c r="C9" s="1">
        <f>COUNTIFS(Данные!K:K,"&lt;&gt;",Данные!$Q:$Q,Лист2!$A9,Данные!$C:$C,"&gt;15.07.2014",Данные!$C:$C,"&lt;31.07.2014")</f>
        <v>0</v>
      </c>
      <c r="D9" s="1">
        <f>COUNTIFS(Данные!L:L,"&lt;&gt;",Данные!$Q:$Q,Лист2!$A9,Данные!$C:$C,"&gt;15.07.2014",Данные!$C:$C,"&lt;31.07.2014")</f>
        <v>0</v>
      </c>
      <c r="E9" s="1">
        <f>SUMIFS(Данные!M:M,Данные!$Q:$Q,Лист2!$A9,Данные!$C:$C,"&gt;15.07.2014",Данные!$C:$C,"&lt;31.07.2014")</f>
        <v>0</v>
      </c>
      <c r="F9" s="1">
        <f>SUMIFS(Данные!N:N,Данные!$Q:$Q,Лист2!$A9,Данные!$C:$C,"&gt;15.07.2014",Данные!$C:$C,"&lt;31.07.2014")</f>
        <v>0</v>
      </c>
      <c r="G9" s="1">
        <f>SUMIFS(Данные!O:O,Данные!$Q:$Q,Лист2!$A9,Данные!$C:$C,"&gt;15.07.2014",Данные!$C:$C,"&lt;31.07.2014")</f>
        <v>0</v>
      </c>
      <c r="H9" s="1">
        <f>SUMIFS(Данные!P:P,Данные!$Q:$Q,Лист2!$A9,Данные!$C:$C,"&gt;15.07.2014",Данные!$C:$C,"&lt;31.07.2014")</f>
        <v>0</v>
      </c>
      <c r="I9" s="1" t="e">
        <f>SUMIFS(Данные!#REF!,Данные!$Q:$Q,Лист2!$A9,Данные!$C:$C,"&gt;15.07.2014",Данные!$C:$C,"&lt;31.07.2014")</f>
        <v>#REF!</v>
      </c>
      <c r="J9" s="1" t="e">
        <f>SUMIFS(Данные!#REF!,Данные!$Q:$Q,Лист2!$A9,Данные!$C:$C,"&gt;15.07.2014",Данные!$C:$C,"&lt;31.07.2014")</f>
        <v>#REF!</v>
      </c>
      <c r="K9" t="e">
        <f t="shared" si="0"/>
        <v>#REF!</v>
      </c>
    </row>
    <row r="10" spans="1:11">
      <c r="A10" t="s">
        <v>122</v>
      </c>
      <c r="B10" s="1">
        <f>SUMIFS(Данные!J:J,Данные!$Q:$Q,Лист2!$A10,Данные!$C:$C,"&gt;15.07.2014",Данные!$C:$C,"&lt;31.07.2014")</f>
        <v>0</v>
      </c>
      <c r="C10" s="1">
        <f>COUNTIFS(Данные!K:K,"&lt;&gt;",Данные!$Q:$Q,Лист2!$A10,Данные!$C:$C,"&gt;15.07.2014",Данные!$C:$C,"&lt;31.07.2014")</f>
        <v>0</v>
      </c>
      <c r="D10" s="1">
        <f>COUNTIFS(Данные!L:L,"&lt;&gt;",Данные!$Q:$Q,Лист2!$A10,Данные!$C:$C,"&gt;15.07.2014",Данные!$C:$C,"&lt;31.07.2014")</f>
        <v>0</v>
      </c>
      <c r="E10" s="1">
        <f>SUMIFS(Данные!M:M,Данные!$Q:$Q,Лист2!$A10,Данные!$C:$C,"&gt;15.07.2014",Данные!$C:$C,"&lt;31.07.2014")</f>
        <v>0</v>
      </c>
      <c r="F10" s="1">
        <f>SUMIFS(Данные!N:N,Данные!$Q:$Q,Лист2!$A10,Данные!$C:$C,"&gt;15.07.2014",Данные!$C:$C,"&lt;31.07.2014")</f>
        <v>0</v>
      </c>
      <c r="G10" s="1">
        <f>SUMIFS(Данные!O:O,Данные!$Q:$Q,Лист2!$A10,Данные!$C:$C,"&gt;15.07.2014",Данные!$C:$C,"&lt;31.07.2014")</f>
        <v>0</v>
      </c>
      <c r="H10" s="1">
        <f>SUMIFS(Данные!P:P,Данные!$Q:$Q,Лист2!$A10,Данные!$C:$C,"&gt;15.07.2014",Данные!$C:$C,"&lt;31.07.2014")</f>
        <v>0</v>
      </c>
      <c r="I10" s="1" t="e">
        <f>SUMIFS(Данные!#REF!,Данные!$Q:$Q,Лист2!$A10,Данные!$C:$C,"&gt;15.07.2014",Данные!$C:$C,"&lt;31.07.2014")</f>
        <v>#REF!</v>
      </c>
      <c r="J10" s="1" t="e">
        <f>SUMIFS(Данные!#REF!,Данные!$Q:$Q,Лист2!$A10,Данные!$C:$C,"&gt;15.07.2014",Данные!$C:$C,"&lt;31.07.2014")</f>
        <v>#REF!</v>
      </c>
      <c r="K10" t="e">
        <f t="shared" si="0"/>
        <v>#REF!</v>
      </c>
    </row>
    <row r="11" spans="1:11">
      <c r="A11" t="s">
        <v>116</v>
      </c>
      <c r="B11" s="1">
        <f>SUMIFS(Данные!J:J,Данные!$Q:$Q,Лист2!$A11,Данные!$C:$C,"&gt;15.07.2014",Данные!$C:$C,"&lt;31.07.2014")</f>
        <v>0</v>
      </c>
      <c r="C11" s="1">
        <f>COUNTIFS(Данные!K:K,"&lt;&gt;",Данные!$Q:$Q,Лист2!$A11,Данные!$C:$C,"&gt;15.07.2014",Данные!$C:$C,"&lt;31.07.2014")</f>
        <v>0</v>
      </c>
      <c r="D11" s="1">
        <f>COUNTIFS(Данные!L:L,"&lt;&gt;",Данные!$Q:$Q,Лист2!$A11,Данные!$C:$C,"&gt;15.07.2014",Данные!$C:$C,"&lt;31.07.2014")</f>
        <v>0</v>
      </c>
      <c r="E11" s="1">
        <f>SUMIFS(Данные!M:M,Данные!$Q:$Q,Лист2!$A11,Данные!$C:$C,"&gt;15.07.2014",Данные!$C:$C,"&lt;31.07.2014")</f>
        <v>0</v>
      </c>
      <c r="F11" s="1">
        <f>SUMIFS(Данные!N:N,Данные!$Q:$Q,Лист2!$A11,Данные!$C:$C,"&gt;15.07.2014",Данные!$C:$C,"&lt;31.07.2014")</f>
        <v>0</v>
      </c>
      <c r="G11" s="1">
        <f>SUMIFS(Данные!O:O,Данные!$Q:$Q,Лист2!$A11,Данные!$C:$C,"&gt;15.07.2014",Данные!$C:$C,"&lt;31.07.2014")</f>
        <v>0</v>
      </c>
      <c r="H11" s="1">
        <f>SUMIFS(Данные!P:P,Данные!$Q:$Q,Лист2!$A11,Данные!$C:$C,"&gt;15.07.2014",Данные!$C:$C,"&lt;31.07.2014")</f>
        <v>0</v>
      </c>
      <c r="I11" s="1" t="e">
        <f>SUMIFS(Данные!#REF!,Данные!$Q:$Q,Лист2!$A11,Данные!$C:$C,"&gt;15.07.2014",Данные!$C:$C,"&lt;31.07.2014")</f>
        <v>#REF!</v>
      </c>
      <c r="J11" s="1" t="e">
        <f>SUMIFS(Данные!#REF!,Данные!$Q:$Q,Лист2!$A11,Данные!$C:$C,"&gt;15.07.2014",Данные!$C:$C,"&lt;31.07.2014")</f>
        <v>#REF!</v>
      </c>
      <c r="K11" t="e">
        <f t="shared" si="0"/>
        <v>#REF!</v>
      </c>
    </row>
    <row r="12" spans="1:11">
      <c r="A12" t="s">
        <v>102</v>
      </c>
      <c r="B12" s="1">
        <f>SUMIFS(Данные!J:J,Данные!$Q:$Q,Лист2!$A12,Данные!$C:$C,"&gt;15.07.2014",Данные!$C:$C,"&lt;31.07.2014")</f>
        <v>0</v>
      </c>
      <c r="C12" s="1">
        <f>COUNTIFS(Данные!K:K,"&lt;&gt;",Данные!$Q:$Q,Лист2!$A12,Данные!$C:$C,"&gt;15.07.2014",Данные!$C:$C,"&lt;31.07.2014")</f>
        <v>0</v>
      </c>
      <c r="D12" s="1">
        <f>COUNTIFS(Данные!L:L,"&lt;&gt;",Данные!$Q:$Q,Лист2!$A12,Данные!$C:$C,"&gt;15.07.2014",Данные!$C:$C,"&lt;31.07.2014")</f>
        <v>0</v>
      </c>
      <c r="E12" s="1">
        <f>SUMIFS(Данные!M:M,Данные!$Q:$Q,Лист2!$A12,Данные!$C:$C,"&gt;15.07.2014",Данные!$C:$C,"&lt;31.07.2014")</f>
        <v>0</v>
      </c>
      <c r="F12" s="1">
        <f>SUMIFS(Данные!N:N,Данные!$Q:$Q,Лист2!$A12,Данные!$C:$C,"&gt;15.07.2014",Данные!$C:$C,"&lt;31.07.2014")</f>
        <v>0</v>
      </c>
      <c r="G12" s="1">
        <f>SUMIFS(Данные!O:O,Данные!$Q:$Q,Лист2!$A12,Данные!$C:$C,"&gt;15.07.2014",Данные!$C:$C,"&lt;31.07.2014")</f>
        <v>0</v>
      </c>
      <c r="H12" s="1">
        <f>SUMIFS(Данные!P:P,Данные!$Q:$Q,Лист2!$A12,Данные!$C:$C,"&gt;15.07.2014",Данные!$C:$C,"&lt;31.07.2014")</f>
        <v>0</v>
      </c>
      <c r="I12" s="1" t="e">
        <f>SUMIFS(Данные!#REF!,Данные!$Q:$Q,Лист2!$A12,Данные!$C:$C,"&gt;15.07.2014",Данные!$C:$C,"&lt;31.07.2014")</f>
        <v>#REF!</v>
      </c>
      <c r="J12" s="1" t="e">
        <f>SUMIFS(Данные!#REF!,Данные!$Q:$Q,Лист2!$A12,Данные!$C:$C,"&gt;15.07.2014",Данные!$C:$C,"&lt;31.07.2014")</f>
        <v>#REF!</v>
      </c>
      <c r="K12" t="e">
        <f t="shared" si="0"/>
        <v>#REF!</v>
      </c>
    </row>
    <row r="13" spans="1:11">
      <c r="A13" t="s">
        <v>108</v>
      </c>
      <c r="B13" s="1">
        <f>SUMIFS(Данные!J:J,Данные!$Q:$Q,Лист2!$A13,Данные!$C:$C,"&gt;15.07.2014",Данные!$C:$C,"&lt;31.07.2014")</f>
        <v>0</v>
      </c>
      <c r="C13" s="1">
        <f>COUNTIFS(Данные!K:K,"&lt;&gt;",Данные!$Q:$Q,Лист2!$A13,Данные!$C:$C,"&gt;15.07.2014",Данные!$C:$C,"&lt;31.07.2014")</f>
        <v>0</v>
      </c>
      <c r="D13" s="1">
        <f>COUNTIFS(Данные!L:L,"&lt;&gt;",Данные!$Q:$Q,Лист2!$A13,Данные!$C:$C,"&gt;15.07.2014",Данные!$C:$C,"&lt;31.07.2014")</f>
        <v>0</v>
      </c>
      <c r="E13" s="1">
        <f>SUMIFS(Данные!M:M,Данные!$Q:$Q,Лист2!$A13,Данные!$C:$C,"&gt;15.07.2014",Данные!$C:$C,"&lt;31.07.2014")</f>
        <v>0</v>
      </c>
      <c r="F13" s="1">
        <f>SUMIFS(Данные!N:N,Данные!$Q:$Q,Лист2!$A13,Данные!$C:$C,"&gt;15.07.2014",Данные!$C:$C,"&lt;31.07.2014")</f>
        <v>0</v>
      </c>
      <c r="G13" s="1">
        <f>SUMIFS(Данные!O:O,Данные!$Q:$Q,Лист2!$A13,Данные!$C:$C,"&gt;15.07.2014",Данные!$C:$C,"&lt;31.07.2014")</f>
        <v>0</v>
      </c>
      <c r="H13" s="1">
        <f>SUMIFS(Данные!P:P,Данные!$Q:$Q,Лист2!$A13,Данные!$C:$C,"&gt;15.07.2014",Данные!$C:$C,"&lt;31.07.2014")</f>
        <v>0</v>
      </c>
      <c r="I13" s="1" t="e">
        <f>SUMIFS(Данные!#REF!,Данные!$Q:$Q,Лист2!$A13,Данные!$C:$C,"&gt;15.07.2014",Данные!$C:$C,"&lt;31.07.2014")</f>
        <v>#REF!</v>
      </c>
      <c r="J13" s="1" t="e">
        <f>SUMIFS(Данные!#REF!,Данные!$Q:$Q,Лист2!$A13,Данные!$C:$C,"&gt;15.07.2014",Данные!$C:$C,"&lt;31.07.2014")</f>
        <v>#REF!</v>
      </c>
      <c r="K13" t="e">
        <f t="shared" si="0"/>
        <v>#REF!</v>
      </c>
    </row>
    <row r="14" spans="1:11">
      <c r="A14" t="s">
        <v>107</v>
      </c>
      <c r="B14" s="1">
        <f>SUMIFS(Данные!J:J,Данные!$Q:$Q,Лист2!$A14,Данные!$C:$C,"&gt;15.07.2014",Данные!$C:$C,"&lt;31.07.2014")</f>
        <v>0</v>
      </c>
      <c r="C14" s="1">
        <f>COUNTIFS(Данные!K:K,"&lt;&gt;",Данные!$Q:$Q,Лист2!$A14,Данные!$C:$C,"&gt;15.07.2014",Данные!$C:$C,"&lt;31.07.2014")</f>
        <v>0</v>
      </c>
      <c r="D14" s="1">
        <f>COUNTIFS(Данные!L:L,"&lt;&gt;",Данные!$Q:$Q,Лист2!$A14,Данные!$C:$C,"&gt;15.07.2014",Данные!$C:$C,"&lt;31.07.2014")</f>
        <v>0</v>
      </c>
      <c r="E14" s="1">
        <f>SUMIFS(Данные!M:M,Данные!$Q:$Q,Лист2!$A14,Данные!$C:$C,"&gt;15.07.2014",Данные!$C:$C,"&lt;31.07.2014")</f>
        <v>0</v>
      </c>
      <c r="F14" s="1">
        <f>SUMIFS(Данные!N:N,Данные!$Q:$Q,Лист2!$A14,Данные!$C:$C,"&gt;15.07.2014",Данные!$C:$C,"&lt;31.07.2014")</f>
        <v>0</v>
      </c>
      <c r="G14" s="1">
        <f>SUMIFS(Данные!O:O,Данные!$Q:$Q,Лист2!$A14,Данные!$C:$C,"&gt;15.07.2014",Данные!$C:$C,"&lt;31.07.2014")</f>
        <v>0</v>
      </c>
      <c r="H14" s="1">
        <f>SUMIFS(Данные!P:P,Данные!$Q:$Q,Лист2!$A14,Данные!$C:$C,"&gt;15.07.2014",Данные!$C:$C,"&lt;31.07.2014")</f>
        <v>0</v>
      </c>
      <c r="I14" s="1" t="e">
        <f>SUMIFS(Данные!#REF!,Данные!$Q:$Q,Лист2!$A14,Данные!$C:$C,"&gt;15.07.2014",Данные!$C:$C,"&lt;31.07.2014")</f>
        <v>#REF!</v>
      </c>
      <c r="J14" s="1" t="e">
        <f>SUMIFS(Данные!#REF!,Данные!$Q:$Q,Лист2!$A14,Данные!$C:$C,"&gt;15.07.2014",Данные!$C:$C,"&lt;31.07.2014")</f>
        <v>#REF!</v>
      </c>
      <c r="K14" t="e">
        <f t="shared" si="0"/>
        <v>#REF!</v>
      </c>
    </row>
    <row r="15" spans="1:11">
      <c r="A15" t="s">
        <v>141</v>
      </c>
      <c r="B15" s="1">
        <f>SUMIFS(Данные!J:J,Данные!$Q:$Q,Лист2!$A15,Данные!$C:$C,"&gt;15.07.2014",Данные!$C:$C,"&lt;31.07.2014")</f>
        <v>0</v>
      </c>
      <c r="C15" s="1">
        <f>COUNTIFS(Данные!K:K,"&lt;&gt;",Данные!$Q:$Q,Лист2!$A15,Данные!$C:$C,"&gt;15.07.2014",Данные!$C:$C,"&lt;31.07.2014")</f>
        <v>0</v>
      </c>
      <c r="D15" s="1">
        <f>COUNTIFS(Данные!L:L,"&lt;&gt;",Данные!$Q:$Q,Лист2!$A15,Данные!$C:$C,"&gt;15.07.2014",Данные!$C:$C,"&lt;31.07.2014")</f>
        <v>0</v>
      </c>
      <c r="E15" s="1">
        <f>SUMIFS(Данные!M:M,Данные!$Q:$Q,Лист2!$A15,Данные!$C:$C,"&gt;15.07.2014",Данные!$C:$C,"&lt;31.07.2014")</f>
        <v>0</v>
      </c>
      <c r="F15" s="1">
        <f>SUMIFS(Данные!N:N,Данные!$Q:$Q,Лист2!$A15,Данные!$C:$C,"&gt;15.07.2014",Данные!$C:$C,"&lt;31.07.2014")</f>
        <v>0</v>
      </c>
      <c r="G15" s="1">
        <f>SUMIFS(Данные!O:O,Данные!$Q:$Q,Лист2!$A15,Данные!$C:$C,"&gt;15.07.2014",Данные!$C:$C,"&lt;31.07.2014")</f>
        <v>0</v>
      </c>
      <c r="H15" s="1">
        <f>SUMIFS(Данные!P:P,Данные!$Q:$Q,Лист2!$A15,Данные!$C:$C,"&gt;15.07.2014",Данные!$C:$C,"&lt;31.07.2014")</f>
        <v>0</v>
      </c>
      <c r="I15" s="1" t="e">
        <f>SUMIFS(Данные!#REF!,Данные!$Q:$Q,Лист2!$A15,Данные!$C:$C,"&gt;15.07.2014",Данные!$C:$C,"&lt;31.07.2014")</f>
        <v>#REF!</v>
      </c>
      <c r="J15" s="1" t="e">
        <f>SUMIFS(Данные!#REF!,Данные!$Q:$Q,Лист2!$A15,Данные!$C:$C,"&gt;15.07.2014",Данные!$C:$C,"&lt;31.07.2014")</f>
        <v>#REF!</v>
      </c>
      <c r="K15" t="e">
        <f t="shared" si="0"/>
        <v>#REF!</v>
      </c>
    </row>
    <row r="16" spans="1:11">
      <c r="A16" t="s">
        <v>120</v>
      </c>
      <c r="B16" s="1">
        <f>SUMIFS(Данные!J:J,Данные!$Q:$Q,Лист2!$A16,Данные!$C:$C,"&gt;15.07.2014",Данные!$C:$C,"&lt;31.07.2014")</f>
        <v>0</v>
      </c>
      <c r="C16" s="1">
        <f>COUNTIFS(Данные!K:K,"&lt;&gt;",Данные!$Q:$Q,Лист2!$A16,Данные!$C:$C,"&gt;15.07.2014",Данные!$C:$C,"&lt;31.07.2014")</f>
        <v>0</v>
      </c>
      <c r="D16" s="1">
        <f>COUNTIFS(Данные!L:L,"&lt;&gt;",Данные!$Q:$Q,Лист2!$A16,Данные!$C:$C,"&gt;15.07.2014",Данные!$C:$C,"&lt;31.07.2014")</f>
        <v>0</v>
      </c>
      <c r="E16" s="1">
        <f>SUMIFS(Данные!M:M,Данные!$Q:$Q,Лист2!$A16,Данные!$C:$C,"&gt;15.07.2014",Данные!$C:$C,"&lt;31.07.2014")</f>
        <v>0</v>
      </c>
      <c r="F16" s="1">
        <f>SUMIFS(Данные!N:N,Данные!$Q:$Q,Лист2!$A16,Данные!$C:$C,"&gt;15.07.2014",Данные!$C:$C,"&lt;31.07.2014")</f>
        <v>0</v>
      </c>
      <c r="G16" s="1">
        <f>SUMIFS(Данные!O:O,Данные!$Q:$Q,Лист2!$A16,Данные!$C:$C,"&gt;15.07.2014",Данные!$C:$C,"&lt;31.07.2014")</f>
        <v>0</v>
      </c>
      <c r="H16" s="1">
        <f>SUMIFS(Данные!P:P,Данные!$Q:$Q,Лист2!$A16,Данные!$C:$C,"&gt;15.07.2014",Данные!$C:$C,"&lt;31.07.2014")</f>
        <v>0</v>
      </c>
      <c r="I16" s="1" t="e">
        <f>SUMIFS(Данные!#REF!,Данные!$Q:$Q,Лист2!$A16,Данные!$C:$C,"&gt;15.07.2014",Данные!$C:$C,"&lt;31.07.2014")</f>
        <v>#REF!</v>
      </c>
      <c r="J16" s="1" t="e">
        <f>SUMIFS(Данные!#REF!,Данные!$Q:$Q,Лист2!$A16,Данные!$C:$C,"&gt;15.07.2014",Данные!$C:$C,"&lt;31.07.2014")</f>
        <v>#REF!</v>
      </c>
      <c r="K16" t="e">
        <f t="shared" si="0"/>
        <v>#REF!</v>
      </c>
    </row>
    <row r="17" spans="1:11">
      <c r="A17" t="s">
        <v>124</v>
      </c>
      <c r="B17" s="1">
        <f>SUMIFS(Данные!J:J,Данные!$Q:$Q,Лист2!$A17,Данные!$C:$C,"&gt;15.07.2014",Данные!$C:$C,"&lt;31.07.2014")</f>
        <v>0</v>
      </c>
      <c r="C17" s="1">
        <f>COUNTIFS(Данные!K:K,"&lt;&gt;",Данные!$Q:$Q,Лист2!$A17,Данные!$C:$C,"&gt;15.07.2014",Данные!$C:$C,"&lt;31.07.2014")</f>
        <v>0</v>
      </c>
      <c r="D17" s="1">
        <f>COUNTIFS(Данные!L:L,"&lt;&gt;",Данные!$Q:$Q,Лист2!$A17,Данные!$C:$C,"&gt;15.07.2014",Данные!$C:$C,"&lt;31.07.2014")</f>
        <v>0</v>
      </c>
      <c r="E17" s="1">
        <f>SUMIFS(Данные!M:M,Данные!$Q:$Q,Лист2!$A17,Данные!$C:$C,"&gt;15.07.2014",Данные!$C:$C,"&lt;31.07.2014")</f>
        <v>0</v>
      </c>
      <c r="F17" s="1">
        <f>SUMIFS(Данные!N:N,Данные!$Q:$Q,Лист2!$A17,Данные!$C:$C,"&gt;15.07.2014",Данные!$C:$C,"&lt;31.07.2014")</f>
        <v>0</v>
      </c>
      <c r="G17" s="1">
        <f>SUMIFS(Данные!O:O,Данные!$Q:$Q,Лист2!$A17,Данные!$C:$C,"&gt;15.07.2014",Данные!$C:$C,"&lt;31.07.2014")</f>
        <v>0</v>
      </c>
      <c r="H17" s="1">
        <f>SUMIFS(Данные!P:P,Данные!$Q:$Q,Лист2!$A17,Данные!$C:$C,"&gt;15.07.2014",Данные!$C:$C,"&lt;31.07.2014")</f>
        <v>0</v>
      </c>
      <c r="I17" s="1" t="e">
        <f>SUMIFS(Данные!#REF!,Данные!$Q:$Q,Лист2!$A17,Данные!$C:$C,"&gt;15.07.2014",Данные!$C:$C,"&lt;31.07.2014")</f>
        <v>#REF!</v>
      </c>
      <c r="J17" s="1" t="e">
        <f>SUMIFS(Данные!#REF!,Данные!$Q:$Q,Лист2!$A17,Данные!$C:$C,"&gt;15.07.2014",Данные!$C:$C,"&lt;31.07.2014")</f>
        <v>#REF!</v>
      </c>
      <c r="K17" t="e">
        <f t="shared" si="0"/>
        <v>#REF!</v>
      </c>
    </row>
    <row r="18" spans="1:11">
      <c r="A18" t="s">
        <v>125</v>
      </c>
      <c r="B18" s="1">
        <f>SUMIFS(Данные!J:J,Данные!$Q:$Q,Лист2!$A18,Данные!$C:$C,"&gt;15.07.2014",Данные!$C:$C,"&lt;31.07.2014")</f>
        <v>0</v>
      </c>
      <c r="C18" s="1">
        <f>COUNTIFS(Данные!K:K,"&lt;&gt;",Данные!$Q:$Q,Лист2!$A18,Данные!$C:$C,"&gt;15.07.2014",Данные!$C:$C,"&lt;31.07.2014")</f>
        <v>0</v>
      </c>
      <c r="D18" s="1">
        <f>COUNTIFS(Данные!L:L,"&lt;&gt;",Данные!$Q:$Q,Лист2!$A18,Данные!$C:$C,"&gt;15.07.2014",Данные!$C:$C,"&lt;31.07.2014")</f>
        <v>0</v>
      </c>
      <c r="E18" s="1">
        <f>SUMIFS(Данные!M:M,Данные!$Q:$Q,Лист2!$A18,Данные!$C:$C,"&gt;15.07.2014",Данные!$C:$C,"&lt;31.07.2014")</f>
        <v>0</v>
      </c>
      <c r="F18" s="1">
        <f>SUMIFS(Данные!N:N,Данные!$Q:$Q,Лист2!$A18,Данные!$C:$C,"&gt;15.07.2014",Данные!$C:$C,"&lt;31.07.2014")</f>
        <v>0</v>
      </c>
      <c r="G18" s="1">
        <f>SUMIFS(Данные!O:O,Данные!$Q:$Q,Лист2!$A18,Данные!$C:$C,"&gt;15.07.2014",Данные!$C:$C,"&lt;31.07.2014")</f>
        <v>0</v>
      </c>
      <c r="H18" s="1">
        <f>SUMIFS(Данные!P:P,Данные!$Q:$Q,Лист2!$A18,Данные!$C:$C,"&gt;15.07.2014",Данные!$C:$C,"&lt;31.07.2014")</f>
        <v>0</v>
      </c>
      <c r="I18" s="1" t="e">
        <f>SUMIFS(Данные!#REF!,Данные!$Q:$Q,Лист2!$A18,Данные!$C:$C,"&gt;15.07.2014",Данные!$C:$C,"&lt;31.07.2014")</f>
        <v>#REF!</v>
      </c>
      <c r="J18" s="1" t="e">
        <f>SUMIFS(Данные!#REF!,Данные!$Q:$Q,Лист2!$A18,Данные!$C:$C,"&gt;15.07.2014",Данные!$C:$C,"&lt;31.07.2014")</f>
        <v>#REF!</v>
      </c>
      <c r="K18" t="e">
        <f t="shared" si="0"/>
        <v>#REF!</v>
      </c>
    </row>
    <row r="19" spans="1:11">
      <c r="A19" t="s">
        <v>133</v>
      </c>
      <c r="B19" s="1">
        <f>SUMIFS(Данные!J:J,Данные!$Q:$Q,Лист2!$A19,Данные!$C:$C,"&gt;15.07.2014",Данные!$C:$C,"&lt;31.07.2014")</f>
        <v>0</v>
      </c>
      <c r="C19" s="1">
        <f>COUNTIFS(Данные!K:K,"&lt;&gt;",Данные!$Q:$Q,Лист2!$A19,Данные!$C:$C,"&gt;15.07.2014",Данные!$C:$C,"&lt;31.07.2014")</f>
        <v>0</v>
      </c>
      <c r="D19" s="1">
        <f>COUNTIFS(Данные!L:L,"&lt;&gt;",Данные!$Q:$Q,Лист2!$A19,Данные!$C:$C,"&gt;15.07.2014",Данные!$C:$C,"&lt;31.07.2014")</f>
        <v>0</v>
      </c>
      <c r="E19" s="1">
        <f>SUMIFS(Данные!M:M,Данные!$Q:$Q,Лист2!$A19,Данные!$C:$C,"&gt;15.07.2014",Данные!$C:$C,"&lt;31.07.2014")</f>
        <v>0</v>
      </c>
      <c r="F19" s="1">
        <f>SUMIFS(Данные!N:N,Данные!$Q:$Q,Лист2!$A19,Данные!$C:$C,"&gt;15.07.2014",Данные!$C:$C,"&lt;31.07.2014")</f>
        <v>0</v>
      </c>
      <c r="G19" s="1">
        <f>SUMIFS(Данные!O:O,Данные!$Q:$Q,Лист2!$A19,Данные!$C:$C,"&gt;15.07.2014",Данные!$C:$C,"&lt;31.07.2014")</f>
        <v>0</v>
      </c>
      <c r="H19" s="1">
        <f>SUMIFS(Данные!P:P,Данные!$Q:$Q,Лист2!$A19,Данные!$C:$C,"&gt;15.07.2014",Данные!$C:$C,"&lt;31.07.2014")</f>
        <v>0</v>
      </c>
      <c r="I19" s="1" t="e">
        <f>SUMIFS(Данные!#REF!,Данные!$Q:$Q,Лист2!$A19,Данные!$C:$C,"&gt;15.07.2014",Данные!$C:$C,"&lt;31.07.2014")</f>
        <v>#REF!</v>
      </c>
      <c r="J19" s="1" t="e">
        <f>SUMIFS(Данные!#REF!,Данные!$Q:$Q,Лист2!$A19,Данные!$C:$C,"&gt;15.07.2014",Данные!$C:$C,"&lt;31.07.2014")</f>
        <v>#REF!</v>
      </c>
      <c r="K19" t="e">
        <f t="shared" si="0"/>
        <v>#REF!</v>
      </c>
    </row>
    <row r="20" spans="1:11">
      <c r="A20" t="s">
        <v>101</v>
      </c>
      <c r="B20" s="1">
        <f>SUMIFS(Данные!J:J,Данные!$Q:$Q,Лист2!$A20,Данные!$C:$C,"&gt;15.07.2014",Данные!$C:$C,"&lt;31.07.2014")</f>
        <v>0</v>
      </c>
      <c r="C20" s="1">
        <f>COUNTIFS(Данные!K:K,"&lt;&gt;",Данные!$Q:$Q,Лист2!$A20,Данные!$C:$C,"&gt;15.07.2014",Данные!$C:$C,"&lt;31.07.2014")</f>
        <v>0</v>
      </c>
      <c r="D20" s="1">
        <f>COUNTIFS(Данные!L:L,"&lt;&gt;",Данные!$Q:$Q,Лист2!$A20,Данные!$C:$C,"&gt;15.07.2014",Данные!$C:$C,"&lt;31.07.2014")</f>
        <v>0</v>
      </c>
      <c r="E20" s="1">
        <f>SUMIFS(Данные!M:M,Данные!$Q:$Q,Лист2!$A20,Данные!$C:$C,"&gt;15.07.2014",Данные!$C:$C,"&lt;31.07.2014")</f>
        <v>0</v>
      </c>
      <c r="F20" s="1">
        <f>SUMIFS(Данные!N:N,Данные!$Q:$Q,Лист2!$A20,Данные!$C:$C,"&gt;15.07.2014",Данные!$C:$C,"&lt;31.07.2014")</f>
        <v>0</v>
      </c>
      <c r="G20" s="1">
        <f>SUMIFS(Данные!O:O,Данные!$Q:$Q,Лист2!$A20,Данные!$C:$C,"&gt;15.07.2014",Данные!$C:$C,"&lt;31.07.2014")</f>
        <v>0</v>
      </c>
      <c r="H20" s="1">
        <f>SUMIFS(Данные!P:P,Данные!$Q:$Q,Лист2!$A20,Данные!$C:$C,"&gt;15.07.2014",Данные!$C:$C,"&lt;31.07.2014")</f>
        <v>0</v>
      </c>
      <c r="I20" s="1" t="e">
        <f>SUMIFS(Данные!#REF!,Данные!$Q:$Q,Лист2!$A20,Данные!$C:$C,"&gt;15.07.2014",Данные!$C:$C,"&lt;31.07.2014")</f>
        <v>#REF!</v>
      </c>
      <c r="J20" s="1" t="e">
        <f>SUMIFS(Данные!#REF!,Данные!$Q:$Q,Лист2!$A20,Данные!$C:$C,"&gt;15.07.2014",Данные!$C:$C,"&lt;31.07.2014")</f>
        <v>#REF!</v>
      </c>
      <c r="K20" t="e">
        <f t="shared" si="0"/>
        <v>#REF!</v>
      </c>
    </row>
    <row r="21" spans="1:11">
      <c r="A21" t="s">
        <v>95</v>
      </c>
      <c r="B21" s="1">
        <f>SUMIFS(Данные!J:J,Данные!$Q:$Q,Лист2!$A21,Данные!$C:$C,"&gt;15.07.2014",Данные!$C:$C,"&lt;31.07.2014")</f>
        <v>0</v>
      </c>
      <c r="C21" s="1">
        <f>COUNTIFS(Данные!K:K,"&lt;&gt;",Данные!$Q:$Q,Лист2!$A21,Данные!$C:$C,"&gt;15.07.2014",Данные!$C:$C,"&lt;31.07.2014")</f>
        <v>0</v>
      </c>
      <c r="D21" s="1">
        <f>COUNTIFS(Данные!L:L,"&lt;&gt;",Данные!$Q:$Q,Лист2!$A21,Данные!$C:$C,"&gt;15.07.2014",Данные!$C:$C,"&lt;31.07.2014")</f>
        <v>0</v>
      </c>
      <c r="E21" s="1">
        <f>SUMIFS(Данные!M:M,Данные!$Q:$Q,Лист2!$A21,Данные!$C:$C,"&gt;15.07.2014",Данные!$C:$C,"&lt;31.07.2014")</f>
        <v>0</v>
      </c>
      <c r="F21" s="1">
        <f>SUMIFS(Данные!N:N,Данные!$Q:$Q,Лист2!$A21,Данные!$C:$C,"&gt;15.07.2014",Данные!$C:$C,"&lt;31.07.2014")</f>
        <v>0</v>
      </c>
      <c r="G21" s="1">
        <f>SUMIFS(Данные!O:O,Данные!$Q:$Q,Лист2!$A21,Данные!$C:$C,"&gt;15.07.2014",Данные!$C:$C,"&lt;31.07.2014")</f>
        <v>0</v>
      </c>
      <c r="H21" s="1">
        <f>SUMIFS(Данные!P:P,Данные!$Q:$Q,Лист2!$A21,Данные!$C:$C,"&gt;15.07.2014",Данные!$C:$C,"&lt;31.07.2014")</f>
        <v>0</v>
      </c>
      <c r="I21" s="1" t="e">
        <f>SUMIFS(Данные!#REF!,Данные!$Q:$Q,Лист2!$A21,Данные!$C:$C,"&gt;15.07.2014",Данные!$C:$C,"&lt;31.07.2014")</f>
        <v>#REF!</v>
      </c>
      <c r="J21" s="1" t="e">
        <f>SUMIFS(Данные!#REF!,Данные!$Q:$Q,Лист2!$A21,Данные!$C:$C,"&gt;15.07.2014",Данные!$C:$C,"&lt;31.07.2014")</f>
        <v>#REF!</v>
      </c>
      <c r="K21" t="e">
        <f t="shared" si="0"/>
        <v>#REF!</v>
      </c>
    </row>
    <row r="22" spans="1:11">
      <c r="A22" t="s">
        <v>140</v>
      </c>
      <c r="B22" s="1">
        <f>SUMIFS(Данные!J:J,Данные!$Q:$Q,Лист2!$A22,Данные!$C:$C,"&gt;15.07.2014",Данные!$C:$C,"&lt;31.07.2014")</f>
        <v>0</v>
      </c>
      <c r="C22" s="1">
        <f>COUNTIFS(Данные!K:K,"&lt;&gt;",Данные!$Q:$Q,Лист2!$A22,Данные!$C:$C,"&gt;15.07.2014",Данные!$C:$C,"&lt;31.07.2014")</f>
        <v>0</v>
      </c>
      <c r="D22" s="1">
        <f>COUNTIFS(Данные!L:L,"&lt;&gt;",Данные!$Q:$Q,Лист2!$A22,Данные!$C:$C,"&gt;15.07.2014",Данные!$C:$C,"&lt;31.07.2014")</f>
        <v>0</v>
      </c>
      <c r="E22" s="1">
        <f>SUMIFS(Данные!M:M,Данные!$Q:$Q,Лист2!$A22,Данные!$C:$C,"&gt;15.07.2014",Данные!$C:$C,"&lt;31.07.2014")</f>
        <v>0</v>
      </c>
      <c r="F22" s="1">
        <f>SUMIFS(Данные!N:N,Данные!$Q:$Q,Лист2!$A22,Данные!$C:$C,"&gt;15.07.2014",Данные!$C:$C,"&lt;31.07.2014")</f>
        <v>0</v>
      </c>
      <c r="G22" s="1">
        <f>SUMIFS(Данные!O:O,Данные!$Q:$Q,Лист2!$A22,Данные!$C:$C,"&gt;15.07.2014",Данные!$C:$C,"&lt;31.07.2014")</f>
        <v>0</v>
      </c>
      <c r="H22" s="1">
        <f>SUMIFS(Данные!P:P,Данные!$Q:$Q,Лист2!$A22,Данные!$C:$C,"&gt;15.07.2014",Данные!$C:$C,"&lt;31.07.2014")</f>
        <v>0</v>
      </c>
      <c r="I22" s="1" t="e">
        <f>SUMIFS(Данные!#REF!,Данные!$Q:$Q,Лист2!$A22,Данные!$C:$C,"&gt;15.07.2014",Данные!$C:$C,"&lt;31.07.2014")</f>
        <v>#REF!</v>
      </c>
      <c r="J22" s="1" t="e">
        <f>SUMIFS(Данные!#REF!,Данные!$Q:$Q,Лист2!$A22,Данные!$C:$C,"&gt;15.07.2014",Данные!$C:$C,"&lt;31.07.2014")</f>
        <v>#REF!</v>
      </c>
      <c r="K22" t="e">
        <f t="shared" si="0"/>
        <v>#REF!</v>
      </c>
    </row>
    <row r="23" spans="1:11">
      <c r="A23" t="s">
        <v>105</v>
      </c>
      <c r="B23" s="1">
        <f>SUMIFS(Данные!J:J,Данные!$Q:$Q,Лист2!$A23,Данные!$C:$C,"&gt;15.07.2014",Данные!$C:$C,"&lt;31.07.2014")</f>
        <v>0</v>
      </c>
      <c r="C23" s="1">
        <f>COUNTIFS(Данные!K:K,"&lt;&gt;",Данные!$Q:$Q,Лист2!$A23,Данные!$C:$C,"&gt;15.07.2014",Данные!$C:$C,"&lt;31.07.2014")</f>
        <v>0</v>
      </c>
      <c r="D23" s="1">
        <f>COUNTIFS(Данные!L:L,"&lt;&gt;",Данные!$Q:$Q,Лист2!$A23,Данные!$C:$C,"&gt;15.07.2014",Данные!$C:$C,"&lt;31.07.2014")</f>
        <v>0</v>
      </c>
      <c r="E23" s="1">
        <f>SUMIFS(Данные!M:M,Данные!$Q:$Q,Лист2!$A23,Данные!$C:$C,"&gt;15.07.2014",Данные!$C:$C,"&lt;31.07.2014")</f>
        <v>0</v>
      </c>
      <c r="F23" s="1">
        <f>SUMIFS(Данные!N:N,Данные!$Q:$Q,Лист2!$A23,Данные!$C:$C,"&gt;15.07.2014",Данные!$C:$C,"&lt;31.07.2014")</f>
        <v>0</v>
      </c>
      <c r="G23" s="1">
        <f>SUMIFS(Данные!O:O,Данные!$Q:$Q,Лист2!$A23,Данные!$C:$C,"&gt;15.07.2014",Данные!$C:$C,"&lt;31.07.2014")</f>
        <v>0</v>
      </c>
      <c r="H23" s="1">
        <f>SUMIFS(Данные!P:P,Данные!$Q:$Q,Лист2!$A23,Данные!$C:$C,"&gt;15.07.2014",Данные!$C:$C,"&lt;31.07.2014")</f>
        <v>0</v>
      </c>
      <c r="I23" s="1" t="e">
        <f>SUMIFS(Данные!#REF!,Данные!$Q:$Q,Лист2!$A23,Данные!$C:$C,"&gt;15.07.2014",Данные!$C:$C,"&lt;31.07.2014")</f>
        <v>#REF!</v>
      </c>
      <c r="J23" s="1" t="e">
        <f>SUMIFS(Данные!#REF!,Данные!$Q:$Q,Лист2!$A23,Данные!$C:$C,"&gt;15.07.2014",Данные!$C:$C,"&lt;31.07.2014")</f>
        <v>#REF!</v>
      </c>
      <c r="K23" t="e">
        <f t="shared" si="0"/>
        <v>#REF!</v>
      </c>
    </row>
    <row r="24" spans="1:11">
      <c r="A24" t="s">
        <v>134</v>
      </c>
      <c r="B24" s="1">
        <f>SUMIFS(Данные!J:J,Данные!$Q:$Q,Лист2!$A24,Данные!$C:$C,"&gt;15.07.2014",Данные!$C:$C,"&lt;31.07.2014")</f>
        <v>0</v>
      </c>
      <c r="C24" s="1">
        <f>COUNTIFS(Данные!K:K,"&lt;&gt;",Данные!$Q:$Q,Лист2!$A24,Данные!$C:$C,"&gt;15.07.2014",Данные!$C:$C,"&lt;31.07.2014")</f>
        <v>0</v>
      </c>
      <c r="D24" s="1">
        <f>COUNTIFS(Данные!L:L,"&lt;&gt;",Данные!$Q:$Q,Лист2!$A24,Данные!$C:$C,"&gt;15.07.2014",Данные!$C:$C,"&lt;31.07.2014")</f>
        <v>0</v>
      </c>
      <c r="E24" s="1">
        <f>SUMIFS(Данные!M:M,Данные!$Q:$Q,Лист2!$A24,Данные!$C:$C,"&gt;15.07.2014",Данные!$C:$C,"&lt;31.07.2014")</f>
        <v>0</v>
      </c>
      <c r="F24" s="1">
        <f>SUMIFS(Данные!N:N,Данные!$Q:$Q,Лист2!$A24,Данные!$C:$C,"&gt;15.07.2014",Данные!$C:$C,"&lt;31.07.2014")</f>
        <v>0</v>
      </c>
      <c r="G24" s="1">
        <f>SUMIFS(Данные!O:O,Данные!$Q:$Q,Лист2!$A24,Данные!$C:$C,"&gt;15.07.2014",Данные!$C:$C,"&lt;31.07.2014")</f>
        <v>0</v>
      </c>
      <c r="H24" s="1">
        <f>SUMIFS(Данные!P:P,Данные!$Q:$Q,Лист2!$A24,Данные!$C:$C,"&gt;15.07.2014",Данные!$C:$C,"&lt;31.07.2014")</f>
        <v>0</v>
      </c>
      <c r="I24" s="1" t="e">
        <f>SUMIFS(Данные!#REF!,Данные!$Q:$Q,Лист2!$A24,Данные!$C:$C,"&gt;15.07.2014",Данные!$C:$C,"&lt;31.07.2014")</f>
        <v>#REF!</v>
      </c>
      <c r="J24" s="1" t="e">
        <f>SUMIFS(Данные!#REF!,Данные!$Q:$Q,Лист2!$A24,Данные!$C:$C,"&gt;15.07.2014",Данные!$C:$C,"&lt;31.07.2014")</f>
        <v>#REF!</v>
      </c>
      <c r="K24" t="e">
        <f t="shared" si="0"/>
        <v>#REF!</v>
      </c>
    </row>
    <row r="25" spans="1:11">
      <c r="A25" t="s">
        <v>109</v>
      </c>
      <c r="B25" s="1">
        <f>SUMIFS(Данные!J:J,Данные!$Q:$Q,Лист2!$A25,Данные!$C:$C,"&gt;15.07.2014",Данные!$C:$C,"&lt;31.07.2014")</f>
        <v>0</v>
      </c>
      <c r="C25" s="1">
        <f>COUNTIFS(Данные!K:K,"&lt;&gt;",Данные!$Q:$Q,Лист2!$A25,Данные!$C:$C,"&gt;15.07.2014",Данные!$C:$C,"&lt;31.07.2014")</f>
        <v>0</v>
      </c>
      <c r="D25" s="1">
        <f>COUNTIFS(Данные!L:L,"&lt;&gt;",Данные!$Q:$Q,Лист2!$A25,Данные!$C:$C,"&gt;15.07.2014",Данные!$C:$C,"&lt;31.07.2014")</f>
        <v>0</v>
      </c>
      <c r="E25" s="1">
        <f>SUMIFS(Данные!M:M,Данные!$Q:$Q,Лист2!$A25,Данные!$C:$C,"&gt;15.07.2014",Данные!$C:$C,"&lt;31.07.2014")</f>
        <v>0</v>
      </c>
      <c r="F25" s="1">
        <f>SUMIFS(Данные!N:N,Данные!$Q:$Q,Лист2!$A25,Данные!$C:$C,"&gt;15.07.2014",Данные!$C:$C,"&lt;31.07.2014")</f>
        <v>0</v>
      </c>
      <c r="G25" s="1">
        <f>SUMIFS(Данные!O:O,Данные!$Q:$Q,Лист2!$A25,Данные!$C:$C,"&gt;15.07.2014",Данные!$C:$C,"&lt;31.07.2014")</f>
        <v>0</v>
      </c>
      <c r="H25" s="1">
        <f>SUMIFS(Данные!P:P,Данные!$Q:$Q,Лист2!$A25,Данные!$C:$C,"&gt;15.07.2014",Данные!$C:$C,"&lt;31.07.2014")</f>
        <v>0</v>
      </c>
      <c r="I25" s="1" t="e">
        <f>SUMIFS(Данные!#REF!,Данные!$Q:$Q,Лист2!$A25,Данные!$C:$C,"&gt;15.07.2014",Данные!$C:$C,"&lt;31.07.2014")</f>
        <v>#REF!</v>
      </c>
      <c r="J25" s="1" t="e">
        <f>SUMIFS(Данные!#REF!,Данные!$Q:$Q,Лист2!$A25,Данные!$C:$C,"&gt;15.07.2014",Данные!$C:$C,"&lt;31.07.2014")</f>
        <v>#REF!</v>
      </c>
      <c r="K25" t="e">
        <f t="shared" si="0"/>
        <v>#REF!</v>
      </c>
    </row>
    <row r="26" spans="1:11">
      <c r="A26" t="s">
        <v>128</v>
      </c>
      <c r="B26" s="1">
        <f>SUMIFS(Данные!J:J,Данные!$Q:$Q,Лист2!$A26,Данные!$C:$C,"&gt;15.07.2014",Данные!$C:$C,"&lt;31.07.2014")</f>
        <v>0</v>
      </c>
      <c r="C26" s="1">
        <f>COUNTIFS(Данные!K:K,"&lt;&gt;",Данные!$Q:$Q,Лист2!$A26,Данные!$C:$C,"&gt;15.07.2014",Данные!$C:$C,"&lt;31.07.2014")</f>
        <v>0</v>
      </c>
      <c r="D26" s="1">
        <f>COUNTIFS(Данные!L:L,"&lt;&gt;",Данные!$Q:$Q,Лист2!$A26,Данные!$C:$C,"&gt;15.07.2014",Данные!$C:$C,"&lt;31.07.2014")</f>
        <v>0</v>
      </c>
      <c r="E26" s="1">
        <f>SUMIFS(Данные!M:M,Данные!$Q:$Q,Лист2!$A26,Данные!$C:$C,"&gt;15.07.2014",Данные!$C:$C,"&lt;31.07.2014")</f>
        <v>0</v>
      </c>
      <c r="F26" s="1">
        <f>SUMIFS(Данные!N:N,Данные!$Q:$Q,Лист2!$A26,Данные!$C:$C,"&gt;15.07.2014",Данные!$C:$C,"&lt;31.07.2014")</f>
        <v>0</v>
      </c>
      <c r="G26" s="1">
        <f>SUMIFS(Данные!O:O,Данные!$Q:$Q,Лист2!$A26,Данные!$C:$C,"&gt;15.07.2014",Данные!$C:$C,"&lt;31.07.2014")</f>
        <v>0</v>
      </c>
      <c r="H26" s="1">
        <f>SUMIFS(Данные!P:P,Данные!$Q:$Q,Лист2!$A26,Данные!$C:$C,"&gt;15.07.2014",Данные!$C:$C,"&lt;31.07.2014")</f>
        <v>0</v>
      </c>
      <c r="I26" s="1" t="e">
        <f>SUMIFS(Данные!#REF!,Данные!$Q:$Q,Лист2!$A26,Данные!$C:$C,"&gt;15.07.2014",Данные!$C:$C,"&lt;31.07.2014")</f>
        <v>#REF!</v>
      </c>
      <c r="J26" s="1" t="e">
        <f>SUMIFS(Данные!#REF!,Данные!$Q:$Q,Лист2!$A26,Данные!$C:$C,"&gt;15.07.2014",Данные!$C:$C,"&lt;31.07.2014")</f>
        <v>#REF!</v>
      </c>
      <c r="K26" t="e">
        <f t="shared" si="0"/>
        <v>#REF!</v>
      </c>
    </row>
    <row r="27" spans="1:11">
      <c r="A27" t="s">
        <v>121</v>
      </c>
      <c r="B27" s="1">
        <f>SUMIFS(Данные!J:J,Данные!$Q:$Q,Лист2!$A27,Данные!$C:$C,"&gt;15.07.2014",Данные!$C:$C,"&lt;31.07.2014")</f>
        <v>0</v>
      </c>
      <c r="C27" s="1">
        <f>COUNTIFS(Данные!K:K,"&lt;&gt;",Данные!$Q:$Q,Лист2!$A27,Данные!$C:$C,"&gt;15.07.2014",Данные!$C:$C,"&lt;31.07.2014")</f>
        <v>0</v>
      </c>
      <c r="D27" s="1">
        <f>COUNTIFS(Данные!L:L,"&lt;&gt;",Данные!$Q:$Q,Лист2!$A27,Данные!$C:$C,"&gt;15.07.2014",Данные!$C:$C,"&lt;31.07.2014")</f>
        <v>0</v>
      </c>
      <c r="E27" s="1">
        <f>SUMIFS(Данные!M:M,Данные!$Q:$Q,Лист2!$A27,Данные!$C:$C,"&gt;15.07.2014",Данные!$C:$C,"&lt;31.07.2014")</f>
        <v>0</v>
      </c>
      <c r="F27" s="1">
        <f>SUMIFS(Данные!N:N,Данные!$Q:$Q,Лист2!$A27,Данные!$C:$C,"&gt;15.07.2014",Данные!$C:$C,"&lt;31.07.2014")</f>
        <v>0</v>
      </c>
      <c r="G27" s="1">
        <f>SUMIFS(Данные!O:O,Данные!$Q:$Q,Лист2!$A27,Данные!$C:$C,"&gt;15.07.2014",Данные!$C:$C,"&lt;31.07.2014")</f>
        <v>0</v>
      </c>
      <c r="H27" s="1">
        <f>SUMIFS(Данные!P:P,Данные!$Q:$Q,Лист2!$A27,Данные!$C:$C,"&gt;15.07.2014",Данные!$C:$C,"&lt;31.07.2014")</f>
        <v>0</v>
      </c>
      <c r="I27" s="1" t="e">
        <f>SUMIFS(Данные!#REF!,Данные!$Q:$Q,Лист2!$A27,Данные!$C:$C,"&gt;15.07.2014",Данные!$C:$C,"&lt;31.07.2014")</f>
        <v>#REF!</v>
      </c>
      <c r="J27" s="1" t="e">
        <f>SUMIFS(Данные!#REF!,Данные!$Q:$Q,Лист2!$A27,Данные!$C:$C,"&gt;15.07.2014",Данные!$C:$C,"&lt;31.07.2014")</f>
        <v>#REF!</v>
      </c>
      <c r="K27" t="e">
        <f t="shared" si="0"/>
        <v>#REF!</v>
      </c>
    </row>
    <row r="28" spans="1:11">
      <c r="A28" t="s">
        <v>98</v>
      </c>
      <c r="B28" s="1">
        <f>SUMIFS(Данные!J:J,Данные!$Q:$Q,Лист2!$A28,Данные!$C:$C,"&gt;15.07.2014",Данные!$C:$C,"&lt;31.07.2014")</f>
        <v>0</v>
      </c>
      <c r="C28" s="1">
        <f>COUNTIFS(Данные!K:K,"&lt;&gt;",Данные!$Q:$Q,Лист2!$A28,Данные!$C:$C,"&gt;15.07.2014",Данные!$C:$C,"&lt;31.07.2014")</f>
        <v>0</v>
      </c>
      <c r="D28" s="1">
        <f>COUNTIFS(Данные!L:L,"&lt;&gt;",Данные!$Q:$Q,Лист2!$A28,Данные!$C:$C,"&gt;15.07.2014",Данные!$C:$C,"&lt;31.07.2014")</f>
        <v>0</v>
      </c>
      <c r="E28" s="1">
        <f>SUMIFS(Данные!M:M,Данные!$Q:$Q,Лист2!$A28,Данные!$C:$C,"&gt;15.07.2014",Данные!$C:$C,"&lt;31.07.2014")</f>
        <v>0</v>
      </c>
      <c r="F28" s="1">
        <f>SUMIFS(Данные!N:N,Данные!$Q:$Q,Лист2!$A28,Данные!$C:$C,"&gt;15.07.2014",Данные!$C:$C,"&lt;31.07.2014")</f>
        <v>0</v>
      </c>
      <c r="G28" s="1">
        <f>SUMIFS(Данные!O:O,Данные!$Q:$Q,Лист2!$A28,Данные!$C:$C,"&gt;15.07.2014",Данные!$C:$C,"&lt;31.07.2014")</f>
        <v>0</v>
      </c>
      <c r="H28" s="1">
        <f>SUMIFS(Данные!P:P,Данные!$Q:$Q,Лист2!$A28,Данные!$C:$C,"&gt;15.07.2014",Данные!$C:$C,"&lt;31.07.2014")</f>
        <v>0</v>
      </c>
      <c r="I28" s="1" t="e">
        <f>SUMIFS(Данные!#REF!,Данные!$Q:$Q,Лист2!$A28,Данные!$C:$C,"&gt;15.07.2014",Данные!$C:$C,"&lt;31.07.2014")</f>
        <v>#REF!</v>
      </c>
      <c r="J28" s="1" t="e">
        <f>SUMIFS(Данные!#REF!,Данные!$Q:$Q,Лист2!$A28,Данные!$C:$C,"&gt;15.07.2014",Данные!$C:$C,"&lt;31.07.2014")</f>
        <v>#REF!</v>
      </c>
      <c r="K28" t="e">
        <f t="shared" si="0"/>
        <v>#REF!</v>
      </c>
    </row>
    <row r="29" spans="1:11">
      <c r="A29" t="s">
        <v>132</v>
      </c>
      <c r="B29" s="1">
        <f>SUMIFS(Данные!J:J,Данные!$Q:$Q,Лист2!$A29,Данные!$C:$C,"&gt;15.07.2014",Данные!$C:$C,"&lt;31.07.2014")</f>
        <v>0</v>
      </c>
      <c r="C29" s="1">
        <f>COUNTIFS(Данные!K:K,"&lt;&gt;",Данные!$Q:$Q,Лист2!$A29,Данные!$C:$C,"&gt;15.07.2014",Данные!$C:$C,"&lt;31.07.2014")</f>
        <v>0</v>
      </c>
      <c r="D29" s="1">
        <f>COUNTIFS(Данные!L:L,"&lt;&gt;",Данные!$Q:$Q,Лист2!$A29,Данные!$C:$C,"&gt;15.07.2014",Данные!$C:$C,"&lt;31.07.2014")</f>
        <v>0</v>
      </c>
      <c r="E29" s="1">
        <f>SUMIFS(Данные!M:M,Данные!$Q:$Q,Лист2!$A29,Данные!$C:$C,"&gt;15.07.2014",Данные!$C:$C,"&lt;31.07.2014")</f>
        <v>0</v>
      </c>
      <c r="F29" s="1">
        <f>SUMIFS(Данные!N:N,Данные!$Q:$Q,Лист2!$A29,Данные!$C:$C,"&gt;15.07.2014",Данные!$C:$C,"&lt;31.07.2014")</f>
        <v>0</v>
      </c>
      <c r="G29" s="1">
        <f>SUMIFS(Данные!O:O,Данные!$Q:$Q,Лист2!$A29,Данные!$C:$C,"&gt;15.07.2014",Данные!$C:$C,"&lt;31.07.2014")</f>
        <v>0</v>
      </c>
      <c r="H29" s="1">
        <f>SUMIFS(Данные!P:P,Данные!$Q:$Q,Лист2!$A29,Данные!$C:$C,"&gt;15.07.2014",Данные!$C:$C,"&lt;31.07.2014")</f>
        <v>0</v>
      </c>
      <c r="I29" s="1" t="e">
        <f>SUMIFS(Данные!#REF!,Данные!$Q:$Q,Лист2!$A29,Данные!$C:$C,"&gt;15.07.2014",Данные!$C:$C,"&lt;31.07.2014")</f>
        <v>#REF!</v>
      </c>
      <c r="J29" s="1" t="e">
        <f>SUMIFS(Данные!#REF!,Данные!$Q:$Q,Лист2!$A29,Данные!$C:$C,"&gt;15.07.2014",Данные!$C:$C,"&lt;31.07.2014")</f>
        <v>#REF!</v>
      </c>
      <c r="K29" t="e">
        <f t="shared" si="0"/>
        <v>#REF!</v>
      </c>
    </row>
    <row r="30" spans="1:11">
      <c r="A30" t="s">
        <v>104</v>
      </c>
      <c r="B30" s="1">
        <f>SUMIFS(Данные!J:J,Данные!$Q:$Q,Лист2!$A30,Данные!$C:$C,"&gt;15.07.2014",Данные!$C:$C,"&lt;31.07.2014")</f>
        <v>0</v>
      </c>
      <c r="C30" s="1">
        <f>COUNTIFS(Данные!K:K,"&lt;&gt;",Данные!$Q:$Q,Лист2!$A30,Данные!$C:$C,"&gt;15.07.2014",Данные!$C:$C,"&lt;31.07.2014")</f>
        <v>0</v>
      </c>
      <c r="D30" s="1">
        <f>COUNTIFS(Данные!L:L,"&lt;&gt;",Данные!$Q:$Q,Лист2!$A30,Данные!$C:$C,"&gt;15.07.2014",Данные!$C:$C,"&lt;31.07.2014")</f>
        <v>0</v>
      </c>
      <c r="E30" s="1">
        <f>SUMIFS(Данные!M:M,Данные!$Q:$Q,Лист2!$A30,Данные!$C:$C,"&gt;15.07.2014",Данные!$C:$C,"&lt;31.07.2014")</f>
        <v>0</v>
      </c>
      <c r="F30" s="1">
        <f>SUMIFS(Данные!N:N,Данные!$Q:$Q,Лист2!$A30,Данные!$C:$C,"&gt;15.07.2014",Данные!$C:$C,"&lt;31.07.2014")</f>
        <v>0</v>
      </c>
      <c r="G30" s="1">
        <f>SUMIFS(Данные!O:O,Данные!$Q:$Q,Лист2!$A30,Данные!$C:$C,"&gt;15.07.2014",Данные!$C:$C,"&lt;31.07.2014")</f>
        <v>0</v>
      </c>
      <c r="H30" s="1">
        <f>SUMIFS(Данные!P:P,Данные!$Q:$Q,Лист2!$A30,Данные!$C:$C,"&gt;15.07.2014",Данные!$C:$C,"&lt;31.07.2014")</f>
        <v>0</v>
      </c>
      <c r="I30" s="1" t="e">
        <f>SUMIFS(Данные!#REF!,Данные!$Q:$Q,Лист2!$A30,Данные!$C:$C,"&gt;15.07.2014",Данные!$C:$C,"&lt;31.07.2014")</f>
        <v>#REF!</v>
      </c>
      <c r="J30" s="1" t="e">
        <f>SUMIFS(Данные!#REF!,Данные!$Q:$Q,Лист2!$A30,Данные!$C:$C,"&gt;15.07.2014",Данные!$C:$C,"&lt;31.07.2014")</f>
        <v>#REF!</v>
      </c>
      <c r="K30" t="e">
        <f t="shared" si="0"/>
        <v>#REF!</v>
      </c>
    </row>
    <row r="31" spans="1:11">
      <c r="A31" t="s">
        <v>131</v>
      </c>
      <c r="B31" s="1">
        <f>SUMIFS(Данные!J:J,Данные!$Q:$Q,Лист2!$A31,Данные!$C:$C,"&gt;15.07.2014",Данные!$C:$C,"&lt;31.07.2014")</f>
        <v>0</v>
      </c>
      <c r="C31" s="1">
        <f>COUNTIFS(Данные!K:K,"&lt;&gt;",Данные!$Q:$Q,Лист2!$A31,Данные!$C:$C,"&gt;15.07.2014",Данные!$C:$C,"&lt;31.07.2014")</f>
        <v>0</v>
      </c>
      <c r="D31" s="1">
        <f>COUNTIFS(Данные!L:L,"&lt;&gt;",Данные!$Q:$Q,Лист2!$A31,Данные!$C:$C,"&gt;15.07.2014",Данные!$C:$C,"&lt;31.07.2014")</f>
        <v>0</v>
      </c>
      <c r="E31" s="1">
        <f>SUMIFS(Данные!M:M,Данные!$Q:$Q,Лист2!$A31,Данные!$C:$C,"&gt;15.07.2014",Данные!$C:$C,"&lt;31.07.2014")</f>
        <v>0</v>
      </c>
      <c r="F31" s="1">
        <f>SUMIFS(Данные!N:N,Данные!$Q:$Q,Лист2!$A31,Данные!$C:$C,"&gt;15.07.2014",Данные!$C:$C,"&lt;31.07.2014")</f>
        <v>0</v>
      </c>
      <c r="G31" s="1">
        <f>SUMIFS(Данные!O:O,Данные!$Q:$Q,Лист2!$A31,Данные!$C:$C,"&gt;15.07.2014",Данные!$C:$C,"&lt;31.07.2014")</f>
        <v>0</v>
      </c>
      <c r="H31" s="1">
        <f>SUMIFS(Данные!P:P,Данные!$Q:$Q,Лист2!$A31,Данные!$C:$C,"&gt;15.07.2014",Данные!$C:$C,"&lt;31.07.2014")</f>
        <v>0</v>
      </c>
      <c r="I31" s="1" t="e">
        <f>SUMIFS(Данные!#REF!,Данные!$Q:$Q,Лист2!$A31,Данные!$C:$C,"&gt;15.07.2014",Данные!$C:$C,"&lt;31.07.2014")</f>
        <v>#REF!</v>
      </c>
      <c r="J31" s="1" t="e">
        <f>SUMIFS(Данные!#REF!,Данные!$Q:$Q,Лист2!$A31,Данные!$C:$C,"&gt;15.07.2014",Данные!$C:$C,"&lt;31.07.2014")</f>
        <v>#REF!</v>
      </c>
      <c r="K31" t="e">
        <f t="shared" si="0"/>
        <v>#REF!</v>
      </c>
    </row>
    <row r="32" spans="1:11">
      <c r="A32" t="s">
        <v>143</v>
      </c>
      <c r="B32" s="1">
        <f>SUMIFS(Данные!J:J,Данные!$Q:$Q,Лист2!$A32,Данные!$C:$C,"&gt;15.07.2014",Данные!$C:$C,"&lt;31.07.2014")</f>
        <v>0</v>
      </c>
      <c r="C32" s="1">
        <f>COUNTIFS(Данные!K:K,"&lt;&gt;",Данные!$Q:$Q,Лист2!$A32,Данные!$C:$C,"&gt;15.07.2014",Данные!$C:$C,"&lt;31.07.2014")</f>
        <v>0</v>
      </c>
      <c r="D32" s="1">
        <f>COUNTIFS(Данные!L:L,"&lt;&gt;",Данные!$Q:$Q,Лист2!$A32,Данные!$C:$C,"&gt;15.07.2014",Данные!$C:$C,"&lt;31.07.2014")</f>
        <v>0</v>
      </c>
      <c r="E32" s="1">
        <f>SUMIFS(Данные!M:M,Данные!$Q:$Q,Лист2!$A32,Данные!$C:$C,"&gt;15.07.2014",Данные!$C:$C,"&lt;31.07.2014")</f>
        <v>0</v>
      </c>
      <c r="F32" s="1">
        <f>SUMIFS(Данные!N:N,Данные!$Q:$Q,Лист2!$A32,Данные!$C:$C,"&gt;15.07.2014",Данные!$C:$C,"&lt;31.07.2014")</f>
        <v>0</v>
      </c>
      <c r="G32" s="1">
        <f>SUMIFS(Данные!O:O,Данные!$Q:$Q,Лист2!$A32,Данные!$C:$C,"&gt;15.07.2014",Данные!$C:$C,"&lt;31.07.2014")</f>
        <v>0</v>
      </c>
      <c r="H32" s="1">
        <f>SUMIFS(Данные!P:P,Данные!$Q:$Q,Лист2!$A32,Данные!$C:$C,"&gt;15.07.2014",Данные!$C:$C,"&lt;31.07.2014")</f>
        <v>0</v>
      </c>
      <c r="I32" s="1" t="e">
        <f>SUMIFS(Данные!#REF!,Данные!$Q:$Q,Лист2!$A32,Данные!$C:$C,"&gt;15.07.2014",Данные!$C:$C,"&lt;31.07.2014")</f>
        <v>#REF!</v>
      </c>
      <c r="J32" s="1" t="e">
        <f>SUMIFS(Данные!#REF!,Данные!$Q:$Q,Лист2!$A32,Данные!$C:$C,"&gt;15.07.2014",Данные!$C:$C,"&lt;31.07.2014")</f>
        <v>#REF!</v>
      </c>
      <c r="K32" t="e">
        <f t="shared" si="0"/>
        <v>#REF!</v>
      </c>
    </row>
    <row r="33" spans="1:11">
      <c r="A33" t="s">
        <v>130</v>
      </c>
      <c r="B33" s="1">
        <f>SUMIFS(Данные!J:J,Данные!$Q:$Q,Лист2!$A33,Данные!$C:$C,"&gt;15.07.2014",Данные!$C:$C,"&lt;31.07.2014")</f>
        <v>0</v>
      </c>
      <c r="C33" s="1">
        <f>COUNTIFS(Данные!K:K,"&lt;&gt;",Данные!$Q:$Q,Лист2!$A33,Данные!$C:$C,"&gt;15.07.2014",Данные!$C:$C,"&lt;31.07.2014")</f>
        <v>0</v>
      </c>
      <c r="D33" s="1">
        <f>COUNTIFS(Данные!L:L,"&lt;&gt;",Данные!$Q:$Q,Лист2!$A33,Данные!$C:$C,"&gt;15.07.2014",Данные!$C:$C,"&lt;31.07.2014")</f>
        <v>0</v>
      </c>
      <c r="E33" s="1">
        <f>SUMIFS(Данные!M:M,Данные!$Q:$Q,Лист2!$A33,Данные!$C:$C,"&gt;15.07.2014",Данные!$C:$C,"&lt;31.07.2014")</f>
        <v>0</v>
      </c>
      <c r="F33" s="1">
        <f>SUMIFS(Данные!N:N,Данные!$Q:$Q,Лист2!$A33,Данные!$C:$C,"&gt;15.07.2014",Данные!$C:$C,"&lt;31.07.2014")</f>
        <v>0</v>
      </c>
      <c r="G33" s="1">
        <f>SUMIFS(Данные!O:O,Данные!$Q:$Q,Лист2!$A33,Данные!$C:$C,"&gt;15.07.2014",Данные!$C:$C,"&lt;31.07.2014")</f>
        <v>0</v>
      </c>
      <c r="H33" s="1">
        <f>SUMIFS(Данные!P:P,Данные!$Q:$Q,Лист2!$A33,Данные!$C:$C,"&gt;15.07.2014",Данные!$C:$C,"&lt;31.07.2014")</f>
        <v>0</v>
      </c>
      <c r="I33" s="1" t="e">
        <f>SUMIFS(Данные!#REF!,Данные!$Q:$Q,Лист2!$A33,Данные!$C:$C,"&gt;15.07.2014",Данные!$C:$C,"&lt;31.07.2014")</f>
        <v>#REF!</v>
      </c>
      <c r="J33" s="1" t="e">
        <f>SUMIFS(Данные!#REF!,Данные!$Q:$Q,Лист2!$A33,Данные!$C:$C,"&gt;15.07.2014",Данные!$C:$C,"&lt;31.07.2014")</f>
        <v>#REF!</v>
      </c>
      <c r="K33" t="e">
        <f t="shared" si="0"/>
        <v>#REF!</v>
      </c>
    </row>
    <row r="34" spans="1:11">
      <c r="A34" t="s">
        <v>144</v>
      </c>
      <c r="B34" s="1">
        <f>SUMIFS(Данные!J:J,Данные!$Q:$Q,Лист2!$A34,Данные!$C:$C,"&gt;15.07.2014",Данные!$C:$C,"&lt;31.07.2014")</f>
        <v>0</v>
      </c>
      <c r="C34" s="1">
        <f>COUNTIFS(Данные!K:K,"&lt;&gt;",Данные!$Q:$Q,Лист2!$A34,Данные!$C:$C,"&gt;15.07.2014",Данные!$C:$C,"&lt;31.07.2014")</f>
        <v>0</v>
      </c>
      <c r="D34" s="1">
        <f>COUNTIFS(Данные!L:L,"&lt;&gt;",Данные!$Q:$Q,Лист2!$A34,Данные!$C:$C,"&gt;15.07.2014",Данные!$C:$C,"&lt;31.07.2014")</f>
        <v>0</v>
      </c>
      <c r="E34" s="1">
        <f>SUMIFS(Данные!M:M,Данные!$Q:$Q,Лист2!$A34,Данные!$C:$C,"&gt;15.07.2014",Данные!$C:$C,"&lt;31.07.2014")</f>
        <v>0</v>
      </c>
      <c r="F34" s="1">
        <f>SUMIFS(Данные!N:N,Данные!$Q:$Q,Лист2!$A34,Данные!$C:$C,"&gt;15.07.2014",Данные!$C:$C,"&lt;31.07.2014")</f>
        <v>0</v>
      </c>
      <c r="G34" s="1">
        <f>SUMIFS(Данные!O:O,Данные!$Q:$Q,Лист2!$A34,Данные!$C:$C,"&gt;15.07.2014",Данные!$C:$C,"&lt;31.07.2014")</f>
        <v>0</v>
      </c>
      <c r="H34" s="1">
        <f>SUMIFS(Данные!P:P,Данные!$Q:$Q,Лист2!$A34,Данные!$C:$C,"&gt;15.07.2014",Данные!$C:$C,"&lt;31.07.2014")</f>
        <v>0</v>
      </c>
      <c r="I34" s="1" t="e">
        <f>SUMIFS(Данные!#REF!,Данные!$Q:$Q,Лист2!$A34,Данные!$C:$C,"&gt;15.07.2014",Данные!$C:$C,"&lt;31.07.2014")</f>
        <v>#REF!</v>
      </c>
      <c r="J34" s="1" t="e">
        <f>SUMIFS(Данные!#REF!,Данные!$Q:$Q,Лист2!$A34,Данные!$C:$C,"&gt;15.07.2014",Данные!$C:$C,"&lt;31.07.2014")</f>
        <v>#REF!</v>
      </c>
      <c r="K34" t="e">
        <f t="shared" si="0"/>
        <v>#REF!</v>
      </c>
    </row>
    <row r="35" spans="1:11">
      <c r="A35" t="s">
        <v>110</v>
      </c>
      <c r="B35" s="1">
        <f>SUMIFS(Данные!J:J,Данные!$Q:$Q,Лист2!$A35,Данные!$C:$C,"&gt;15.07.2014",Данные!$C:$C,"&lt;31.07.2014")</f>
        <v>0</v>
      </c>
      <c r="C35" s="1">
        <f>COUNTIFS(Данные!K:K,"&lt;&gt;",Данные!$Q:$Q,Лист2!$A35,Данные!$C:$C,"&gt;15.07.2014",Данные!$C:$C,"&lt;31.07.2014")</f>
        <v>0</v>
      </c>
      <c r="D35" s="1">
        <f>COUNTIFS(Данные!L:L,"&lt;&gt;",Данные!$Q:$Q,Лист2!$A35,Данные!$C:$C,"&gt;15.07.2014",Данные!$C:$C,"&lt;31.07.2014")</f>
        <v>0</v>
      </c>
      <c r="E35" s="1">
        <f>SUMIFS(Данные!M:M,Данные!$Q:$Q,Лист2!$A35,Данные!$C:$C,"&gt;15.07.2014",Данные!$C:$C,"&lt;31.07.2014")</f>
        <v>0</v>
      </c>
      <c r="F35" s="1">
        <f>SUMIFS(Данные!N:N,Данные!$Q:$Q,Лист2!$A35,Данные!$C:$C,"&gt;15.07.2014",Данные!$C:$C,"&lt;31.07.2014")</f>
        <v>0</v>
      </c>
      <c r="G35" s="1">
        <f>SUMIFS(Данные!O:O,Данные!$Q:$Q,Лист2!$A35,Данные!$C:$C,"&gt;15.07.2014",Данные!$C:$C,"&lt;31.07.2014")</f>
        <v>0</v>
      </c>
      <c r="H35" s="1">
        <f>SUMIFS(Данные!P:P,Данные!$Q:$Q,Лист2!$A35,Данные!$C:$C,"&gt;15.07.2014",Данные!$C:$C,"&lt;31.07.2014")</f>
        <v>0</v>
      </c>
      <c r="I35" s="1" t="e">
        <f>SUMIFS(Данные!#REF!,Данные!$Q:$Q,Лист2!$A35,Данные!$C:$C,"&gt;15.07.2014",Данные!$C:$C,"&lt;31.07.2014")</f>
        <v>#REF!</v>
      </c>
      <c r="J35" s="1" t="e">
        <f>SUMIFS(Данные!#REF!,Данные!$Q:$Q,Лист2!$A35,Данные!$C:$C,"&gt;15.07.2014",Данные!$C:$C,"&lt;31.07.2014")</f>
        <v>#REF!</v>
      </c>
      <c r="K35" t="e">
        <f t="shared" si="0"/>
        <v>#REF!</v>
      </c>
    </row>
    <row r="36" spans="1:11">
      <c r="A36" t="s">
        <v>96</v>
      </c>
      <c r="B36" s="1">
        <f>SUMIFS(Данные!J:J,Данные!$Q:$Q,Лист2!$A36,Данные!$C:$C,"&gt;15.07.2014",Данные!$C:$C,"&lt;31.07.2014")</f>
        <v>0</v>
      </c>
      <c r="C36" s="1">
        <f>COUNTIFS(Данные!K:K,"&lt;&gt;",Данные!$Q:$Q,Лист2!$A36,Данные!$C:$C,"&gt;15.07.2014",Данные!$C:$C,"&lt;31.07.2014")</f>
        <v>0</v>
      </c>
      <c r="D36" s="1">
        <f>COUNTIFS(Данные!L:L,"&lt;&gt;",Данные!$Q:$Q,Лист2!$A36,Данные!$C:$C,"&gt;15.07.2014",Данные!$C:$C,"&lt;31.07.2014")</f>
        <v>0</v>
      </c>
      <c r="E36" s="1">
        <f>SUMIFS(Данные!M:M,Данные!$Q:$Q,Лист2!$A36,Данные!$C:$C,"&gt;15.07.2014",Данные!$C:$C,"&lt;31.07.2014")</f>
        <v>0</v>
      </c>
      <c r="F36" s="1">
        <f>SUMIFS(Данные!N:N,Данные!$Q:$Q,Лист2!$A36,Данные!$C:$C,"&gt;15.07.2014",Данные!$C:$C,"&lt;31.07.2014")</f>
        <v>0</v>
      </c>
      <c r="G36" s="1">
        <f>SUMIFS(Данные!O:O,Данные!$Q:$Q,Лист2!$A36,Данные!$C:$C,"&gt;15.07.2014",Данные!$C:$C,"&lt;31.07.2014")</f>
        <v>0</v>
      </c>
      <c r="H36" s="1">
        <f>SUMIFS(Данные!P:P,Данные!$Q:$Q,Лист2!$A36,Данные!$C:$C,"&gt;15.07.2014",Данные!$C:$C,"&lt;31.07.2014")</f>
        <v>0</v>
      </c>
      <c r="I36" s="1" t="e">
        <f>SUMIFS(Данные!#REF!,Данные!$Q:$Q,Лист2!$A36,Данные!$C:$C,"&gt;15.07.2014",Данные!$C:$C,"&lt;31.07.2014")</f>
        <v>#REF!</v>
      </c>
      <c r="J36" s="1" t="e">
        <f>SUMIFS(Данные!#REF!,Данные!$Q:$Q,Лист2!$A36,Данные!$C:$C,"&gt;15.07.2014",Данные!$C:$C,"&lt;31.07.2014")</f>
        <v>#REF!</v>
      </c>
      <c r="K36" t="e">
        <f t="shared" si="0"/>
        <v>#REF!</v>
      </c>
    </row>
    <row r="37" spans="1:11">
      <c r="A37" t="s">
        <v>99</v>
      </c>
      <c r="B37" s="1">
        <f>SUMIFS(Данные!J:J,Данные!$Q:$Q,Лист2!$A37,Данные!$C:$C,"&gt;15.07.2014",Данные!$C:$C,"&lt;31.07.2014")</f>
        <v>0</v>
      </c>
      <c r="C37" s="1">
        <f>COUNTIFS(Данные!K:K,"&lt;&gt;",Данные!$Q:$Q,Лист2!$A37,Данные!$C:$C,"&gt;15.07.2014",Данные!$C:$C,"&lt;31.07.2014")</f>
        <v>0</v>
      </c>
      <c r="D37" s="1">
        <f>COUNTIFS(Данные!L:L,"&lt;&gt;",Данные!$Q:$Q,Лист2!$A37,Данные!$C:$C,"&gt;15.07.2014",Данные!$C:$C,"&lt;31.07.2014")</f>
        <v>0</v>
      </c>
      <c r="E37" s="1">
        <f>SUMIFS(Данные!M:M,Данные!$Q:$Q,Лист2!$A37,Данные!$C:$C,"&gt;15.07.2014",Данные!$C:$C,"&lt;31.07.2014")</f>
        <v>0</v>
      </c>
      <c r="F37" s="1">
        <f>SUMIFS(Данные!N:N,Данные!$Q:$Q,Лист2!$A37,Данные!$C:$C,"&gt;15.07.2014",Данные!$C:$C,"&lt;31.07.2014")</f>
        <v>0</v>
      </c>
      <c r="G37" s="1">
        <f>SUMIFS(Данные!O:O,Данные!$Q:$Q,Лист2!$A37,Данные!$C:$C,"&gt;15.07.2014",Данные!$C:$C,"&lt;31.07.2014")</f>
        <v>0</v>
      </c>
      <c r="H37" s="1">
        <f>SUMIFS(Данные!P:P,Данные!$Q:$Q,Лист2!$A37,Данные!$C:$C,"&gt;15.07.2014",Данные!$C:$C,"&lt;31.07.2014")</f>
        <v>0</v>
      </c>
      <c r="I37" s="1" t="e">
        <f>SUMIFS(Данные!#REF!,Данные!$Q:$Q,Лист2!$A37,Данные!$C:$C,"&gt;15.07.2014",Данные!$C:$C,"&lt;31.07.2014")</f>
        <v>#REF!</v>
      </c>
      <c r="J37" s="1" t="e">
        <f>SUMIFS(Данные!#REF!,Данные!$Q:$Q,Лист2!$A37,Данные!$C:$C,"&gt;15.07.2014",Данные!$C:$C,"&lt;31.07.2014")</f>
        <v>#REF!</v>
      </c>
      <c r="K37" t="e">
        <f t="shared" si="0"/>
        <v>#REF!</v>
      </c>
    </row>
    <row r="38" spans="1:11">
      <c r="A38" t="s">
        <v>113</v>
      </c>
      <c r="B38" s="1">
        <f>SUMIFS(Данные!J:J,Данные!$Q:$Q,Лист2!$A38,Данные!$C:$C,"&gt;15.07.2014",Данные!$C:$C,"&lt;31.07.2014")</f>
        <v>0</v>
      </c>
      <c r="C38" s="1">
        <f>COUNTIFS(Данные!K:K,"&lt;&gt;",Данные!$Q:$Q,Лист2!$A38,Данные!$C:$C,"&gt;15.07.2014",Данные!$C:$C,"&lt;31.07.2014")</f>
        <v>0</v>
      </c>
      <c r="D38" s="1">
        <f>COUNTIFS(Данные!L:L,"&lt;&gt;",Данные!$Q:$Q,Лист2!$A38,Данные!$C:$C,"&gt;15.07.2014",Данные!$C:$C,"&lt;31.07.2014")</f>
        <v>0</v>
      </c>
      <c r="E38" s="1">
        <f>SUMIFS(Данные!M:M,Данные!$Q:$Q,Лист2!$A38,Данные!$C:$C,"&gt;15.07.2014",Данные!$C:$C,"&lt;31.07.2014")</f>
        <v>0</v>
      </c>
      <c r="F38" s="1">
        <f>SUMIFS(Данные!N:N,Данные!$Q:$Q,Лист2!$A38,Данные!$C:$C,"&gt;15.07.2014",Данные!$C:$C,"&lt;31.07.2014")</f>
        <v>0</v>
      </c>
      <c r="G38" s="1">
        <f>SUMIFS(Данные!O:O,Данные!$Q:$Q,Лист2!$A38,Данные!$C:$C,"&gt;15.07.2014",Данные!$C:$C,"&lt;31.07.2014")</f>
        <v>0</v>
      </c>
      <c r="H38" s="1">
        <f>SUMIFS(Данные!P:P,Данные!$Q:$Q,Лист2!$A38,Данные!$C:$C,"&gt;15.07.2014",Данные!$C:$C,"&lt;31.07.2014")</f>
        <v>0</v>
      </c>
      <c r="I38" s="1" t="e">
        <f>SUMIFS(Данные!#REF!,Данные!$Q:$Q,Лист2!$A38,Данные!$C:$C,"&gt;15.07.2014",Данные!$C:$C,"&lt;31.07.2014")</f>
        <v>#REF!</v>
      </c>
      <c r="J38" s="1" t="e">
        <f>SUMIFS(Данные!#REF!,Данные!$Q:$Q,Лист2!$A38,Данные!$C:$C,"&gt;15.07.2014",Данные!$C:$C,"&lt;31.07.2014")</f>
        <v>#REF!</v>
      </c>
      <c r="K38" t="e">
        <f t="shared" si="0"/>
        <v>#REF!</v>
      </c>
    </row>
    <row r="39" spans="1:11">
      <c r="A39" t="s">
        <v>142</v>
      </c>
      <c r="B39" s="1">
        <f>SUMIFS(Данные!J:J,Данные!$Q:$Q,Лист2!$A39,Данные!$C:$C,"&gt;15.07.2014",Данные!$C:$C,"&lt;31.07.2014")</f>
        <v>0</v>
      </c>
      <c r="C39" s="1">
        <f>COUNTIFS(Данные!K:K,"&lt;&gt;",Данные!$Q:$Q,Лист2!$A39,Данные!$C:$C,"&gt;15.07.2014",Данные!$C:$C,"&lt;31.07.2014")</f>
        <v>0</v>
      </c>
      <c r="D39" s="1">
        <f>COUNTIFS(Данные!L:L,"&lt;&gt;",Данные!$Q:$Q,Лист2!$A39,Данные!$C:$C,"&gt;15.07.2014",Данные!$C:$C,"&lt;31.07.2014")</f>
        <v>0</v>
      </c>
      <c r="E39" s="1">
        <f>SUMIFS(Данные!M:M,Данные!$Q:$Q,Лист2!$A39,Данные!$C:$C,"&gt;15.07.2014",Данные!$C:$C,"&lt;31.07.2014")</f>
        <v>0</v>
      </c>
      <c r="F39" s="1">
        <f>SUMIFS(Данные!N:N,Данные!$Q:$Q,Лист2!$A39,Данные!$C:$C,"&gt;15.07.2014",Данные!$C:$C,"&lt;31.07.2014")</f>
        <v>0</v>
      </c>
      <c r="G39" s="1">
        <f>SUMIFS(Данные!O:O,Данные!$Q:$Q,Лист2!$A39,Данные!$C:$C,"&gt;15.07.2014",Данные!$C:$C,"&lt;31.07.2014")</f>
        <v>0</v>
      </c>
      <c r="H39" s="1">
        <f>SUMIFS(Данные!P:P,Данные!$Q:$Q,Лист2!$A39,Данные!$C:$C,"&gt;15.07.2014",Данные!$C:$C,"&lt;31.07.2014")</f>
        <v>0</v>
      </c>
      <c r="I39" s="1" t="e">
        <f>SUMIFS(Данные!#REF!,Данные!$Q:$Q,Лист2!$A39,Данные!$C:$C,"&gt;15.07.2014",Данные!$C:$C,"&lt;31.07.2014")</f>
        <v>#REF!</v>
      </c>
      <c r="J39" s="1" t="e">
        <f>SUMIFS(Данные!#REF!,Данные!$Q:$Q,Лист2!$A39,Данные!$C:$C,"&gt;15.07.2014",Данные!$C:$C,"&lt;31.07.2014")</f>
        <v>#REF!</v>
      </c>
      <c r="K39" t="e">
        <f t="shared" si="0"/>
        <v>#REF!</v>
      </c>
    </row>
    <row r="40" spans="1:11">
      <c r="A40" t="s">
        <v>118</v>
      </c>
      <c r="B40" s="1">
        <f>SUMIFS(Данные!J:J,Данные!$Q:$Q,Лист2!$A40,Данные!$C:$C,"&gt;15.07.2014",Данные!$C:$C,"&lt;31.07.2014")</f>
        <v>0</v>
      </c>
      <c r="C40" s="1">
        <f>COUNTIFS(Данные!K:K,"&lt;&gt;",Данные!$Q:$Q,Лист2!$A40,Данные!$C:$C,"&gt;15.07.2014",Данные!$C:$C,"&lt;31.07.2014")</f>
        <v>0</v>
      </c>
      <c r="D40" s="1">
        <f>COUNTIFS(Данные!L:L,"&lt;&gt;",Данные!$Q:$Q,Лист2!$A40,Данные!$C:$C,"&gt;15.07.2014",Данные!$C:$C,"&lt;31.07.2014")</f>
        <v>0</v>
      </c>
      <c r="E40" s="1">
        <f>SUMIFS(Данные!M:M,Данные!$Q:$Q,Лист2!$A40,Данные!$C:$C,"&gt;15.07.2014",Данные!$C:$C,"&lt;31.07.2014")</f>
        <v>0</v>
      </c>
      <c r="F40" s="1">
        <f>SUMIFS(Данные!N:N,Данные!$Q:$Q,Лист2!$A40,Данные!$C:$C,"&gt;15.07.2014",Данные!$C:$C,"&lt;31.07.2014")</f>
        <v>0</v>
      </c>
      <c r="G40" s="1">
        <f>SUMIFS(Данные!O:O,Данные!$Q:$Q,Лист2!$A40,Данные!$C:$C,"&gt;15.07.2014",Данные!$C:$C,"&lt;31.07.2014")</f>
        <v>0</v>
      </c>
      <c r="H40" s="1">
        <f>SUMIFS(Данные!P:P,Данные!$Q:$Q,Лист2!$A40,Данные!$C:$C,"&gt;15.07.2014",Данные!$C:$C,"&lt;31.07.2014")</f>
        <v>0</v>
      </c>
      <c r="I40" s="1" t="e">
        <f>SUMIFS(Данные!#REF!,Данные!$Q:$Q,Лист2!$A40,Данные!$C:$C,"&gt;15.07.2014",Данные!$C:$C,"&lt;31.07.2014")</f>
        <v>#REF!</v>
      </c>
      <c r="J40" s="1" t="e">
        <f>SUMIFS(Данные!#REF!,Данные!$Q:$Q,Лист2!$A40,Данные!$C:$C,"&gt;15.07.2014",Данные!$C:$C,"&lt;31.07.2014")</f>
        <v>#REF!</v>
      </c>
      <c r="K40" t="e">
        <f t="shared" si="0"/>
        <v>#REF!</v>
      </c>
    </row>
    <row r="41" spans="1:11">
      <c r="A41" t="s">
        <v>112</v>
      </c>
      <c r="B41" s="1">
        <f>SUMIFS(Данные!J:J,Данные!$Q:$Q,Лист2!$A41,Данные!$C:$C,"&gt;15.07.2014",Данные!$C:$C,"&lt;31.07.2014")</f>
        <v>0</v>
      </c>
      <c r="C41" s="1">
        <f>COUNTIFS(Данные!K:K,"&lt;&gt;",Данные!$Q:$Q,Лист2!$A41,Данные!$C:$C,"&gt;15.07.2014",Данные!$C:$C,"&lt;31.07.2014")</f>
        <v>0</v>
      </c>
      <c r="D41" s="1">
        <f>COUNTIFS(Данные!L:L,"&lt;&gt;",Данные!$Q:$Q,Лист2!$A41,Данные!$C:$C,"&gt;15.07.2014",Данные!$C:$C,"&lt;31.07.2014")</f>
        <v>0</v>
      </c>
      <c r="E41" s="1">
        <f>SUMIFS(Данные!M:M,Данные!$Q:$Q,Лист2!$A41,Данные!$C:$C,"&gt;15.07.2014",Данные!$C:$C,"&lt;31.07.2014")</f>
        <v>0</v>
      </c>
      <c r="F41" s="1">
        <f>SUMIFS(Данные!N:N,Данные!$Q:$Q,Лист2!$A41,Данные!$C:$C,"&gt;15.07.2014",Данные!$C:$C,"&lt;31.07.2014")</f>
        <v>0</v>
      </c>
      <c r="G41" s="1">
        <f>SUMIFS(Данные!O:O,Данные!$Q:$Q,Лист2!$A41,Данные!$C:$C,"&gt;15.07.2014",Данные!$C:$C,"&lt;31.07.2014")</f>
        <v>0</v>
      </c>
      <c r="H41" s="1">
        <f>SUMIFS(Данные!P:P,Данные!$Q:$Q,Лист2!$A41,Данные!$C:$C,"&gt;15.07.2014",Данные!$C:$C,"&lt;31.07.2014")</f>
        <v>0</v>
      </c>
      <c r="I41" s="1" t="e">
        <f>SUMIFS(Данные!#REF!,Данные!$Q:$Q,Лист2!$A41,Данные!$C:$C,"&gt;15.07.2014",Данные!$C:$C,"&lt;31.07.2014")</f>
        <v>#REF!</v>
      </c>
      <c r="J41" s="1" t="e">
        <f>SUMIFS(Данные!#REF!,Данные!$Q:$Q,Лист2!$A41,Данные!$C:$C,"&gt;15.07.2014",Данные!$C:$C,"&lt;31.07.2014")</f>
        <v>#REF!</v>
      </c>
      <c r="K41" t="e">
        <f t="shared" si="0"/>
        <v>#REF!</v>
      </c>
    </row>
    <row r="42" spans="1:11">
      <c r="A42" t="s">
        <v>111</v>
      </c>
      <c r="B42" s="1">
        <f>SUMIFS(Данные!J:J,Данные!$Q:$Q,Лист2!$A42,Данные!$C:$C,"&gt;15.07.2014",Данные!$C:$C,"&lt;31.07.2014")</f>
        <v>0</v>
      </c>
      <c r="C42" s="1">
        <f>COUNTIFS(Данные!K:K,"&lt;&gt;",Данные!$Q:$Q,Лист2!$A42,Данные!$C:$C,"&gt;15.07.2014",Данные!$C:$C,"&lt;31.07.2014")</f>
        <v>0</v>
      </c>
      <c r="D42" s="1">
        <f>COUNTIFS(Данные!L:L,"&lt;&gt;",Данные!$Q:$Q,Лист2!$A42,Данные!$C:$C,"&gt;15.07.2014",Данные!$C:$C,"&lt;31.07.2014")</f>
        <v>0</v>
      </c>
      <c r="E42" s="1">
        <f>SUMIFS(Данные!M:M,Данные!$Q:$Q,Лист2!$A42,Данные!$C:$C,"&gt;15.07.2014",Данные!$C:$C,"&lt;31.07.2014")</f>
        <v>0</v>
      </c>
      <c r="F42" s="1">
        <f>SUMIFS(Данные!N:N,Данные!$Q:$Q,Лист2!$A42,Данные!$C:$C,"&gt;15.07.2014",Данные!$C:$C,"&lt;31.07.2014")</f>
        <v>0</v>
      </c>
      <c r="G42" s="1">
        <f>SUMIFS(Данные!O:O,Данные!$Q:$Q,Лист2!$A42,Данные!$C:$C,"&gt;15.07.2014",Данные!$C:$C,"&lt;31.07.2014")</f>
        <v>0</v>
      </c>
      <c r="H42" s="1">
        <f>SUMIFS(Данные!P:P,Данные!$Q:$Q,Лист2!$A42,Данные!$C:$C,"&gt;15.07.2014",Данные!$C:$C,"&lt;31.07.2014")</f>
        <v>0</v>
      </c>
      <c r="I42" s="1" t="e">
        <f>SUMIFS(Данные!#REF!,Данные!$Q:$Q,Лист2!$A42,Данные!$C:$C,"&gt;15.07.2014",Данные!$C:$C,"&lt;31.07.2014")</f>
        <v>#REF!</v>
      </c>
      <c r="J42" s="1" t="e">
        <f>SUMIFS(Данные!#REF!,Данные!$Q:$Q,Лист2!$A42,Данные!$C:$C,"&gt;15.07.2014",Данные!$C:$C,"&lt;31.07.2014")</f>
        <v>#REF!</v>
      </c>
      <c r="K42" t="e">
        <f t="shared" si="0"/>
        <v>#REF!</v>
      </c>
    </row>
    <row r="43" spans="1:11">
      <c r="A43" t="s">
        <v>103</v>
      </c>
      <c r="B43" s="1">
        <f>SUMIFS(Данные!J:J,Данные!$Q:$Q,Лист2!$A43,Данные!$C:$C,"&gt;15.07.2014",Данные!$C:$C,"&lt;31.07.2014")</f>
        <v>0</v>
      </c>
      <c r="C43" s="1">
        <f>COUNTIFS(Данные!K:K,"&lt;&gt;",Данные!$Q:$Q,Лист2!$A43,Данные!$C:$C,"&gt;15.07.2014",Данные!$C:$C,"&lt;31.07.2014")</f>
        <v>0</v>
      </c>
      <c r="D43" s="1">
        <f>COUNTIFS(Данные!L:L,"&lt;&gt;",Данные!$Q:$Q,Лист2!$A43,Данные!$C:$C,"&gt;15.07.2014",Данные!$C:$C,"&lt;31.07.2014")</f>
        <v>0</v>
      </c>
      <c r="E43" s="1">
        <f>SUMIFS(Данные!M:M,Данные!$Q:$Q,Лист2!$A43,Данные!$C:$C,"&gt;15.07.2014",Данные!$C:$C,"&lt;31.07.2014")</f>
        <v>0</v>
      </c>
      <c r="F43" s="1">
        <f>SUMIFS(Данные!N:N,Данные!$Q:$Q,Лист2!$A43,Данные!$C:$C,"&gt;15.07.2014",Данные!$C:$C,"&lt;31.07.2014")</f>
        <v>0</v>
      </c>
      <c r="G43" s="1">
        <f>SUMIFS(Данные!O:O,Данные!$Q:$Q,Лист2!$A43,Данные!$C:$C,"&gt;15.07.2014",Данные!$C:$C,"&lt;31.07.2014")</f>
        <v>0</v>
      </c>
      <c r="H43" s="1">
        <f>SUMIFS(Данные!P:P,Данные!$Q:$Q,Лист2!$A43,Данные!$C:$C,"&gt;15.07.2014",Данные!$C:$C,"&lt;31.07.2014")</f>
        <v>0</v>
      </c>
      <c r="I43" s="1" t="e">
        <f>SUMIFS(Данные!#REF!,Данные!$Q:$Q,Лист2!$A43,Данные!$C:$C,"&gt;15.07.2014",Данные!$C:$C,"&lt;31.07.2014")</f>
        <v>#REF!</v>
      </c>
      <c r="J43" s="1" t="e">
        <f>SUMIFS(Данные!#REF!,Данные!$Q:$Q,Лист2!$A43,Данные!$C:$C,"&gt;15.07.2014",Данные!$C:$C,"&lt;31.07.2014")</f>
        <v>#REF!</v>
      </c>
      <c r="K43" t="e">
        <f t="shared" si="0"/>
        <v>#REF!</v>
      </c>
    </row>
    <row r="44" spans="1:11">
      <c r="A44" t="s">
        <v>138</v>
      </c>
      <c r="B44" s="1">
        <f>SUMIFS(Данные!J:J,Данные!$Q:$Q,Лист2!$A44,Данные!$C:$C,"&gt;15.07.2014",Данные!$C:$C,"&lt;31.07.2014")</f>
        <v>0</v>
      </c>
      <c r="C44" s="1">
        <f>COUNTIFS(Данные!K:K,"&lt;&gt;",Данные!$Q:$Q,Лист2!$A44,Данные!$C:$C,"&gt;15.07.2014",Данные!$C:$C,"&lt;31.07.2014")</f>
        <v>0</v>
      </c>
      <c r="D44" s="1">
        <f>COUNTIFS(Данные!L:L,"&lt;&gt;",Данные!$Q:$Q,Лист2!$A44,Данные!$C:$C,"&gt;15.07.2014",Данные!$C:$C,"&lt;31.07.2014")</f>
        <v>0</v>
      </c>
      <c r="E44" s="1">
        <f>SUMIFS(Данные!M:M,Данные!$Q:$Q,Лист2!$A44,Данные!$C:$C,"&gt;15.07.2014",Данные!$C:$C,"&lt;31.07.2014")</f>
        <v>0</v>
      </c>
      <c r="F44" s="1">
        <f>SUMIFS(Данные!N:N,Данные!$Q:$Q,Лист2!$A44,Данные!$C:$C,"&gt;15.07.2014",Данные!$C:$C,"&lt;31.07.2014")</f>
        <v>0</v>
      </c>
      <c r="G44" s="1">
        <f>SUMIFS(Данные!O:O,Данные!$Q:$Q,Лист2!$A44,Данные!$C:$C,"&gt;15.07.2014",Данные!$C:$C,"&lt;31.07.2014")</f>
        <v>0</v>
      </c>
      <c r="H44" s="1">
        <f>SUMIFS(Данные!P:P,Данные!$Q:$Q,Лист2!$A44,Данные!$C:$C,"&gt;15.07.2014",Данные!$C:$C,"&lt;31.07.2014")</f>
        <v>0</v>
      </c>
      <c r="I44" s="1" t="e">
        <f>SUMIFS(Данные!#REF!,Данные!$Q:$Q,Лист2!$A44,Данные!$C:$C,"&gt;15.07.2014",Данные!$C:$C,"&lt;31.07.2014")</f>
        <v>#REF!</v>
      </c>
      <c r="J44" s="1" t="e">
        <f>SUMIFS(Данные!#REF!,Данные!$Q:$Q,Лист2!$A44,Данные!$C:$C,"&gt;15.07.2014",Данные!$C:$C,"&lt;31.07.2014")</f>
        <v>#REF!</v>
      </c>
      <c r="K44" t="e">
        <f t="shared" si="0"/>
        <v>#REF!</v>
      </c>
    </row>
    <row r="45" spans="1:11">
      <c r="A45" t="s">
        <v>100</v>
      </c>
      <c r="B45" s="1">
        <f>SUMIFS(Данные!J:J,Данные!$Q:$Q,Лист2!$A45,Данные!$C:$C,"&gt;15.07.2014",Данные!$C:$C,"&lt;31.07.2014")</f>
        <v>0</v>
      </c>
      <c r="C45" s="1">
        <f>COUNTIFS(Данные!K:K,"&lt;&gt;",Данные!$Q:$Q,Лист2!$A45,Данные!$C:$C,"&gt;15.07.2014",Данные!$C:$C,"&lt;31.07.2014")</f>
        <v>0</v>
      </c>
      <c r="D45" s="1">
        <f>COUNTIFS(Данные!L:L,"&lt;&gt;",Данные!$Q:$Q,Лист2!$A45,Данные!$C:$C,"&gt;15.07.2014",Данные!$C:$C,"&lt;31.07.2014")</f>
        <v>0</v>
      </c>
      <c r="E45" s="1">
        <f>SUMIFS(Данные!M:M,Данные!$Q:$Q,Лист2!$A45,Данные!$C:$C,"&gt;15.07.2014",Данные!$C:$C,"&lt;31.07.2014")</f>
        <v>0</v>
      </c>
      <c r="F45" s="1">
        <f>SUMIFS(Данные!N:N,Данные!$Q:$Q,Лист2!$A45,Данные!$C:$C,"&gt;15.07.2014",Данные!$C:$C,"&lt;31.07.2014")</f>
        <v>0</v>
      </c>
      <c r="G45" s="1">
        <f>SUMIFS(Данные!O:O,Данные!$Q:$Q,Лист2!$A45,Данные!$C:$C,"&gt;15.07.2014",Данные!$C:$C,"&lt;31.07.2014")</f>
        <v>0</v>
      </c>
      <c r="H45" s="1">
        <f>SUMIFS(Данные!P:P,Данные!$Q:$Q,Лист2!$A45,Данные!$C:$C,"&gt;15.07.2014",Данные!$C:$C,"&lt;31.07.2014")</f>
        <v>0</v>
      </c>
      <c r="I45" s="1" t="e">
        <f>SUMIFS(Данные!#REF!,Данные!$Q:$Q,Лист2!$A45,Данные!$C:$C,"&gt;15.07.2014",Данные!$C:$C,"&lt;31.07.2014")</f>
        <v>#REF!</v>
      </c>
      <c r="J45" s="1" t="e">
        <f>SUMIFS(Данные!#REF!,Данные!$Q:$Q,Лист2!$A45,Данные!$C:$C,"&gt;15.07.2014",Данные!$C:$C,"&lt;31.07.2014")</f>
        <v>#REF!</v>
      </c>
      <c r="K45" t="e">
        <f t="shared" si="0"/>
        <v>#REF!</v>
      </c>
    </row>
    <row r="46" spans="1:11">
      <c r="A46" t="s">
        <v>114</v>
      </c>
      <c r="B46" s="1">
        <f>SUMIFS(Данные!J:J,Данные!$Q:$Q,Лист2!$A46,Данные!$C:$C,"&gt;15.07.2014",Данные!$C:$C,"&lt;31.07.2014")</f>
        <v>0</v>
      </c>
      <c r="C46" s="1">
        <f>COUNTIFS(Данные!K:K,"&lt;&gt;",Данные!$Q:$Q,Лист2!$A46,Данные!$C:$C,"&gt;15.07.2014",Данные!$C:$C,"&lt;31.07.2014")</f>
        <v>0</v>
      </c>
      <c r="D46" s="1">
        <f>COUNTIFS(Данные!L:L,"&lt;&gt;",Данные!$Q:$Q,Лист2!$A46,Данные!$C:$C,"&gt;15.07.2014",Данные!$C:$C,"&lt;31.07.2014")</f>
        <v>0</v>
      </c>
      <c r="E46" s="1">
        <f>SUMIFS(Данные!M:M,Данные!$Q:$Q,Лист2!$A46,Данные!$C:$C,"&gt;15.07.2014",Данные!$C:$C,"&lt;31.07.2014")</f>
        <v>0</v>
      </c>
      <c r="F46" s="1">
        <f>SUMIFS(Данные!N:N,Данные!$Q:$Q,Лист2!$A46,Данные!$C:$C,"&gt;15.07.2014",Данные!$C:$C,"&lt;31.07.2014")</f>
        <v>0</v>
      </c>
      <c r="G46" s="1">
        <f>SUMIFS(Данные!O:O,Данные!$Q:$Q,Лист2!$A46,Данные!$C:$C,"&gt;15.07.2014",Данные!$C:$C,"&lt;31.07.2014")</f>
        <v>0</v>
      </c>
      <c r="H46" s="1">
        <f>SUMIFS(Данные!P:P,Данные!$Q:$Q,Лист2!$A46,Данные!$C:$C,"&gt;15.07.2014",Данные!$C:$C,"&lt;31.07.2014")</f>
        <v>0</v>
      </c>
      <c r="I46" s="1" t="e">
        <f>SUMIFS(Данные!#REF!,Данные!$Q:$Q,Лист2!$A46,Данные!$C:$C,"&gt;15.07.2014",Данные!$C:$C,"&lt;31.07.2014")</f>
        <v>#REF!</v>
      </c>
      <c r="J46" s="1" t="e">
        <f>SUMIFS(Данные!#REF!,Данные!$Q:$Q,Лист2!$A46,Данные!$C:$C,"&gt;15.07.2014",Данные!$C:$C,"&lt;31.07.2014")</f>
        <v>#REF!</v>
      </c>
      <c r="K46" t="e">
        <f t="shared" si="0"/>
        <v>#REF!</v>
      </c>
    </row>
    <row r="47" spans="1:11">
      <c r="A47" t="s">
        <v>136</v>
      </c>
      <c r="B47" s="1">
        <f>SUMIFS(Данные!J:J,Данные!$Q:$Q,Лист2!$A47,Данные!$C:$C,"&gt;15.07.2014",Данные!$C:$C,"&lt;31.07.2014")</f>
        <v>0</v>
      </c>
      <c r="C47" s="1">
        <f>COUNTIFS(Данные!K:K,"&lt;&gt;",Данные!$Q:$Q,Лист2!$A47,Данные!$C:$C,"&gt;15.07.2014",Данные!$C:$C,"&lt;31.07.2014")</f>
        <v>0</v>
      </c>
      <c r="D47" s="1">
        <f>COUNTIFS(Данные!L:L,"&lt;&gt;",Данные!$Q:$Q,Лист2!$A47,Данные!$C:$C,"&gt;15.07.2014",Данные!$C:$C,"&lt;31.07.2014")</f>
        <v>0</v>
      </c>
      <c r="E47" s="1">
        <f>SUMIFS(Данные!M:M,Данные!$Q:$Q,Лист2!$A47,Данные!$C:$C,"&gt;15.07.2014",Данные!$C:$C,"&lt;31.07.2014")</f>
        <v>0</v>
      </c>
      <c r="F47" s="1">
        <f>SUMIFS(Данные!N:N,Данные!$Q:$Q,Лист2!$A47,Данные!$C:$C,"&gt;15.07.2014",Данные!$C:$C,"&lt;31.07.2014")</f>
        <v>0</v>
      </c>
      <c r="G47" s="1">
        <f>SUMIFS(Данные!O:O,Данные!$Q:$Q,Лист2!$A47,Данные!$C:$C,"&gt;15.07.2014",Данные!$C:$C,"&lt;31.07.2014")</f>
        <v>0</v>
      </c>
      <c r="H47" s="1">
        <f>SUMIFS(Данные!P:P,Данные!$Q:$Q,Лист2!$A47,Данные!$C:$C,"&gt;15.07.2014",Данные!$C:$C,"&lt;31.07.2014")</f>
        <v>0</v>
      </c>
      <c r="I47" s="1" t="e">
        <f>SUMIFS(Данные!#REF!,Данные!$Q:$Q,Лист2!$A47,Данные!$C:$C,"&gt;15.07.2014",Данные!$C:$C,"&lt;31.07.2014")</f>
        <v>#REF!</v>
      </c>
      <c r="J47" s="1" t="e">
        <f>SUMIFS(Данные!#REF!,Данные!$Q:$Q,Лист2!$A47,Данные!$C:$C,"&gt;15.07.2014",Данные!$C:$C,"&lt;31.07.2014")</f>
        <v>#REF!</v>
      </c>
      <c r="K47" t="e">
        <f t="shared" si="0"/>
        <v>#REF!</v>
      </c>
    </row>
    <row r="48" spans="1:11">
      <c r="A48" t="s">
        <v>139</v>
      </c>
      <c r="B48" s="1">
        <f>SUMIFS(Данные!J:J,Данные!$Q:$Q,Лист2!$A48,Данные!$C:$C,"&gt;15.07.2014",Данные!$C:$C,"&lt;31.07.2014")</f>
        <v>0</v>
      </c>
      <c r="C48" s="1">
        <f>COUNTIFS(Данные!K:K,"&lt;&gt;",Данные!$Q:$Q,Лист2!$A48,Данные!$C:$C,"&gt;15.07.2014",Данные!$C:$C,"&lt;31.07.2014")</f>
        <v>0</v>
      </c>
      <c r="D48" s="1">
        <f>COUNTIFS(Данные!L:L,"&lt;&gt;",Данные!$Q:$Q,Лист2!$A48,Данные!$C:$C,"&gt;15.07.2014",Данные!$C:$C,"&lt;31.07.2014")</f>
        <v>0</v>
      </c>
      <c r="E48" s="1">
        <f>SUMIFS(Данные!M:M,Данные!$Q:$Q,Лист2!$A48,Данные!$C:$C,"&gt;15.07.2014",Данные!$C:$C,"&lt;31.07.2014")</f>
        <v>0</v>
      </c>
      <c r="F48" s="1">
        <f>SUMIFS(Данные!N:N,Данные!$Q:$Q,Лист2!$A48,Данные!$C:$C,"&gt;15.07.2014",Данные!$C:$C,"&lt;31.07.2014")</f>
        <v>0</v>
      </c>
      <c r="G48" s="1">
        <f>SUMIFS(Данные!O:O,Данные!$Q:$Q,Лист2!$A48,Данные!$C:$C,"&gt;15.07.2014",Данные!$C:$C,"&lt;31.07.2014")</f>
        <v>0</v>
      </c>
      <c r="H48" s="1">
        <f>SUMIFS(Данные!P:P,Данные!$Q:$Q,Лист2!$A48,Данные!$C:$C,"&gt;15.07.2014",Данные!$C:$C,"&lt;31.07.2014")</f>
        <v>0</v>
      </c>
      <c r="I48" s="1" t="e">
        <f>SUMIFS(Данные!#REF!,Данные!$Q:$Q,Лист2!$A48,Данные!$C:$C,"&gt;15.07.2014",Данные!$C:$C,"&lt;31.07.2014")</f>
        <v>#REF!</v>
      </c>
      <c r="J48" s="1" t="e">
        <f>SUMIFS(Данные!#REF!,Данные!$Q:$Q,Лист2!$A48,Данные!$C:$C,"&gt;15.07.2014",Данные!$C:$C,"&lt;31.07.2014")</f>
        <v>#REF!</v>
      </c>
      <c r="K48" t="e">
        <f t="shared" si="0"/>
        <v>#REF!</v>
      </c>
    </row>
    <row r="49" spans="1:11">
      <c r="A49" t="s">
        <v>129</v>
      </c>
      <c r="B49" s="1">
        <f>SUMIFS(Данные!J:J,Данные!$Q:$Q,Лист2!$A49,Данные!$C:$C,"&gt;15.07.2014",Данные!$C:$C,"&lt;31.07.2014")</f>
        <v>0</v>
      </c>
      <c r="C49" s="1">
        <f>COUNTIFS(Данные!K:K,"&lt;&gt;",Данные!$Q:$Q,Лист2!$A49,Данные!$C:$C,"&gt;15.07.2014",Данные!$C:$C,"&lt;31.07.2014")</f>
        <v>0</v>
      </c>
      <c r="D49" s="1">
        <f>COUNTIFS(Данные!L:L,"&lt;&gt;",Данные!$Q:$Q,Лист2!$A49,Данные!$C:$C,"&gt;15.07.2014",Данные!$C:$C,"&lt;31.07.2014")</f>
        <v>0</v>
      </c>
      <c r="E49" s="1">
        <f>SUMIFS(Данные!M:M,Данные!$Q:$Q,Лист2!$A49,Данные!$C:$C,"&gt;15.07.2014",Данные!$C:$C,"&lt;31.07.2014")</f>
        <v>0</v>
      </c>
      <c r="F49" s="1">
        <f>SUMIFS(Данные!N:N,Данные!$Q:$Q,Лист2!$A49,Данные!$C:$C,"&gt;15.07.2014",Данные!$C:$C,"&lt;31.07.2014")</f>
        <v>0</v>
      </c>
      <c r="G49" s="1">
        <f>SUMIFS(Данные!O:O,Данные!$Q:$Q,Лист2!$A49,Данные!$C:$C,"&gt;15.07.2014",Данные!$C:$C,"&lt;31.07.2014")</f>
        <v>0</v>
      </c>
      <c r="H49" s="1">
        <f>SUMIFS(Данные!P:P,Данные!$Q:$Q,Лист2!$A49,Данные!$C:$C,"&gt;15.07.2014",Данные!$C:$C,"&lt;31.07.2014")</f>
        <v>0</v>
      </c>
      <c r="I49" s="1" t="e">
        <f>SUMIFS(Данные!#REF!,Данные!$Q:$Q,Лист2!$A49,Данные!$C:$C,"&gt;15.07.2014",Данные!$C:$C,"&lt;31.07.2014")</f>
        <v>#REF!</v>
      </c>
      <c r="J49" s="1" t="e">
        <f>SUMIFS(Данные!#REF!,Данные!$Q:$Q,Лист2!$A49,Данные!$C:$C,"&gt;15.07.2014",Данные!$C:$C,"&lt;31.07.2014")</f>
        <v>#REF!</v>
      </c>
      <c r="K49" t="e">
        <f t="shared" si="0"/>
        <v>#REF!</v>
      </c>
    </row>
    <row r="50" spans="1:11">
      <c r="A50" t="s">
        <v>137</v>
      </c>
      <c r="B50" s="1">
        <f>SUMIFS(Данные!J:J,Данные!$Q:$Q,Лист2!$A50,Данные!$C:$C,"&gt;15.07.2014",Данные!$C:$C,"&lt;31.07.2014")</f>
        <v>0</v>
      </c>
      <c r="C50" s="1">
        <f>COUNTIFS(Данные!K:K,"&lt;&gt;",Данные!$Q:$Q,Лист2!$A50,Данные!$C:$C,"&gt;15.07.2014",Данные!$C:$C,"&lt;31.07.2014")</f>
        <v>0</v>
      </c>
      <c r="D50" s="1">
        <f>COUNTIFS(Данные!L:L,"&lt;&gt;",Данные!$Q:$Q,Лист2!$A50,Данные!$C:$C,"&gt;15.07.2014",Данные!$C:$C,"&lt;31.07.2014")</f>
        <v>0</v>
      </c>
      <c r="E50" s="1">
        <f>SUMIFS(Данные!M:M,Данные!$Q:$Q,Лист2!$A50,Данные!$C:$C,"&gt;15.07.2014",Данные!$C:$C,"&lt;31.07.2014")</f>
        <v>0</v>
      </c>
      <c r="F50" s="1">
        <f>SUMIFS(Данные!N:N,Данные!$Q:$Q,Лист2!$A50,Данные!$C:$C,"&gt;15.07.2014",Данные!$C:$C,"&lt;31.07.2014")</f>
        <v>0</v>
      </c>
      <c r="G50" s="1">
        <f>SUMIFS(Данные!O:O,Данные!$Q:$Q,Лист2!$A50,Данные!$C:$C,"&gt;15.07.2014",Данные!$C:$C,"&lt;31.07.2014")</f>
        <v>0</v>
      </c>
      <c r="H50" s="1">
        <f>SUMIFS(Данные!P:P,Данные!$Q:$Q,Лист2!$A50,Данные!$C:$C,"&gt;15.07.2014",Данные!$C:$C,"&lt;31.07.2014")</f>
        <v>0</v>
      </c>
      <c r="I50" s="1" t="e">
        <f>SUMIFS(Данные!#REF!,Данные!$Q:$Q,Лист2!$A50,Данные!$C:$C,"&gt;15.07.2014",Данные!$C:$C,"&lt;31.07.2014")</f>
        <v>#REF!</v>
      </c>
      <c r="J50" s="1" t="e">
        <f>SUMIFS(Данные!#REF!,Данные!$Q:$Q,Лист2!$A50,Данные!$C:$C,"&gt;15.07.2014",Данные!$C:$C,"&lt;31.07.2014")</f>
        <v>#REF!</v>
      </c>
      <c r="K50" t="e">
        <f t="shared" si="0"/>
        <v>#REF!</v>
      </c>
    </row>
    <row r="51" spans="1:11">
      <c r="A51" t="s">
        <v>119</v>
      </c>
      <c r="B51" s="1">
        <f>SUMIFS(Данные!J:J,Данные!$Q:$Q,Лист2!$A51,Данные!$C:$C,"&gt;15.07.2014",Данные!$C:$C,"&lt;31.07.2014")</f>
        <v>0</v>
      </c>
      <c r="C51" s="1">
        <f>COUNTIFS(Данные!K:K,"&lt;&gt;",Данные!$Q:$Q,Лист2!$A51,Данные!$C:$C,"&gt;15.07.2014",Данные!$C:$C,"&lt;31.07.2014")</f>
        <v>0</v>
      </c>
      <c r="D51" s="1">
        <f>COUNTIFS(Данные!L:L,"&lt;&gt;",Данные!$Q:$Q,Лист2!$A51,Данные!$C:$C,"&gt;15.07.2014",Данные!$C:$C,"&lt;31.07.2014")</f>
        <v>0</v>
      </c>
      <c r="E51" s="1">
        <f>SUMIFS(Данные!M:M,Данные!$Q:$Q,Лист2!$A51,Данные!$C:$C,"&gt;15.07.2014",Данные!$C:$C,"&lt;31.07.2014")</f>
        <v>0</v>
      </c>
      <c r="F51" s="1">
        <f>SUMIFS(Данные!N:N,Данные!$Q:$Q,Лист2!$A51,Данные!$C:$C,"&gt;15.07.2014",Данные!$C:$C,"&lt;31.07.2014")</f>
        <v>0</v>
      </c>
      <c r="G51" s="1">
        <f>SUMIFS(Данные!O:O,Данные!$Q:$Q,Лист2!$A51,Данные!$C:$C,"&gt;15.07.2014",Данные!$C:$C,"&lt;31.07.2014")</f>
        <v>0</v>
      </c>
      <c r="H51" s="1">
        <f>SUMIFS(Данные!P:P,Данные!$Q:$Q,Лист2!$A51,Данные!$C:$C,"&gt;15.07.2014",Данные!$C:$C,"&lt;31.07.2014")</f>
        <v>0</v>
      </c>
      <c r="I51" s="1" t="e">
        <f>SUMIFS(Данные!#REF!,Данные!$Q:$Q,Лист2!$A51,Данные!$C:$C,"&gt;15.07.2014",Данные!$C:$C,"&lt;31.07.2014")</f>
        <v>#REF!</v>
      </c>
      <c r="J51" s="1" t="e">
        <f>SUMIFS(Данные!#REF!,Данные!$Q:$Q,Лист2!$A51,Данные!$C:$C,"&gt;15.07.2014",Данные!$C:$C,"&lt;31.07.2014")</f>
        <v>#REF!</v>
      </c>
      <c r="K51" t="e">
        <f t="shared" si="0"/>
        <v>#REF!</v>
      </c>
    </row>
    <row r="52" spans="1:11">
      <c r="A52" t="s">
        <v>135</v>
      </c>
      <c r="B52" s="1">
        <f>SUMIFS(Данные!J:J,Данные!$Q:$Q,Лист2!$A52,Данные!$C:$C,"&gt;15.07.2014",Данные!$C:$C,"&lt;31.07.2014")</f>
        <v>0</v>
      </c>
      <c r="C52" s="1">
        <f>COUNTIFS(Данные!K:K,"&lt;&gt;",Данные!$Q:$Q,Лист2!$A52,Данные!$C:$C,"&gt;15.07.2014",Данные!$C:$C,"&lt;31.07.2014")</f>
        <v>0</v>
      </c>
      <c r="D52" s="1">
        <f>COUNTIFS(Данные!L:L,"&lt;&gt;",Данные!$Q:$Q,Лист2!$A52,Данные!$C:$C,"&gt;15.07.2014",Данные!$C:$C,"&lt;31.07.2014")</f>
        <v>0</v>
      </c>
      <c r="E52" s="1">
        <f>SUMIFS(Данные!M:M,Данные!$Q:$Q,Лист2!$A52,Данные!$C:$C,"&gt;15.07.2014",Данные!$C:$C,"&lt;31.07.2014")</f>
        <v>0</v>
      </c>
      <c r="F52" s="1">
        <f>SUMIFS(Данные!N:N,Данные!$Q:$Q,Лист2!$A52,Данные!$C:$C,"&gt;15.07.2014",Данные!$C:$C,"&lt;31.07.2014")</f>
        <v>0</v>
      </c>
      <c r="G52" s="1">
        <f>SUMIFS(Данные!O:O,Данные!$Q:$Q,Лист2!$A52,Данные!$C:$C,"&gt;15.07.2014",Данные!$C:$C,"&lt;31.07.2014")</f>
        <v>0</v>
      </c>
      <c r="H52" s="1">
        <f>SUMIFS(Данные!P:P,Данные!$Q:$Q,Лист2!$A52,Данные!$C:$C,"&gt;15.07.2014",Данные!$C:$C,"&lt;31.07.2014")</f>
        <v>0</v>
      </c>
      <c r="I52" s="1" t="e">
        <f>SUMIFS(Данные!#REF!,Данные!$Q:$Q,Лист2!$A52,Данные!$C:$C,"&gt;15.07.2014",Данные!$C:$C,"&lt;31.07.2014")</f>
        <v>#REF!</v>
      </c>
      <c r="J52" s="1" t="e">
        <f>SUMIFS(Данные!#REF!,Данные!$Q:$Q,Лист2!$A52,Данные!$C:$C,"&gt;15.07.2014",Данные!$C:$C,"&lt;31.07.2014")</f>
        <v>#REF!</v>
      </c>
      <c r="K52" t="e">
        <f t="shared" si="0"/>
        <v>#REF!</v>
      </c>
    </row>
    <row r="53" spans="1:11">
      <c r="A53" t="s">
        <v>123</v>
      </c>
      <c r="B53" s="1">
        <f>SUMIFS(Данные!J:J,Данные!$Q:$Q,Лист2!$A53,Данные!$C:$C,"&gt;15.07.2014",Данные!$C:$C,"&lt;31.07.2014")</f>
        <v>0</v>
      </c>
      <c r="C53" s="1">
        <f>COUNTIFS(Данные!K:K,"&lt;&gt;",Данные!$Q:$Q,Лист2!$A53,Данные!$C:$C,"&gt;15.07.2014",Данные!$C:$C,"&lt;31.07.2014")</f>
        <v>0</v>
      </c>
      <c r="D53" s="1">
        <f>COUNTIFS(Данные!L:L,"&lt;&gt;",Данные!$Q:$Q,Лист2!$A53,Данные!$C:$C,"&gt;15.07.2014",Данные!$C:$C,"&lt;31.07.2014")</f>
        <v>0</v>
      </c>
      <c r="E53" s="1">
        <f>SUMIFS(Данные!M:M,Данные!$Q:$Q,Лист2!$A53,Данные!$C:$C,"&gt;15.07.2014",Данные!$C:$C,"&lt;31.07.2014")</f>
        <v>0</v>
      </c>
      <c r="F53" s="1">
        <f>SUMIFS(Данные!N:N,Данные!$Q:$Q,Лист2!$A53,Данные!$C:$C,"&gt;15.07.2014",Данные!$C:$C,"&lt;31.07.2014")</f>
        <v>0</v>
      </c>
      <c r="G53" s="1">
        <f>SUMIFS(Данные!O:O,Данные!$Q:$Q,Лист2!$A53,Данные!$C:$C,"&gt;15.07.2014",Данные!$C:$C,"&lt;31.07.2014")</f>
        <v>0</v>
      </c>
      <c r="H53" s="1">
        <f>SUMIFS(Данные!P:P,Данные!$Q:$Q,Лист2!$A53,Данные!$C:$C,"&gt;15.07.2014",Данные!$C:$C,"&lt;31.07.2014")</f>
        <v>0</v>
      </c>
      <c r="I53" s="1" t="e">
        <f>SUMIFS(Данные!#REF!,Данные!$Q:$Q,Лист2!$A53,Данные!$C:$C,"&gt;15.07.2014",Данные!$C:$C,"&lt;31.07.2014")</f>
        <v>#REF!</v>
      </c>
      <c r="J53" s="1" t="e">
        <f>SUMIFS(Данные!#REF!,Данные!$Q:$Q,Лист2!$A53,Данные!$C:$C,"&gt;15.07.2014",Данные!$C:$C,"&lt;31.07.2014")</f>
        <v>#REF!</v>
      </c>
      <c r="K53" t="e">
        <f t="shared" si="0"/>
        <v>#REF!</v>
      </c>
    </row>
  </sheetData>
  <autoFilter ref="A3:K53"/>
  <sortState ref="A4:A313">
    <sortCondition ref="A4"/>
  </sortState>
  <mergeCells count="7">
    <mergeCell ref="J2:J3"/>
    <mergeCell ref="B2:B3"/>
    <mergeCell ref="C2:C3"/>
    <mergeCell ref="D2:D3"/>
    <mergeCell ref="E2:E3"/>
    <mergeCell ref="F2:H2"/>
    <mergeCell ref="I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8"/>
  <sheetViews>
    <sheetView topLeftCell="A22" workbookViewId="0">
      <selection activeCell="D6" sqref="D6"/>
    </sheetView>
  </sheetViews>
  <sheetFormatPr defaultRowHeight="15"/>
  <cols>
    <col min="1" max="1" width="5" style="30" customWidth="1"/>
    <col min="2" max="2" width="9.140625" style="51"/>
    <col min="3" max="3" width="14.85546875" style="51" customWidth="1"/>
    <col min="4" max="16384" width="9.140625" style="30"/>
  </cols>
  <sheetData>
    <row r="1" spans="1:7" ht="32.25" customHeight="1">
      <c r="A1" s="52" t="s">
        <v>274</v>
      </c>
      <c r="B1" s="52" t="s">
        <v>275</v>
      </c>
      <c r="C1" s="52" t="s">
        <v>11</v>
      </c>
    </row>
    <row r="2" spans="1:7" s="57" customFormat="1" ht="12.75" customHeight="1">
      <c r="A2" s="59">
        <v>1</v>
      </c>
      <c r="B2" s="60" t="s">
        <v>193</v>
      </c>
      <c r="C2" s="59" t="s">
        <v>22</v>
      </c>
    </row>
    <row r="3" spans="1:7" s="57" customFormat="1" ht="12.75" customHeight="1">
      <c r="A3" s="59">
        <v>2</v>
      </c>
      <c r="B3" s="54" t="s">
        <v>193</v>
      </c>
      <c r="C3" s="54" t="s">
        <v>21</v>
      </c>
      <c r="G3" s="58"/>
    </row>
    <row r="4" spans="1:7" s="57" customFormat="1" ht="12.75" customHeight="1">
      <c r="A4" s="59">
        <v>3</v>
      </c>
      <c r="B4" s="59" t="s">
        <v>193</v>
      </c>
      <c r="C4" s="59" t="s">
        <v>269</v>
      </c>
    </row>
    <row r="5" spans="1:7" s="57" customFormat="1" ht="12.75" customHeight="1">
      <c r="A5" s="59">
        <v>4</v>
      </c>
      <c r="B5" s="54" t="s">
        <v>194</v>
      </c>
      <c r="C5" s="54" t="s">
        <v>22</v>
      </c>
    </row>
    <row r="6" spans="1:7" s="57" customFormat="1" ht="12.75" customHeight="1">
      <c r="A6" s="59">
        <v>5</v>
      </c>
      <c r="B6" s="54" t="s">
        <v>193</v>
      </c>
      <c r="C6" s="54" t="s">
        <v>18</v>
      </c>
    </row>
    <row r="7" spans="1:7" s="57" customFormat="1" ht="12.75" customHeight="1">
      <c r="A7" s="59">
        <v>6</v>
      </c>
      <c r="B7" s="54" t="s">
        <v>194</v>
      </c>
      <c r="C7" s="54" t="s">
        <v>18</v>
      </c>
    </row>
    <row r="8" spans="1:7" s="57" customFormat="1" ht="12.75" customHeight="1">
      <c r="A8" s="59">
        <v>7</v>
      </c>
      <c r="B8" s="54" t="s">
        <v>194</v>
      </c>
      <c r="C8" s="54" t="s">
        <v>35</v>
      </c>
    </row>
    <row r="9" spans="1:7" s="57" customFormat="1" ht="12.75" customHeight="1">
      <c r="A9" s="59">
        <v>8</v>
      </c>
      <c r="B9" s="54" t="s">
        <v>193</v>
      </c>
      <c r="C9" s="54" t="s">
        <v>29</v>
      </c>
    </row>
    <row r="10" spans="1:7" s="57" customFormat="1" ht="12.75" customHeight="1">
      <c r="A10" s="59">
        <v>9</v>
      </c>
      <c r="B10" s="59" t="s">
        <v>194</v>
      </c>
      <c r="C10" s="59" t="s">
        <v>29</v>
      </c>
    </row>
    <row r="11" spans="1:7" s="57" customFormat="1" ht="12.75" customHeight="1">
      <c r="A11" s="59">
        <v>10</v>
      </c>
      <c r="B11" s="59" t="s">
        <v>193</v>
      </c>
      <c r="C11" s="59" t="s">
        <v>48</v>
      </c>
    </row>
    <row r="12" spans="1:7" s="57" customFormat="1" ht="12.75" customHeight="1">
      <c r="A12" s="59">
        <v>11</v>
      </c>
      <c r="B12" s="59" t="s">
        <v>194</v>
      </c>
      <c r="C12" s="59" t="s">
        <v>48</v>
      </c>
    </row>
    <row r="13" spans="1:7" s="57" customFormat="1" ht="12.75" customHeight="1">
      <c r="A13" s="59">
        <v>12</v>
      </c>
      <c r="B13" s="61" t="s">
        <v>194</v>
      </c>
      <c r="C13" s="54" t="s">
        <v>87</v>
      </c>
    </row>
    <row r="14" spans="1:7" s="57" customFormat="1" ht="12.75" customHeight="1">
      <c r="A14" s="59">
        <v>13</v>
      </c>
      <c r="B14" s="62" t="s">
        <v>194</v>
      </c>
      <c r="C14" s="54" t="s">
        <v>270</v>
      </c>
    </row>
    <row r="15" spans="1:7" s="57" customFormat="1" ht="12.75" customHeight="1">
      <c r="A15" s="59">
        <v>14</v>
      </c>
      <c r="B15" s="61" t="s">
        <v>193</v>
      </c>
      <c r="C15" s="54" t="s">
        <v>28</v>
      </c>
    </row>
    <row r="16" spans="1:7" s="57" customFormat="1" ht="12.75" customHeight="1">
      <c r="A16" s="59">
        <v>15</v>
      </c>
      <c r="B16" s="61" t="s">
        <v>193</v>
      </c>
      <c r="C16" s="54" t="s">
        <v>40</v>
      </c>
    </row>
    <row r="17" spans="1:3" s="57" customFormat="1" ht="12.75" customHeight="1">
      <c r="A17" s="59">
        <v>16</v>
      </c>
      <c r="B17" s="61" t="s">
        <v>193</v>
      </c>
      <c r="C17" s="54" t="s">
        <v>36</v>
      </c>
    </row>
    <row r="18" spans="1:3" s="57" customFormat="1" ht="12.75" customHeight="1">
      <c r="A18" s="59">
        <v>17</v>
      </c>
      <c r="B18" s="61" t="s">
        <v>194</v>
      </c>
      <c r="C18" s="54" t="s">
        <v>28</v>
      </c>
    </row>
    <row r="19" spans="1:3" s="57" customFormat="1" ht="12.75" customHeight="1">
      <c r="A19" s="59">
        <v>18</v>
      </c>
      <c r="B19" s="59" t="s">
        <v>194</v>
      </c>
      <c r="C19" s="59" t="s">
        <v>40</v>
      </c>
    </row>
    <row r="20" spans="1:3" s="57" customFormat="1" ht="12.75" customHeight="1">
      <c r="A20" s="59">
        <v>19</v>
      </c>
      <c r="B20" s="59" t="s">
        <v>194</v>
      </c>
      <c r="C20" s="59" t="s">
        <v>36</v>
      </c>
    </row>
    <row r="21" spans="1:3" s="57" customFormat="1" ht="12.75" customHeight="1">
      <c r="A21" s="59">
        <v>20</v>
      </c>
      <c r="B21" s="59" t="s">
        <v>194</v>
      </c>
      <c r="C21" s="59" t="s">
        <v>37</v>
      </c>
    </row>
    <row r="22" spans="1:3" s="57" customFormat="1" ht="12.75" customHeight="1">
      <c r="A22" s="59">
        <v>21</v>
      </c>
      <c r="B22" s="59" t="s">
        <v>193</v>
      </c>
      <c r="C22" s="59" t="s">
        <v>24</v>
      </c>
    </row>
    <row r="23" spans="1:3" s="57" customFormat="1" ht="12.75" customHeight="1">
      <c r="A23" s="59">
        <v>22</v>
      </c>
      <c r="B23" s="59" t="s">
        <v>193</v>
      </c>
      <c r="C23" s="59" t="s">
        <v>47</v>
      </c>
    </row>
    <row r="24" spans="1:3" s="57" customFormat="1" ht="12.75" customHeight="1">
      <c r="A24" s="59">
        <v>23</v>
      </c>
      <c r="B24" s="59" t="s">
        <v>193</v>
      </c>
      <c r="C24" s="59" t="s">
        <v>175</v>
      </c>
    </row>
    <row r="25" spans="1:3" s="57" customFormat="1" ht="12.75" customHeight="1">
      <c r="A25" s="59">
        <v>24</v>
      </c>
      <c r="B25" s="59" t="s">
        <v>193</v>
      </c>
      <c r="C25" s="59" t="s">
        <v>19</v>
      </c>
    </row>
    <row r="26" spans="1:3" s="57" customFormat="1" ht="12.75" customHeight="1">
      <c r="A26" s="59">
        <v>25</v>
      </c>
      <c r="B26" s="59" t="s">
        <v>194</v>
      </c>
      <c r="C26" s="59" t="s">
        <v>19</v>
      </c>
    </row>
    <row r="27" spans="1:3" s="57" customFormat="1" ht="12.75" customHeight="1">
      <c r="A27" s="59">
        <v>26</v>
      </c>
      <c r="B27" s="59" t="s">
        <v>193</v>
      </c>
      <c r="C27" s="59" t="s">
        <v>23</v>
      </c>
    </row>
    <row r="28" spans="1:3" s="57" customFormat="1" ht="12.75" customHeight="1">
      <c r="A28" s="59">
        <v>27</v>
      </c>
      <c r="B28" s="59" t="s">
        <v>194</v>
      </c>
      <c r="C28" s="59" t="s">
        <v>23</v>
      </c>
    </row>
    <row r="29" spans="1:3" s="57" customFormat="1" ht="12.75" customHeight="1">
      <c r="A29" s="59">
        <v>28</v>
      </c>
      <c r="B29" s="59" t="s">
        <v>193</v>
      </c>
      <c r="C29" s="59" t="s">
        <v>7</v>
      </c>
    </row>
    <row r="30" spans="1:3" s="57" customFormat="1" ht="12.75" customHeight="1">
      <c r="A30" s="59">
        <v>29</v>
      </c>
      <c r="B30" s="59" t="s">
        <v>194</v>
      </c>
      <c r="C30" s="59" t="s">
        <v>39</v>
      </c>
    </row>
    <row r="31" spans="1:3" s="57" customFormat="1" ht="12.75" customHeight="1">
      <c r="A31" s="59">
        <v>30</v>
      </c>
      <c r="B31" s="59" t="s">
        <v>194</v>
      </c>
      <c r="C31" s="59" t="s">
        <v>9</v>
      </c>
    </row>
    <row r="32" spans="1:3" s="57" customFormat="1" ht="12.75" customHeight="1">
      <c r="A32" s="59">
        <v>31</v>
      </c>
      <c r="B32" s="59" t="s">
        <v>194</v>
      </c>
      <c r="C32" s="59" t="s">
        <v>271</v>
      </c>
    </row>
    <row r="33" spans="1:3" s="57" customFormat="1" ht="12.75" customHeight="1">
      <c r="A33" s="59">
        <v>32</v>
      </c>
      <c r="B33" s="59" t="s">
        <v>194</v>
      </c>
      <c r="C33" s="59" t="s">
        <v>26</v>
      </c>
    </row>
    <row r="34" spans="1:3" s="57" customFormat="1" ht="12.75" customHeight="1">
      <c r="A34" s="59">
        <v>33</v>
      </c>
      <c r="B34" s="59" t="s">
        <v>194</v>
      </c>
      <c r="C34" s="59" t="s">
        <v>272</v>
      </c>
    </row>
    <row r="35" spans="1:3" s="57" customFormat="1" ht="12.75" customHeight="1">
      <c r="A35" s="59">
        <v>34</v>
      </c>
      <c r="B35" s="59" t="s">
        <v>194</v>
      </c>
      <c r="C35" s="59" t="s">
        <v>273</v>
      </c>
    </row>
    <row r="36" spans="1:3" s="57" customFormat="1" ht="12.75" customHeight="1">
      <c r="A36" s="59">
        <v>35</v>
      </c>
      <c r="B36" s="59" t="s">
        <v>4</v>
      </c>
      <c r="C36" s="59" t="s">
        <v>29</v>
      </c>
    </row>
    <row r="37" spans="1:3" s="57" customFormat="1" ht="12.75" customHeight="1">
      <c r="A37" s="59">
        <v>36</v>
      </c>
      <c r="B37" s="59" t="s">
        <v>4</v>
      </c>
      <c r="C37" s="59" t="s">
        <v>44</v>
      </c>
    </row>
    <row r="38" spans="1:3" s="57" customFormat="1" ht="12.75" customHeight="1">
      <c r="A38" s="59">
        <v>37</v>
      </c>
      <c r="B38" s="59" t="s">
        <v>4</v>
      </c>
      <c r="C38" s="59" t="s">
        <v>43</v>
      </c>
    </row>
    <row r="39" spans="1:3" s="57" customFormat="1" ht="12.75" customHeight="1">
      <c r="A39" s="59">
        <v>38</v>
      </c>
      <c r="B39" s="59" t="s">
        <v>4</v>
      </c>
      <c r="C39" s="59" t="s">
        <v>7</v>
      </c>
    </row>
    <row r="40" spans="1:3" s="57" customFormat="1" ht="12.75" customHeight="1">
      <c r="A40" s="59">
        <v>39</v>
      </c>
      <c r="B40" s="59" t="s">
        <v>4</v>
      </c>
      <c r="C40" s="59" t="s">
        <v>50</v>
      </c>
    </row>
    <row r="41" spans="1:3" s="57" customFormat="1" ht="12.75" customHeight="1">
      <c r="A41" s="59">
        <v>40</v>
      </c>
      <c r="B41" s="59" t="s">
        <v>4</v>
      </c>
      <c r="C41" s="59" t="s">
        <v>23</v>
      </c>
    </row>
    <row r="42" spans="1:3" s="57" customFormat="1" ht="12.75" customHeight="1">
      <c r="A42" s="59">
        <v>41</v>
      </c>
      <c r="B42" s="59" t="s">
        <v>4</v>
      </c>
      <c r="C42" s="59" t="s">
        <v>8</v>
      </c>
    </row>
    <row r="43" spans="1:3" s="57" customFormat="1" ht="12.75" customHeight="1">
      <c r="A43" s="59">
        <v>42</v>
      </c>
      <c r="B43" s="59" t="s">
        <v>4</v>
      </c>
      <c r="C43" s="59" t="s">
        <v>19</v>
      </c>
    </row>
    <row r="44" spans="1:3" s="57" customFormat="1" ht="12.75" customHeight="1">
      <c r="A44" s="59">
        <v>43</v>
      </c>
      <c r="B44" s="59" t="s">
        <v>4</v>
      </c>
      <c r="C44" s="59" t="s">
        <v>54</v>
      </c>
    </row>
    <row r="45" spans="1:3" s="57" customFormat="1" ht="12.75" customHeight="1">
      <c r="A45" s="59">
        <v>44</v>
      </c>
      <c r="B45" s="59" t="s">
        <v>4</v>
      </c>
      <c r="C45" s="59" t="s">
        <v>25</v>
      </c>
    </row>
    <row r="46" spans="1:3" s="57" customFormat="1" ht="12.75" customHeight="1">
      <c r="A46" s="59">
        <v>45</v>
      </c>
      <c r="B46" s="59" t="s">
        <v>4</v>
      </c>
      <c r="C46" s="59" t="s">
        <v>42</v>
      </c>
    </row>
    <row r="47" spans="1:3" s="57" customFormat="1" ht="12.75" customHeight="1">
      <c r="A47" s="59">
        <v>46</v>
      </c>
      <c r="B47" s="59" t="s">
        <v>4</v>
      </c>
      <c r="C47" s="59" t="s">
        <v>20</v>
      </c>
    </row>
    <row r="48" spans="1:3">
      <c r="A48" s="63"/>
      <c r="B48" s="64"/>
      <c r="C48" s="6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Данные</vt:lpstr>
      <vt:lpstr>Справка Кислякову</vt:lpstr>
      <vt:lpstr>СПРАВКА ПО МОНТАЖУ</vt:lpstr>
      <vt:lpstr>Лист2</vt:lpstr>
      <vt:lpstr>Системы ПМО</vt:lpstr>
      <vt:lpstr>Данные!Область_печати</vt:lpstr>
      <vt:lpstr>'Справка Кислякову'!Область_печати</vt:lpstr>
    </vt:vector>
  </TitlesOfParts>
  <Company>МСУ-4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2014-08-27T05:41:21Z</cp:lastPrinted>
  <dcterms:created xsi:type="dcterms:W3CDTF">2014-03-06T06:20:16Z</dcterms:created>
  <dcterms:modified xsi:type="dcterms:W3CDTF">2014-08-27T12:17:06Z</dcterms:modified>
</cp:coreProperties>
</file>