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iterate="1" fullPrecision="0" calcOnSave="0"/>
</workbook>
</file>

<file path=xl/calcChain.xml><?xml version="1.0" encoding="utf-8"?>
<calcChain xmlns="http://schemas.openxmlformats.org/spreadsheetml/2006/main">
  <c r="L18" i="1" l="1"/>
  <c r="D7" i="1"/>
  <c r="D8" i="1"/>
  <c r="D9" i="1"/>
  <c r="D10" i="1"/>
  <c r="D11" i="1"/>
  <c r="D12" i="1"/>
  <c r="D13" i="1"/>
  <c r="D14" i="1"/>
  <c r="D15" i="1"/>
  <c r="D6" i="1"/>
  <c r="H6" i="1"/>
  <c r="H7" i="1"/>
  <c r="H8" i="1"/>
  <c r="H9" i="1"/>
  <c r="H10" i="1"/>
  <c r="H11" i="1"/>
  <c r="H12" i="1"/>
  <c r="H13" i="1"/>
  <c r="H14" i="1"/>
  <c r="H15" i="1"/>
  <c r="G18" i="1" l="1"/>
  <c r="Q7" i="2" l="1"/>
  <c r="J6" i="2"/>
  <c r="M11" i="2"/>
  <c r="M12" i="2"/>
  <c r="M13" i="2"/>
  <c r="M14" i="2"/>
  <c r="M15" i="2"/>
  <c r="M16" i="2"/>
  <c r="M17" i="2"/>
  <c r="M18" i="2"/>
  <c r="M19" i="2"/>
  <c r="M10" i="2"/>
  <c r="I10" i="2"/>
  <c r="G11" i="2" s="1"/>
  <c r="I11" i="2" s="1"/>
  <c r="G12" i="2" s="1"/>
  <c r="I12" i="2" s="1"/>
  <c r="G13" i="2" s="1"/>
  <c r="I13" i="2" s="1"/>
  <c r="G14" i="2" s="1"/>
  <c r="I14" i="2" s="1"/>
  <c r="G15" i="2" s="1"/>
  <c r="I15" i="2" s="1"/>
  <c r="G16" i="2" s="1"/>
  <c r="I16" i="2" s="1"/>
  <c r="G17" i="2" s="1"/>
  <c r="I17" i="2" s="1"/>
  <c r="G18" i="2" s="1"/>
  <c r="I18" i="2" s="1"/>
  <c r="G19" i="2" s="1"/>
  <c r="I19" i="2" s="1"/>
  <c r="I6" i="2"/>
  <c r="M20" i="2" l="1"/>
  <c r="I20" i="2"/>
  <c r="L17" i="1" l="1"/>
  <c r="E5" i="1"/>
  <c r="F6" i="1" l="1"/>
  <c r="G6" i="1" s="1"/>
  <c r="I6" i="1" s="1"/>
  <c r="E6" i="1"/>
  <c r="E7" i="1" l="1"/>
  <c r="F7" i="1"/>
  <c r="G7" i="1" s="1"/>
  <c r="I7" i="1" s="1"/>
  <c r="E8" i="1" l="1"/>
  <c r="F8" i="1"/>
  <c r="G8" i="1" s="1"/>
  <c r="I8" i="1" l="1"/>
  <c r="E9" i="1"/>
  <c r="F9" i="1"/>
  <c r="G9" i="1" s="1"/>
  <c r="I9" i="1" s="1"/>
  <c r="E10" i="1" l="1"/>
  <c r="F10" i="1"/>
  <c r="G10" i="1" s="1"/>
  <c r="I10" i="1" l="1"/>
  <c r="E11" i="1"/>
  <c r="F11" i="1"/>
  <c r="G11" i="1" s="1"/>
  <c r="I11" i="1" s="1"/>
  <c r="E12" i="1" l="1"/>
  <c r="F12" i="1"/>
  <c r="G12" i="1" s="1"/>
  <c r="I12" i="1" l="1"/>
  <c r="E13" i="1"/>
  <c r="F13" i="1"/>
  <c r="G13" i="1" s="1"/>
  <c r="E14" i="1" l="1"/>
  <c r="F14" i="1"/>
  <c r="G14" i="1" s="1"/>
  <c r="I13" i="1"/>
  <c r="E15" i="1" l="1"/>
  <c r="F15" i="1"/>
  <c r="G15" i="1" s="1"/>
  <c r="I18" i="1" s="1"/>
  <c r="I14" i="1"/>
  <c r="I15" i="1" l="1"/>
  <c r="I16" i="1" s="1"/>
  <c r="G16" i="1"/>
</calcChain>
</file>

<file path=xl/sharedStrings.xml><?xml version="1.0" encoding="utf-8"?>
<sst xmlns="http://schemas.openxmlformats.org/spreadsheetml/2006/main" count="10" uniqueCount="10">
  <si>
    <t>аннуитет</t>
  </si>
  <si>
    <t>дисконт</t>
  </si>
  <si>
    <t>Период</t>
  </si>
  <si>
    <t>Сумма выплат за период</t>
  </si>
  <si>
    <t>Остаток задолженности</t>
  </si>
  <si>
    <t>Насчитанные проценты</t>
  </si>
  <si>
    <t>Общие обязательства</t>
  </si>
  <si>
    <t>БС</t>
  </si>
  <si>
    <t>ЧПС</t>
  </si>
  <si>
    <t>Коэф. дисконтирования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</si>
</sst>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&quot;₴&quot;;[Red]\-#,##0.00&quot;₴&quot;"/>
    <numFmt numFmtId="164" formatCode="0.0000"/>
    <numFmt numFmtId="165" formatCode="#,##0.0000_ ;[Red]\-#,##0.00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charset val="204"/>
      <scheme val="minor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1" fillId="3" borderId="0" applyNumberFormat="0" applyBorder="0" applyAlignment="0" applyProtection="0"/>
  </cellStyleXfs>
  <cellXfs count="26">
    <xf numFmtId="0" fontId="0" fillId="0" borderId="0" xfId="0"/>
    <xf numFmtId="0" fontId="2" fillId="0" borderId="0" xfId="0" applyFont="1"/>
    <xf numFmtId="3" fontId="2" fillId="0" borderId="0" xfId="0" applyNumberFormat="1" applyFont="1"/>
    <xf numFmtId="10" fontId="2" fillId="0" borderId="0" xfId="0" applyNumberFormat="1" applyFont="1"/>
    <xf numFmtId="3" fontId="3" fillId="0" borderId="0" xfId="0" applyNumberFormat="1" applyFont="1"/>
    <xf numFmtId="8" fontId="2" fillId="0" borderId="0" xfId="0" applyNumberFormat="1" applyFont="1"/>
    <xf numFmtId="165" fontId="2" fillId="0" borderId="0" xfId="0" applyNumberFormat="1" applyFont="1"/>
    <xf numFmtId="3" fontId="0" fillId="0" borderId="0" xfId="0" applyNumberFormat="1"/>
    <xf numFmtId="8" fontId="0" fillId="0" borderId="0" xfId="0" applyNumberFormat="1"/>
    <xf numFmtId="4" fontId="0" fillId="0" borderId="0" xfId="0" applyNumberFormat="1"/>
    <xf numFmtId="0" fontId="2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6" fillId="2" borderId="1" xfId="1" applyFont="1" applyBorder="1" applyAlignment="1">
      <alignment horizontal="center" vertical="center" wrapText="1"/>
    </xf>
    <xf numFmtId="10" fontId="6" fillId="2" borderId="1" xfId="1" applyNumberFormat="1" applyFont="1" applyBorder="1" applyAlignment="1">
      <alignment horizontal="center" vertical="center" wrapText="1"/>
    </xf>
    <xf numFmtId="0" fontId="2" fillId="3" borderId="1" xfId="2" applyFont="1" applyBorder="1"/>
    <xf numFmtId="3" fontId="2" fillId="3" borderId="1" xfId="2" applyNumberFormat="1" applyFont="1" applyBorder="1"/>
    <xf numFmtId="10" fontId="2" fillId="3" borderId="1" xfId="2" applyNumberFormat="1" applyFont="1" applyBorder="1"/>
    <xf numFmtId="0" fontId="6" fillId="2" borderId="1" xfId="1" applyFont="1" applyBorder="1"/>
    <xf numFmtId="3" fontId="6" fillId="2" borderId="1" xfId="1" applyNumberFormat="1" applyFont="1" applyBorder="1"/>
    <xf numFmtId="0" fontId="2" fillId="3" borderId="1" xfId="2" applyFont="1" applyBorder="1" applyAlignment="1">
      <alignment horizontal="center"/>
    </xf>
    <xf numFmtId="164" fontId="2" fillId="3" borderId="1" xfId="2" applyNumberFormat="1" applyFont="1" applyBorder="1" applyAlignment="1">
      <alignment horizontal="center"/>
    </xf>
    <xf numFmtId="0" fontId="2" fillId="0" borderId="0" xfId="0" applyFont="1" applyAlignment="1">
      <alignment wrapText="1"/>
    </xf>
  </cellXfs>
  <cellStyles count="3">
    <cellStyle name="40% - Акцент1" xfId="2" builtinId="31"/>
    <cellStyle name="Акцент1" xfId="1" builtinId="29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22"/>
  <sheetViews>
    <sheetView tabSelected="1" zoomScale="130" zoomScaleNormal="130" workbookViewId="0">
      <selection activeCell="L9" sqref="L9"/>
    </sheetView>
  </sheetViews>
  <sheetFormatPr defaultRowHeight="12.75" x14ac:dyDescent="0.2"/>
  <cols>
    <col min="1" max="2" width="9.140625" style="1"/>
    <col min="3" max="9" width="12.7109375" style="1" customWidth="1"/>
    <col min="10" max="10" width="10.7109375" style="1" bestFit="1" customWidth="1"/>
    <col min="11" max="11" width="9.140625" style="1"/>
    <col min="12" max="12" width="9.7109375" style="1" bestFit="1" customWidth="1"/>
    <col min="13" max="13" width="9.140625" style="10"/>
    <col min="14" max="14" width="10.28515625" style="1" bestFit="1" customWidth="1"/>
    <col min="15" max="16384" width="9.140625" style="1"/>
  </cols>
  <sheetData>
    <row r="2" spans="3:12" ht="12" customHeight="1" x14ac:dyDescent="0.2"/>
    <row r="3" spans="3:12" ht="12" customHeight="1" x14ac:dyDescent="0.2">
      <c r="F3" s="3">
        <v>0.2</v>
      </c>
      <c r="H3" s="3">
        <v>0.15</v>
      </c>
      <c r="L3" s="2"/>
    </row>
    <row r="4" spans="3:12" s="12" customFormat="1" ht="36" customHeight="1" x14ac:dyDescent="0.25">
      <c r="C4" s="16" t="s">
        <v>2</v>
      </c>
      <c r="D4" s="16" t="s">
        <v>3</v>
      </c>
      <c r="E4" s="16" t="s">
        <v>4</v>
      </c>
      <c r="F4" s="17" t="s">
        <v>5</v>
      </c>
      <c r="G4" s="16" t="s">
        <v>6</v>
      </c>
      <c r="H4" s="17" t="s">
        <v>9</v>
      </c>
      <c r="I4" s="16"/>
      <c r="L4" s="13"/>
    </row>
    <row r="5" spans="3:12" ht="12" customHeight="1" x14ac:dyDescent="0.2">
      <c r="C5" s="23">
        <v>0</v>
      </c>
      <c r="D5" s="18"/>
      <c r="E5" s="19">
        <f>D16</f>
        <v>100000000</v>
      </c>
      <c r="F5" s="20"/>
      <c r="G5" s="18"/>
      <c r="H5" s="20"/>
      <c r="I5" s="18"/>
      <c r="L5" s="2"/>
    </row>
    <row r="6" spans="3:12" ht="12" customHeight="1" x14ac:dyDescent="0.2">
      <c r="C6" s="23">
        <v>1</v>
      </c>
      <c r="D6" s="19">
        <f>$D$16/$C$15</f>
        <v>10000000</v>
      </c>
      <c r="E6" s="19">
        <f>E5-D6</f>
        <v>90000000</v>
      </c>
      <c r="F6" s="19">
        <f>E5*$F$3/12</f>
        <v>1666667</v>
      </c>
      <c r="G6" s="19">
        <f>D6+F6</f>
        <v>11666667</v>
      </c>
      <c r="H6" s="24">
        <f>1/POWER(1+$H$3,C6/12)</f>
        <v>0.98839999999999995</v>
      </c>
      <c r="I6" s="19">
        <f t="shared" ref="I6:I15" si="0">G6*H6</f>
        <v>11531334</v>
      </c>
      <c r="L6" s="2"/>
    </row>
    <row r="7" spans="3:12" ht="12" customHeight="1" x14ac:dyDescent="0.2">
      <c r="C7" s="23">
        <v>2</v>
      </c>
      <c r="D7" s="19">
        <f t="shared" ref="D7:D15" si="1">$D$16/$C$15</f>
        <v>10000000</v>
      </c>
      <c r="E7" s="19">
        <f>E6-D7</f>
        <v>80000000</v>
      </c>
      <c r="F7" s="19">
        <f>E6*$F$3/12</f>
        <v>1500000</v>
      </c>
      <c r="G7" s="19">
        <f t="shared" ref="G7:G15" si="2">D7+F7</f>
        <v>11500000</v>
      </c>
      <c r="H7" s="24">
        <f t="shared" ref="H7:H15" si="3">1/POWER(1+$H$3,C7/12)</f>
        <v>0.97699999999999998</v>
      </c>
      <c r="I7" s="19">
        <f t="shared" si="0"/>
        <v>11235500</v>
      </c>
      <c r="K7" s="3"/>
    </row>
    <row r="8" spans="3:12" ht="12" customHeight="1" x14ac:dyDescent="0.2">
      <c r="C8" s="23">
        <v>3</v>
      </c>
      <c r="D8" s="19">
        <f t="shared" si="1"/>
        <v>10000000</v>
      </c>
      <c r="E8" s="19">
        <f>E7-D8</f>
        <v>70000000</v>
      </c>
      <c r="F8" s="19">
        <f>E7*$F$3/12</f>
        <v>1333333</v>
      </c>
      <c r="G8" s="19">
        <f t="shared" si="2"/>
        <v>11333333</v>
      </c>
      <c r="H8" s="24">
        <f t="shared" si="3"/>
        <v>0.9657</v>
      </c>
      <c r="I8" s="19">
        <f t="shared" si="0"/>
        <v>10944600</v>
      </c>
    </row>
    <row r="9" spans="3:12" ht="12" customHeight="1" x14ac:dyDescent="0.2">
      <c r="C9" s="23">
        <v>4</v>
      </c>
      <c r="D9" s="19">
        <f t="shared" si="1"/>
        <v>10000000</v>
      </c>
      <c r="E9" s="19">
        <f t="shared" ref="E9:E15" si="4">E8-D9</f>
        <v>60000000</v>
      </c>
      <c r="F9" s="19">
        <f t="shared" ref="F9:F15" si="5">E8*$F$3/12</f>
        <v>1166667</v>
      </c>
      <c r="G9" s="19">
        <f t="shared" si="2"/>
        <v>11166667</v>
      </c>
      <c r="H9" s="24">
        <f t="shared" si="3"/>
        <v>0.95450000000000002</v>
      </c>
      <c r="I9" s="19">
        <f t="shared" si="0"/>
        <v>10658584</v>
      </c>
    </row>
    <row r="10" spans="3:12" ht="12" customHeight="1" x14ac:dyDescent="0.2">
      <c r="C10" s="23">
        <v>5</v>
      </c>
      <c r="D10" s="19">
        <f t="shared" si="1"/>
        <v>10000000</v>
      </c>
      <c r="E10" s="19">
        <f t="shared" si="4"/>
        <v>50000000</v>
      </c>
      <c r="F10" s="19">
        <f t="shared" si="5"/>
        <v>1000000</v>
      </c>
      <c r="G10" s="19">
        <f t="shared" si="2"/>
        <v>11000000</v>
      </c>
      <c r="H10" s="24">
        <f t="shared" si="3"/>
        <v>0.94340000000000002</v>
      </c>
      <c r="I10" s="19">
        <f t="shared" si="0"/>
        <v>10377400</v>
      </c>
    </row>
    <row r="11" spans="3:12" ht="12" customHeight="1" x14ac:dyDescent="0.2">
      <c r="C11" s="23">
        <v>6</v>
      </c>
      <c r="D11" s="19">
        <f t="shared" si="1"/>
        <v>10000000</v>
      </c>
      <c r="E11" s="19">
        <f t="shared" si="4"/>
        <v>40000000</v>
      </c>
      <c r="F11" s="19">
        <f t="shared" si="5"/>
        <v>833333</v>
      </c>
      <c r="G11" s="19">
        <f t="shared" si="2"/>
        <v>10833333</v>
      </c>
      <c r="H11" s="24">
        <f t="shared" si="3"/>
        <v>0.9325</v>
      </c>
      <c r="I11" s="19">
        <f t="shared" si="0"/>
        <v>10102083</v>
      </c>
    </row>
    <row r="12" spans="3:12" ht="12" customHeight="1" x14ac:dyDescent="0.2">
      <c r="C12" s="23">
        <v>7</v>
      </c>
      <c r="D12" s="19">
        <f t="shared" si="1"/>
        <v>10000000</v>
      </c>
      <c r="E12" s="19">
        <f t="shared" si="4"/>
        <v>30000000</v>
      </c>
      <c r="F12" s="19">
        <f t="shared" si="5"/>
        <v>666667</v>
      </c>
      <c r="G12" s="19">
        <f t="shared" si="2"/>
        <v>10666667</v>
      </c>
      <c r="H12" s="24">
        <f t="shared" si="3"/>
        <v>0.92169999999999996</v>
      </c>
      <c r="I12" s="19">
        <f t="shared" si="0"/>
        <v>9831467</v>
      </c>
    </row>
    <row r="13" spans="3:12" ht="12" customHeight="1" x14ac:dyDescent="0.2">
      <c r="C13" s="23">
        <v>8</v>
      </c>
      <c r="D13" s="19">
        <f t="shared" si="1"/>
        <v>10000000</v>
      </c>
      <c r="E13" s="19">
        <f t="shared" si="4"/>
        <v>20000000</v>
      </c>
      <c r="F13" s="19">
        <f t="shared" si="5"/>
        <v>500000</v>
      </c>
      <c r="G13" s="19">
        <f t="shared" si="2"/>
        <v>10500000</v>
      </c>
      <c r="H13" s="24">
        <f t="shared" si="3"/>
        <v>0.91100000000000003</v>
      </c>
      <c r="I13" s="19">
        <f t="shared" si="0"/>
        <v>9565500</v>
      </c>
    </row>
    <row r="14" spans="3:12" ht="12" customHeight="1" x14ac:dyDescent="0.2">
      <c r="C14" s="23">
        <v>9</v>
      </c>
      <c r="D14" s="19">
        <f t="shared" si="1"/>
        <v>10000000</v>
      </c>
      <c r="E14" s="19">
        <f t="shared" si="4"/>
        <v>10000000</v>
      </c>
      <c r="F14" s="19">
        <f t="shared" si="5"/>
        <v>333333</v>
      </c>
      <c r="G14" s="19">
        <f t="shared" si="2"/>
        <v>10333333</v>
      </c>
      <c r="H14" s="24">
        <f t="shared" si="3"/>
        <v>0.90049999999999997</v>
      </c>
      <c r="I14" s="19">
        <f t="shared" si="0"/>
        <v>9305166</v>
      </c>
    </row>
    <row r="15" spans="3:12" ht="12" customHeight="1" x14ac:dyDescent="0.2">
      <c r="C15" s="23">
        <v>10</v>
      </c>
      <c r="D15" s="19">
        <f t="shared" si="1"/>
        <v>10000000</v>
      </c>
      <c r="E15" s="19">
        <f t="shared" si="4"/>
        <v>0</v>
      </c>
      <c r="F15" s="19">
        <f t="shared" si="5"/>
        <v>166667</v>
      </c>
      <c r="G15" s="19">
        <f t="shared" si="2"/>
        <v>10166667</v>
      </c>
      <c r="H15" s="24">
        <f t="shared" si="3"/>
        <v>0.8901</v>
      </c>
      <c r="I15" s="19">
        <f t="shared" si="0"/>
        <v>9049350</v>
      </c>
    </row>
    <row r="16" spans="3:12" ht="12" customHeight="1" x14ac:dyDescent="0.2">
      <c r="C16" s="21"/>
      <c r="D16" s="22">
        <v>100000000</v>
      </c>
      <c r="E16" s="22"/>
      <c r="F16" s="22"/>
      <c r="G16" s="22">
        <f>SUM(G6:G15)</f>
        <v>109166667</v>
      </c>
      <c r="H16" s="21"/>
      <c r="I16" s="22">
        <f>SUM(I6:I15)</f>
        <v>102600984</v>
      </c>
      <c r="J16" s="5"/>
    </row>
    <row r="17" spans="3:12" ht="12" customHeight="1" x14ac:dyDescent="0.2">
      <c r="G17" s="2"/>
      <c r="I17" s="2"/>
      <c r="K17" s="11" t="s">
        <v>0</v>
      </c>
      <c r="L17" s="2">
        <f>PMT(F3/12,C15,-D16)</f>
        <v>10939384</v>
      </c>
    </row>
    <row r="18" spans="3:12" ht="12" customHeight="1" x14ac:dyDescent="0.2">
      <c r="F18" s="15" t="s">
        <v>7</v>
      </c>
      <c r="G18" s="4">
        <f>FV(F3/12,C15,-D6)</f>
        <v>107843253</v>
      </c>
      <c r="H18" s="14" t="s">
        <v>8</v>
      </c>
      <c r="I18" s="4">
        <f>NPV(H3/12,G6:G15)</f>
        <v>102181581</v>
      </c>
      <c r="J18" s="6"/>
      <c r="K18" s="10" t="s">
        <v>1</v>
      </c>
      <c r="L18" s="2">
        <f>PV(H3/12,C15,-L17/10)</f>
        <v>10223430</v>
      </c>
    </row>
    <row r="19" spans="3:12" ht="12" customHeight="1" x14ac:dyDescent="0.2"/>
    <row r="22" spans="3:12" x14ac:dyDescent="0.2">
      <c r="C22" s="25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6:Q21"/>
  <sheetViews>
    <sheetView workbookViewId="0">
      <selection activeCell="O14" sqref="O14"/>
    </sheetView>
  </sheetViews>
  <sheetFormatPr defaultRowHeight="15" x14ac:dyDescent="0.25"/>
  <cols>
    <col min="10" max="10" width="11" bestFit="1" customWidth="1"/>
    <col min="11" max="11" width="10" bestFit="1" customWidth="1"/>
    <col min="13" max="13" width="10" bestFit="1" customWidth="1"/>
  </cols>
  <sheetData>
    <row r="6" spans="6:17" x14ac:dyDescent="0.25">
      <c r="I6">
        <f>10000*POWER(1+0.05,10)</f>
        <v>16288.9462677744</v>
      </c>
      <c r="J6" s="8">
        <f>FV(0.05,10,-100)</f>
        <v>1257.79</v>
      </c>
      <c r="K6" s="8"/>
    </row>
    <row r="7" spans="6:17" x14ac:dyDescent="0.25">
      <c r="M7" s="8"/>
      <c r="Q7" s="9">
        <f>1000/POWER(1+0.1,1)</f>
        <v>909.09</v>
      </c>
    </row>
    <row r="10" spans="6:17" x14ac:dyDescent="0.25">
      <c r="F10">
        <v>1</v>
      </c>
      <c r="G10" s="7">
        <v>10000</v>
      </c>
      <c r="H10" s="7">
        <v>100</v>
      </c>
      <c r="I10" s="7">
        <f>(G10+H10)*POWER(1+0.05,F10)</f>
        <v>10605</v>
      </c>
      <c r="L10">
        <v>1</v>
      </c>
      <c r="M10" s="9">
        <f>(10000+100)*POWER(1+0.05,L10)</f>
        <v>10605</v>
      </c>
    </row>
    <row r="11" spans="6:17" x14ac:dyDescent="0.25">
      <c r="F11">
        <v>2</v>
      </c>
      <c r="G11" s="7">
        <f t="shared" ref="G11:G19" si="0">I10</f>
        <v>10605</v>
      </c>
      <c r="H11" s="7">
        <v>100</v>
      </c>
      <c r="I11" s="7">
        <f t="shared" ref="I11:I19" si="1">(G11+H11)*POWER(1+0.05,F11)</f>
        <v>11802</v>
      </c>
      <c r="L11">
        <v>2</v>
      </c>
      <c r="M11" s="9">
        <f t="shared" ref="M11:M19" si="2">(10000+100)*POWER(1+0.05,L11)</f>
        <v>11135.25</v>
      </c>
    </row>
    <row r="12" spans="6:17" x14ac:dyDescent="0.25">
      <c r="F12">
        <v>3</v>
      </c>
      <c r="G12" s="7">
        <f t="shared" si="0"/>
        <v>11802</v>
      </c>
      <c r="H12" s="7">
        <v>100</v>
      </c>
      <c r="I12" s="7">
        <f t="shared" si="1"/>
        <v>13778</v>
      </c>
      <c r="L12">
        <v>3</v>
      </c>
      <c r="M12" s="9">
        <f t="shared" si="2"/>
        <v>11692.01</v>
      </c>
    </row>
    <row r="13" spans="6:17" x14ac:dyDescent="0.25">
      <c r="F13">
        <v>4</v>
      </c>
      <c r="G13" s="7">
        <f t="shared" si="0"/>
        <v>13778</v>
      </c>
      <c r="H13" s="7">
        <v>100</v>
      </c>
      <c r="I13" s="7">
        <f t="shared" si="1"/>
        <v>16869</v>
      </c>
      <c r="L13">
        <v>4</v>
      </c>
      <c r="M13" s="9">
        <f t="shared" si="2"/>
        <v>12276.61</v>
      </c>
    </row>
    <row r="14" spans="6:17" x14ac:dyDescent="0.25">
      <c r="F14">
        <v>5</v>
      </c>
      <c r="G14" s="7">
        <f t="shared" si="0"/>
        <v>16869</v>
      </c>
      <c r="H14" s="7">
        <v>100</v>
      </c>
      <c r="I14" s="7">
        <f t="shared" si="1"/>
        <v>21657</v>
      </c>
      <c r="L14">
        <v>5</v>
      </c>
      <c r="M14" s="9">
        <f t="shared" si="2"/>
        <v>12890.44</v>
      </c>
    </row>
    <row r="15" spans="6:17" x14ac:dyDescent="0.25">
      <c r="F15">
        <v>6</v>
      </c>
      <c r="G15" s="7">
        <f t="shared" si="0"/>
        <v>21657</v>
      </c>
      <c r="H15" s="7">
        <v>100</v>
      </c>
      <c r="I15" s="7">
        <f t="shared" si="1"/>
        <v>29156</v>
      </c>
      <c r="L15">
        <v>6</v>
      </c>
      <c r="M15" s="9">
        <f t="shared" si="2"/>
        <v>13534.97</v>
      </c>
    </row>
    <row r="16" spans="6:17" x14ac:dyDescent="0.25">
      <c r="F16">
        <v>7</v>
      </c>
      <c r="G16" s="7">
        <f t="shared" si="0"/>
        <v>29156</v>
      </c>
      <c r="H16" s="7">
        <v>100</v>
      </c>
      <c r="I16" s="7">
        <f t="shared" si="1"/>
        <v>41166</v>
      </c>
      <c r="L16">
        <v>7</v>
      </c>
      <c r="M16" s="9">
        <f t="shared" si="2"/>
        <v>14211.71</v>
      </c>
    </row>
    <row r="17" spans="6:13" x14ac:dyDescent="0.25">
      <c r="F17">
        <v>8</v>
      </c>
      <c r="G17" s="7">
        <f t="shared" si="0"/>
        <v>41166</v>
      </c>
      <c r="H17" s="7">
        <v>100</v>
      </c>
      <c r="I17" s="7">
        <f t="shared" si="1"/>
        <v>60969</v>
      </c>
      <c r="L17">
        <v>8</v>
      </c>
      <c r="M17" s="9">
        <f t="shared" si="2"/>
        <v>14922.3</v>
      </c>
    </row>
    <row r="18" spans="6:13" x14ac:dyDescent="0.25">
      <c r="F18">
        <v>9</v>
      </c>
      <c r="G18" s="7">
        <f t="shared" si="0"/>
        <v>60969</v>
      </c>
      <c r="H18" s="7">
        <v>100</v>
      </c>
      <c r="I18" s="7">
        <f t="shared" si="1"/>
        <v>94738</v>
      </c>
      <c r="L18">
        <v>9</v>
      </c>
      <c r="M18" s="9">
        <f t="shared" si="2"/>
        <v>15668.41</v>
      </c>
    </row>
    <row r="19" spans="6:13" x14ac:dyDescent="0.25">
      <c r="F19">
        <v>10</v>
      </c>
      <c r="G19" s="7">
        <f t="shared" si="0"/>
        <v>94738</v>
      </c>
      <c r="H19" s="7">
        <v>100</v>
      </c>
      <c r="I19" s="7">
        <f t="shared" si="1"/>
        <v>154481</v>
      </c>
      <c r="L19">
        <v>10</v>
      </c>
      <c r="M19" s="9">
        <f t="shared" si="2"/>
        <v>16451.84</v>
      </c>
    </row>
    <row r="20" spans="6:13" x14ac:dyDescent="0.25">
      <c r="G20" s="7"/>
      <c r="H20" s="7"/>
      <c r="I20" s="7">
        <f>SUM(I10:I19)</f>
        <v>455221</v>
      </c>
      <c r="M20" s="9">
        <f>SUM(M10:M19)</f>
        <v>133388.54</v>
      </c>
    </row>
    <row r="21" spans="6:13" x14ac:dyDescent="0.25">
      <c r="I21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2014-08-22T13:24:35Z</dcterms:modified>
</cp:coreProperties>
</file>