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179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QUTU">[1]Лист2!$A$2:$A$255</definedName>
    <definedName name="VWVGR">[1]Лист2!$A$2:$A$1001</definedName>
  </definedNames>
  <calcPr calcId="125725"/>
</workbook>
</file>

<file path=xl/calcChain.xml><?xml version="1.0" encoding="utf-8"?>
<calcChain xmlns="http://schemas.openxmlformats.org/spreadsheetml/2006/main">
  <c r="K6" i="1"/>
  <c r="L5"/>
  <c r="L2"/>
  <c r="K2"/>
  <c r="DI13"/>
  <c r="DH13"/>
  <c r="DG13"/>
  <c r="DD13"/>
  <c r="DC13"/>
  <c r="DB13"/>
  <c r="DA13"/>
  <c r="CX13"/>
  <c r="CW13"/>
  <c r="CV13"/>
  <c r="CU13"/>
  <c r="CR13"/>
  <c r="CQ13"/>
  <c r="CP13"/>
  <c r="CO13"/>
  <c r="CL13"/>
  <c r="CK13"/>
  <c r="CJ13"/>
  <c r="CI13"/>
  <c r="CF13"/>
  <c r="CE13"/>
  <c r="CD13"/>
  <c r="CC13"/>
  <c r="BZ13"/>
  <c r="BY13"/>
  <c r="BX13"/>
  <c r="BW13"/>
  <c r="BT13"/>
  <c r="BS13"/>
  <c r="BR13"/>
  <c r="BQ13"/>
  <c r="BN13"/>
  <c r="BM13"/>
  <c r="BL13"/>
  <c r="BK13"/>
  <c r="BH13"/>
  <c r="BG13"/>
  <c r="BF13"/>
  <c r="BE13"/>
  <c r="BB13"/>
  <c r="BA13"/>
  <c r="AZ13"/>
  <c r="AY13"/>
  <c r="AV13"/>
  <c r="AU13"/>
  <c r="AT13"/>
  <c r="AS13"/>
  <c r="AP13"/>
  <c r="AO13"/>
  <c r="AN13"/>
  <c r="AM13"/>
  <c r="AJ13"/>
  <c r="AI13"/>
  <c r="AH13"/>
  <c r="AG13"/>
  <c r="U13"/>
  <c r="Q13"/>
  <c r="P13"/>
  <c r="O13"/>
  <c r="DI12"/>
  <c r="DH12"/>
  <c r="DG12"/>
  <c r="DD12"/>
  <c r="DC12"/>
  <c r="DB12"/>
  <c r="DA12"/>
  <c r="CX12"/>
  <c r="CW12"/>
  <c r="CV12"/>
  <c r="CU12"/>
  <c r="CR12"/>
  <c r="CQ12"/>
  <c r="CP12"/>
  <c r="CO12"/>
  <c r="CL12"/>
  <c r="CK12"/>
  <c r="CJ12"/>
  <c r="CI12"/>
  <c r="CF12"/>
  <c r="CE12"/>
  <c r="CD12"/>
  <c r="CC12"/>
  <c r="BZ12"/>
  <c r="BY12"/>
  <c r="BX12"/>
  <c r="BW12"/>
  <c r="BT12"/>
  <c r="BS12"/>
  <c r="BR12"/>
  <c r="BQ12"/>
  <c r="BN12"/>
  <c r="BM12"/>
  <c r="BL12"/>
  <c r="BK12"/>
  <c r="BH12"/>
  <c r="BG12"/>
  <c r="BF12"/>
  <c r="BE12"/>
  <c r="BB12"/>
  <c r="BA12"/>
  <c r="AZ12"/>
  <c r="AY12"/>
  <c r="AV12"/>
  <c r="AU12"/>
  <c r="AT12"/>
  <c r="AS12"/>
  <c r="AP12"/>
  <c r="AO12"/>
  <c r="AN12"/>
  <c r="AM12"/>
  <c r="AJ12"/>
  <c r="AI12"/>
  <c r="AH12"/>
  <c r="AG12"/>
  <c r="U12"/>
  <c r="Q12"/>
  <c r="P12"/>
  <c r="O12"/>
  <c r="DI11"/>
  <c r="DH11"/>
  <c r="DG11"/>
  <c r="DD11"/>
  <c r="DC11"/>
  <c r="DB11"/>
  <c r="DA11"/>
  <c r="CX11"/>
  <c r="CW11"/>
  <c r="CV11"/>
  <c r="CU11"/>
  <c r="CR11"/>
  <c r="CQ11"/>
  <c r="CP11"/>
  <c r="CO11"/>
  <c r="CL11"/>
  <c r="CK11"/>
  <c r="CJ11"/>
  <c r="CI11"/>
  <c r="CF11"/>
  <c r="CE11"/>
  <c r="CD11"/>
  <c r="CC11"/>
  <c r="BZ11"/>
  <c r="BY11"/>
  <c r="BX11"/>
  <c r="BW11"/>
  <c r="BT11"/>
  <c r="BS11"/>
  <c r="BR11"/>
  <c r="BQ11"/>
  <c r="BN11"/>
  <c r="BM11"/>
  <c r="BL11"/>
  <c r="BK11"/>
  <c r="BH11"/>
  <c r="BG11"/>
  <c r="BF11"/>
  <c r="BE11"/>
  <c r="BB11"/>
  <c r="BA11"/>
  <c r="AZ11"/>
  <c r="AY11"/>
  <c r="AV11"/>
  <c r="AU11"/>
  <c r="AT11"/>
  <c r="AS11"/>
  <c r="AP11"/>
  <c r="AO11"/>
  <c r="AN11"/>
  <c r="AM11"/>
  <c r="AJ11"/>
  <c r="AI11"/>
  <c r="AH11"/>
  <c r="AG11"/>
  <c r="U11"/>
  <c r="Q11"/>
  <c r="P11"/>
  <c r="O11"/>
  <c r="DI10"/>
  <c r="DH10"/>
  <c r="DG10"/>
  <c r="DD10"/>
  <c r="DC10"/>
  <c r="DB10"/>
  <c r="DA10"/>
  <c r="CX10"/>
  <c r="CW10"/>
  <c r="CV10"/>
  <c r="CU10"/>
  <c r="CR10"/>
  <c r="CQ10"/>
  <c r="CP10"/>
  <c r="CO10"/>
  <c r="CL10"/>
  <c r="CK10"/>
  <c r="CJ10"/>
  <c r="CI10"/>
  <c r="CF10"/>
  <c r="CE10"/>
  <c r="CD10"/>
  <c r="CC10"/>
  <c r="BZ10"/>
  <c r="BY10"/>
  <c r="BX10"/>
  <c r="BW10"/>
  <c r="BT10"/>
  <c r="BS10"/>
  <c r="BR10"/>
  <c r="BQ10"/>
  <c r="BN10"/>
  <c r="BM10"/>
  <c r="BL10"/>
  <c r="BK10"/>
  <c r="BH10"/>
  <c r="BG10"/>
  <c r="BF10"/>
  <c r="BE10"/>
  <c r="BB10"/>
  <c r="BA10"/>
  <c r="AZ10"/>
  <c r="AY10"/>
  <c r="AV10"/>
  <c r="AU10"/>
  <c r="AT10"/>
  <c r="AS10"/>
  <c r="AP10"/>
  <c r="AO10"/>
  <c r="AN10"/>
  <c r="AM10"/>
  <c r="AJ10"/>
  <c r="AI10"/>
  <c r="AH10"/>
  <c r="AG10"/>
  <c r="U10"/>
  <c r="Q10"/>
  <c r="P10"/>
  <c r="O10"/>
  <c r="DI9"/>
  <c r="DH9"/>
  <c r="DG9"/>
  <c r="DD9"/>
  <c r="DC9"/>
  <c r="DB9"/>
  <c r="DA9"/>
  <c r="CX9"/>
  <c r="CW9"/>
  <c r="CV9"/>
  <c r="CU9"/>
  <c r="CR9"/>
  <c r="CQ9"/>
  <c r="CP9"/>
  <c r="CO9"/>
  <c r="CL9"/>
  <c r="CK9"/>
  <c r="CJ9"/>
  <c r="CI9"/>
  <c r="CF9"/>
  <c r="CE9"/>
  <c r="CD9"/>
  <c r="CC9"/>
  <c r="BZ9"/>
  <c r="BY9"/>
  <c r="BX9"/>
  <c r="BW9"/>
  <c r="BT9"/>
  <c r="BS9"/>
  <c r="BR9"/>
  <c r="BQ9"/>
  <c r="BN9"/>
  <c r="BM9"/>
  <c r="BL9"/>
  <c r="BK9"/>
  <c r="BH9"/>
  <c r="BG9"/>
  <c r="BF9"/>
  <c r="BE9"/>
  <c r="BB9"/>
  <c r="BA9"/>
  <c r="AZ9"/>
  <c r="AY9"/>
  <c r="AV9"/>
  <c r="AU9"/>
  <c r="AT9"/>
  <c r="AS9"/>
  <c r="AP9"/>
  <c r="AO9"/>
  <c r="AN9"/>
  <c r="AM9"/>
  <c r="AJ9"/>
  <c r="AI9"/>
  <c r="AH9"/>
  <c r="AG9"/>
  <c r="U9"/>
  <c r="Q9"/>
  <c r="P9"/>
  <c r="O9"/>
  <c r="DI8"/>
  <c r="DH8"/>
  <c r="DG8"/>
  <c r="DD8"/>
  <c r="DC8"/>
  <c r="DB8"/>
  <c r="DA8"/>
  <c r="CX8"/>
  <c r="CW8"/>
  <c r="CV8"/>
  <c r="CU8"/>
  <c r="CR8"/>
  <c r="CQ8"/>
  <c r="CP8"/>
  <c r="CO8"/>
  <c r="CL8"/>
  <c r="CK8"/>
  <c r="CJ8"/>
  <c r="CI8"/>
  <c r="CF8"/>
  <c r="CE8"/>
  <c r="CD8"/>
  <c r="CC8"/>
  <c r="BZ8"/>
  <c r="BY8"/>
  <c r="BX8"/>
  <c r="BW8"/>
  <c r="BT8"/>
  <c r="BS8"/>
  <c r="BR8"/>
  <c r="BQ8"/>
  <c r="BN8"/>
  <c r="BM8"/>
  <c r="BL8"/>
  <c r="BK8"/>
  <c r="BH8"/>
  <c r="BG8"/>
  <c r="BF8"/>
  <c r="BE8"/>
  <c r="BB8"/>
  <c r="BA8"/>
  <c r="AZ8"/>
  <c r="AY8"/>
  <c r="AV8"/>
  <c r="AU8"/>
  <c r="AT8"/>
  <c r="AS8"/>
  <c r="AP8"/>
  <c r="AO8"/>
  <c r="AN8"/>
  <c r="AM8"/>
  <c r="AJ8"/>
  <c r="AI8"/>
  <c r="AH8"/>
  <c r="AG8"/>
  <c r="U8"/>
  <c r="Q8"/>
  <c r="P8"/>
  <c r="O8"/>
  <c r="DI7"/>
  <c r="DH7"/>
  <c r="DG7"/>
  <c r="DD7"/>
  <c r="DC7"/>
  <c r="DB7"/>
  <c r="DA7"/>
  <c r="CX7"/>
  <c r="CW7"/>
  <c r="CV7"/>
  <c r="CU7"/>
  <c r="CR7"/>
  <c r="CQ7"/>
  <c r="CP7"/>
  <c r="CO7"/>
  <c r="CL7"/>
  <c r="CK7"/>
  <c r="CJ7"/>
  <c r="CI7"/>
  <c r="CF7"/>
  <c r="CE7"/>
  <c r="CD7"/>
  <c r="CC7"/>
  <c r="BZ7"/>
  <c r="BY7"/>
  <c r="BX7"/>
  <c r="BW7"/>
  <c r="BT7"/>
  <c r="BS7"/>
  <c r="BR7"/>
  <c r="BQ7"/>
  <c r="BN7"/>
  <c r="BM7"/>
  <c r="BL7"/>
  <c r="BK7"/>
  <c r="BH7"/>
  <c r="BG7"/>
  <c r="BF7"/>
  <c r="BE7"/>
  <c r="BB7"/>
  <c r="BA7"/>
  <c r="AZ7"/>
  <c r="AY7"/>
  <c r="AV7"/>
  <c r="AU7"/>
  <c r="AT7"/>
  <c r="AS7"/>
  <c r="AP7"/>
  <c r="AO7"/>
  <c r="AN7"/>
  <c r="AM7"/>
  <c r="AJ7"/>
  <c r="AI7"/>
  <c r="AH7"/>
  <c r="AG7"/>
  <c r="U7"/>
  <c r="Q7"/>
  <c r="P7"/>
  <c r="O7"/>
  <c r="DI6"/>
  <c r="DH6"/>
  <c r="DG6"/>
  <c r="DD6"/>
  <c r="DC6"/>
  <c r="DB6"/>
  <c r="DA6"/>
  <c r="CX6"/>
  <c r="CW6"/>
  <c r="CV6"/>
  <c r="CU6"/>
  <c r="CR6"/>
  <c r="CQ6"/>
  <c r="CP6"/>
  <c r="CO6"/>
  <c r="CL6"/>
  <c r="CK6"/>
  <c r="CJ6"/>
  <c r="CI6"/>
  <c r="CF6"/>
  <c r="CE6"/>
  <c r="CD6"/>
  <c r="CC6"/>
  <c r="BZ6"/>
  <c r="BY6"/>
  <c r="BX6"/>
  <c r="BW6"/>
  <c r="BT6"/>
  <c r="BS6"/>
  <c r="BR6"/>
  <c r="BQ6"/>
  <c r="BN6"/>
  <c r="BM6"/>
  <c r="BL6"/>
  <c r="BK6"/>
  <c r="BH6"/>
  <c r="BG6"/>
  <c r="BF6"/>
  <c r="BE6"/>
  <c r="BB6"/>
  <c r="BA6"/>
  <c r="AZ6"/>
  <c r="AY6"/>
  <c r="AV6"/>
  <c r="AU6"/>
  <c r="AT6"/>
  <c r="AS6"/>
  <c r="AP6"/>
  <c r="AO6"/>
  <c r="AN6"/>
  <c r="AM6"/>
  <c r="AJ6"/>
  <c r="AI6"/>
  <c r="AH6"/>
  <c r="AG6"/>
  <c r="U6"/>
  <c r="O6"/>
  <c r="Q6" s="1"/>
  <c r="DI5"/>
  <c r="DH5"/>
  <c r="DG5"/>
  <c r="DD5"/>
  <c r="DC5"/>
  <c r="DB5"/>
  <c r="DA5"/>
  <c r="CX5"/>
  <c r="CW5"/>
  <c r="CV5"/>
  <c r="CU5"/>
  <c r="CR5"/>
  <c r="CQ5"/>
  <c r="CP5"/>
  <c r="CO5"/>
  <c r="CL5"/>
  <c r="CK5"/>
  <c r="CJ5"/>
  <c r="CI5"/>
  <c r="CF5"/>
  <c r="CE5"/>
  <c r="CD5"/>
  <c r="CC5"/>
  <c r="BZ5"/>
  <c r="BY5"/>
  <c r="BX5"/>
  <c r="BW5"/>
  <c r="BT5"/>
  <c r="BS5"/>
  <c r="BR5"/>
  <c r="BQ5"/>
  <c r="BN5"/>
  <c r="BM5"/>
  <c r="BL5"/>
  <c r="BK5"/>
  <c r="BH5"/>
  <c r="BG5"/>
  <c r="BF5"/>
  <c r="BE5"/>
  <c r="BB5"/>
  <c r="BA5"/>
  <c r="AZ5"/>
  <c r="AY5"/>
  <c r="AV5"/>
  <c r="AU5"/>
  <c r="AT5"/>
  <c r="AS5"/>
  <c r="AP5"/>
  <c r="AO5"/>
  <c r="AN5"/>
  <c r="AM5"/>
  <c r="AJ5"/>
  <c r="AI5"/>
  <c r="AH5"/>
  <c r="AG5"/>
  <c r="O5"/>
  <c r="P5" s="1"/>
  <c r="DI4"/>
  <c r="DH4"/>
  <c r="DG4"/>
  <c r="DD4"/>
  <c r="DC4"/>
  <c r="DB4"/>
  <c r="DA4"/>
  <c r="CX4"/>
  <c r="CW4"/>
  <c r="CV4"/>
  <c r="CU4"/>
  <c r="CR4"/>
  <c r="CQ4"/>
  <c r="CP4"/>
  <c r="CO4"/>
  <c r="CL4"/>
  <c r="CK4"/>
  <c r="CJ4"/>
  <c r="CI4"/>
  <c r="CF4"/>
  <c r="CE4"/>
  <c r="CD4"/>
  <c r="CC4"/>
  <c r="BZ4"/>
  <c r="BY4"/>
  <c r="BX4"/>
  <c r="BW4"/>
  <c r="BT4"/>
  <c r="BS4"/>
  <c r="BR4"/>
  <c r="BQ4"/>
  <c r="BN4"/>
  <c r="BM4"/>
  <c r="BL4"/>
  <c r="BK4"/>
  <c r="BH4"/>
  <c r="BG4"/>
  <c r="BF4"/>
  <c r="BE4"/>
  <c r="BB4"/>
  <c r="BA4"/>
  <c r="AZ4"/>
  <c r="AY4"/>
  <c r="AV4"/>
  <c r="AU4"/>
  <c r="AT4"/>
  <c r="AS4"/>
  <c r="AP4"/>
  <c r="AO4"/>
  <c r="AN4"/>
  <c r="AM4"/>
  <c r="AJ4"/>
  <c r="AI4"/>
  <c r="AH4"/>
  <c r="AG4"/>
  <c r="O4"/>
  <c r="Q4" s="1"/>
  <c r="DI3"/>
  <c r="DH3"/>
  <c r="DG3"/>
  <c r="DD3"/>
  <c r="DC3"/>
  <c r="DB3"/>
  <c r="DA3"/>
  <c r="CX3"/>
  <c r="CW3"/>
  <c r="CV3"/>
  <c r="CU3"/>
  <c r="CR3"/>
  <c r="CQ3"/>
  <c r="CP3"/>
  <c r="CO3"/>
  <c r="CL3"/>
  <c r="CK3"/>
  <c r="CJ3"/>
  <c r="CI3"/>
  <c r="CF3"/>
  <c r="CE3"/>
  <c r="CD3"/>
  <c r="CC3"/>
  <c r="BZ3"/>
  <c r="BY3"/>
  <c r="BX3"/>
  <c r="BW3"/>
  <c r="BT3"/>
  <c r="BS3"/>
  <c r="BR3"/>
  <c r="BQ3"/>
  <c r="BN3"/>
  <c r="BM3"/>
  <c r="BL3"/>
  <c r="BK3"/>
  <c r="BH3"/>
  <c r="BG3"/>
  <c r="BF3"/>
  <c r="BE3"/>
  <c r="BB3"/>
  <c r="BA3"/>
  <c r="AZ3"/>
  <c r="AY3"/>
  <c r="AV3"/>
  <c r="AU3"/>
  <c r="AT3"/>
  <c r="AS3"/>
  <c r="AP3"/>
  <c r="AO3"/>
  <c r="AN3"/>
  <c r="AM3"/>
  <c r="AJ3"/>
  <c r="AI3"/>
  <c r="AH3"/>
  <c r="AG3"/>
  <c r="O3"/>
  <c r="Q3" s="1"/>
  <c r="DI2"/>
  <c r="DH2"/>
  <c r="DG2"/>
  <c r="DD2"/>
  <c r="DC2"/>
  <c r="DB2"/>
  <c r="DA2"/>
  <c r="CX2"/>
  <c r="CW2"/>
  <c r="CV2"/>
  <c r="CU2"/>
  <c r="CR2"/>
  <c r="CQ2"/>
  <c r="CP2"/>
  <c r="CO2"/>
  <c r="CL2"/>
  <c r="CK2"/>
  <c r="CJ2"/>
  <c r="CI2"/>
  <c r="CF2"/>
  <c r="CE2"/>
  <c r="CD2"/>
  <c r="CC2"/>
  <c r="BZ2"/>
  <c r="BY2"/>
  <c r="BX2"/>
  <c r="BW2"/>
  <c r="BT2"/>
  <c r="BS2"/>
  <c r="BR2"/>
  <c r="BQ2"/>
  <c r="BN2"/>
  <c r="BM2"/>
  <c r="BL2"/>
  <c r="BK2"/>
  <c r="BH2"/>
  <c r="BG2"/>
  <c r="BF2"/>
  <c r="BE2"/>
  <c r="BB2"/>
  <c r="BA2"/>
  <c r="AZ2"/>
  <c r="AY2"/>
  <c r="AV2"/>
  <c r="AU2"/>
  <c r="AT2"/>
  <c r="AS2"/>
  <c r="AP2"/>
  <c r="AO2"/>
  <c r="AN2"/>
  <c r="AM2"/>
  <c r="AJ2"/>
  <c r="AI2"/>
  <c r="AH2"/>
  <c r="AG2"/>
  <c r="U2"/>
  <c r="Q2"/>
  <c r="P2"/>
  <c r="O2"/>
  <c r="P6" l="1"/>
  <c r="P3"/>
  <c r="P4"/>
  <c r="Q5"/>
</calcChain>
</file>

<file path=xl/sharedStrings.xml><?xml version="1.0" encoding="utf-8"?>
<sst xmlns="http://schemas.openxmlformats.org/spreadsheetml/2006/main" count="289" uniqueCount="120">
  <si>
    <t>2014-08-09</t>
  </si>
  <si>
    <t xml:space="preserve">ул. </t>
  </si>
  <si>
    <t>Ворошилова, д. 39а</t>
  </si>
  <si>
    <t>Л-</t>
  </si>
  <si>
    <t>486</t>
  </si>
  <si>
    <t>320</t>
  </si>
  <si>
    <t>9</t>
  </si>
  <si>
    <t>2014-08-10</t>
  </si>
  <si>
    <t>Ворошилова, д. 35</t>
  </si>
  <si>
    <t>2619</t>
  </si>
  <si>
    <t>14</t>
  </si>
  <si>
    <t>2014-08-11</t>
  </si>
  <si>
    <t>Малиновского, д. 21</t>
  </si>
  <si>
    <t>1042</t>
  </si>
  <si>
    <t>Устранить люфт в полумуфте ГЛ</t>
  </si>
  <si>
    <t>2014-08-12</t>
  </si>
  <si>
    <t>1037</t>
  </si>
  <si>
    <t>Устранить люфт червячной пары  РГЛ</t>
  </si>
  <si>
    <t>2014-08-13</t>
  </si>
  <si>
    <t>1087</t>
  </si>
  <si>
    <t>2014-08-14</t>
  </si>
  <si>
    <t>1088</t>
  </si>
  <si>
    <t>2014-08-15</t>
  </si>
  <si>
    <t>1089</t>
  </si>
  <si>
    <t>2014-08-16</t>
  </si>
  <si>
    <t>1090</t>
  </si>
  <si>
    <t>2014-08-17</t>
  </si>
  <si>
    <t>1091</t>
  </si>
  <si>
    <t>2014-08-18</t>
  </si>
  <si>
    <t>1092</t>
  </si>
  <si>
    <t>2014-08-19</t>
  </si>
  <si>
    <t>1038</t>
  </si>
  <si>
    <t>2014-08-20</t>
  </si>
  <si>
    <t>1039</t>
  </si>
  <si>
    <t>Замечания</t>
  </si>
  <si>
    <t>ГОСТ</t>
  </si>
  <si>
    <t>Срок</t>
  </si>
  <si>
    <t>Нарушения и дефекты не выявленны</t>
  </si>
  <si>
    <t xml:space="preserve"> </t>
  </si>
  <si>
    <t>Лифт отработал назначенный срок службы</t>
  </si>
  <si>
    <t>ТР/ТС 011/2011 ст.4 п.3.4,ст.4 п. 5.</t>
  </si>
  <si>
    <t xml:space="preserve"> - </t>
  </si>
  <si>
    <t>Обеспечить свободный доступ к посадочной площадки</t>
  </si>
  <si>
    <t>Руководство по эксплуатации</t>
  </si>
  <si>
    <t>30 дней</t>
  </si>
  <si>
    <t>Просрочена аттестация эл.механика</t>
  </si>
  <si>
    <t xml:space="preserve">п. 5.5, ГОСТ Р 53783-2010 </t>
  </si>
  <si>
    <t>ЛЕБЕДКА</t>
  </si>
  <si>
    <t>Заземлить Эл.двигатель РГЛ</t>
  </si>
  <si>
    <t>Устранить течь масла из РГЛ</t>
  </si>
  <si>
    <t>Устранить стук в полумуфте ГЛ</t>
  </si>
  <si>
    <t>Устранить люфт штурвала на валу ГЛ</t>
  </si>
  <si>
    <t>Заменить КВШ</t>
  </si>
  <si>
    <t>Закрепить КВШ на валу редуктора лебедки</t>
  </si>
  <si>
    <t>Очистить дно ручья КВШ от грязи</t>
  </si>
  <si>
    <t>Устранить люфт КВШ на выходном валу РГЛ</t>
  </si>
  <si>
    <t>Установить ограждение КВШ</t>
  </si>
  <si>
    <t xml:space="preserve">п. 5.4.9.10, ГОСТ Р 53780-2010 </t>
  </si>
  <si>
    <t>Закрепить штурвал РГЛ</t>
  </si>
  <si>
    <t>Заменить палец на полумуфте эл.двигателя лебедки</t>
  </si>
  <si>
    <t>Заменить эл.двигатель РГЛ</t>
  </si>
  <si>
    <t>Установить штурвал на валу редуктора ГЛ</t>
  </si>
  <si>
    <t>Заменить подшипники электродвигателя ГЛ</t>
  </si>
  <si>
    <t>Устранить шум подшипников электродвигателя ГЛ</t>
  </si>
  <si>
    <t>Устранить стук в электродвигателе ГЛ</t>
  </si>
  <si>
    <t>Отстанция управлениятствует видимое заземление электродвигателя ГЛ</t>
  </si>
  <si>
    <t>Электрическая схема</t>
  </si>
  <si>
    <t>Заменить пружину на тормозном устройстве ГЛ</t>
  </si>
  <si>
    <t>Заменить ручку тормозного устройства ГЛ</t>
  </si>
  <si>
    <t xml:space="preserve">п. 5.4.3.10, ГОСТ Р 53780-2010 </t>
  </si>
  <si>
    <t>Отрегулировать тормозное устройство редукторе ГЛ</t>
  </si>
  <si>
    <t>Заменить колодки тормозного устройства ГЛ</t>
  </si>
  <si>
    <t>Установить крышку на тормозную катушку</t>
  </si>
  <si>
    <t>Заменить палец на тормозной колодке со стороны редуктора</t>
  </si>
  <si>
    <t>Отстанция управлениятствует ограждение доступных вращающихся элементов лебедки</t>
  </si>
  <si>
    <t xml:space="preserve">п. 5.4.3.8, ГОСТ Р 53780-2010 </t>
  </si>
  <si>
    <t>Не соответствует сечение проводников заземления эл.оборудования в МП</t>
  </si>
  <si>
    <t xml:space="preserve">п. 5.5.5.7, ГОСТ Р 53780-2010 </t>
  </si>
  <si>
    <t>Отстанция управлениятствует видимое заземление подлебедочной рамы</t>
  </si>
  <si>
    <t>Заменить редуктор лебёдки</t>
  </si>
  <si>
    <t>Отстанция управлениятствует эл.устройство безопасности для установки штурвала на лебёдку</t>
  </si>
  <si>
    <t>п. 5.5.4.28, ГОСТ Р 53780-2010</t>
  </si>
  <si>
    <t>Забетонировать штробу в полу машинного помещения</t>
  </si>
  <si>
    <t>Отрегулировать выключатель перехода верха-низа</t>
  </si>
  <si>
    <t>п. 5.5.3.15, ГОСТ Р 53780-2010</t>
  </si>
  <si>
    <t>Заменить выключатель  (ВК)</t>
  </si>
  <si>
    <t>Заменить подшипник на отводном блоке</t>
  </si>
  <si>
    <t>Задействовать эл.блокировку съёмного штурвала</t>
  </si>
  <si>
    <t>Отстанция управлениятствует бортики вокруг отверстий над шахтой лифта</t>
  </si>
  <si>
    <t>п. 5.3.3.11, ГОСТ Р 53780-2010</t>
  </si>
  <si>
    <t>ОГРАНИЧИТЕЛЬ СКОРОСТИ</t>
  </si>
  <si>
    <t>Заменить ОС</t>
  </si>
  <si>
    <t>п. 5.4.7.1, ГОСТ Р 53780-2010</t>
  </si>
  <si>
    <t>Не срабатывает ограничитель скорости</t>
  </si>
  <si>
    <t>Заменить шкив ОС</t>
  </si>
  <si>
    <t>Устранить стук в ОС</t>
  </si>
  <si>
    <t>Очистить дно ручья шкива ОС от грязи</t>
  </si>
  <si>
    <t>Выставить ОС по уровню относительно вертикали</t>
  </si>
  <si>
    <t>Монтажный чертеж</t>
  </si>
  <si>
    <t>Не срабатывает концевой выключатель контроля перехода кабины крайних этажных площадок</t>
  </si>
  <si>
    <t>п. 5.5.4.8(а,б), ГОСТ Р 53780-2010</t>
  </si>
  <si>
    <t>Не обеспечен автоматический возврат ловителей в исходное положение</t>
  </si>
  <si>
    <t>п. 5.4.6.6, ГОСТ Р 53780-2010</t>
  </si>
  <si>
    <t>шифр</t>
  </si>
  <si>
    <t>улица</t>
  </si>
  <si>
    <t>адрес</t>
  </si>
  <si>
    <t>№ подьезда</t>
  </si>
  <si>
    <t>дата</t>
  </si>
  <si>
    <t>Рег..№ 1</t>
  </si>
  <si>
    <t>Рег..№ 2</t>
  </si>
  <si>
    <t>этажность</t>
  </si>
  <si>
    <t>год</t>
  </si>
  <si>
    <t>г/п</t>
  </si>
  <si>
    <t>№</t>
  </si>
  <si>
    <t>замечания</t>
  </si>
  <si>
    <t>лебедка</t>
  </si>
  <si>
    <t>огран.скорости</t>
  </si>
  <si>
    <t>2</t>
  </si>
  <si>
    <t>1</t>
  </si>
  <si>
    <t>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</si>
</sst>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4" borderId="0" xfId="0" applyFill="1"/>
    <xf numFmtId="0" fontId="6" fillId="0" borderId="3" xfId="0" applyFont="1" applyFill="1" applyBorder="1" applyAlignment="1">
      <alignment horizontal="left" vertical="center"/>
    </xf>
    <xf numFmtId="49" fontId="7" fillId="0" borderId="1" xfId="0" applyNumberFormat="1" applyFont="1" applyBorder="1"/>
    <xf numFmtId="49" fontId="7" fillId="0" borderId="2" xfId="0" applyNumberFormat="1" applyFont="1" applyBorder="1"/>
    <xf numFmtId="0" fontId="6" fillId="4" borderId="0" xfId="0" applyFont="1" applyFill="1"/>
    <xf numFmtId="0" fontId="6" fillId="0" borderId="0" xfId="0" applyFont="1"/>
    <xf numFmtId="0" fontId="6" fillId="5" borderId="3" xfId="0" applyFont="1" applyFill="1" applyBorder="1" applyAlignment="1">
      <alignment horizontal="left" vertical="center"/>
    </xf>
    <xf numFmtId="49" fontId="6" fillId="0" borderId="1" xfId="0" applyNumberFormat="1" applyFont="1" applyBorder="1"/>
    <xf numFmtId="0" fontId="6" fillId="0" borderId="2" xfId="0" applyFont="1" applyBorder="1"/>
    <xf numFmtId="0" fontId="6" fillId="6" borderId="3" xfId="0" applyFont="1" applyFill="1" applyBorder="1" applyAlignment="1">
      <alignment horizontal="left" vertical="center"/>
    </xf>
    <xf numFmtId="0" fontId="6" fillId="0" borderId="1" xfId="0" applyFont="1" applyBorder="1"/>
    <xf numFmtId="0" fontId="6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5" borderId="0" xfId="0" applyFont="1" applyFill="1"/>
    <xf numFmtId="0" fontId="6" fillId="0" borderId="0" xfId="0" applyFont="1" applyFill="1"/>
    <xf numFmtId="0" fontId="6" fillId="0" borderId="3" xfId="0" applyFont="1" applyBorder="1" applyAlignment="1">
      <alignment horizontal="left" vertical="center" wrapText="1"/>
    </xf>
    <xf numFmtId="0" fontId="6" fillId="5" borderId="1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0" fillId="4" borderId="0" xfId="0" applyFont="1" applyFill="1"/>
    <xf numFmtId="0" fontId="6" fillId="6" borderId="1" xfId="0" applyFont="1" applyFill="1" applyBorder="1"/>
    <xf numFmtId="0" fontId="6" fillId="6" borderId="2" xfId="0" applyFont="1" applyFill="1" applyBorder="1"/>
    <xf numFmtId="0" fontId="11" fillId="6" borderId="0" xfId="0" applyFont="1" applyFill="1"/>
    <xf numFmtId="0" fontId="0" fillId="6" borderId="0" xfId="0" applyFill="1"/>
    <xf numFmtId="0" fontId="6" fillId="5" borderId="3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  <fill>
        <patternFill patternType="solid">
          <fgColor indexed="64"/>
          <bgColor indexed="13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rgb="FFFF0000"/>
        <name val="Calibri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77;&#1088;&#1080;&#1086;&#1076;&#1080;&#1095;&#1077;&#1089;&#1082;&#1086;&#1077;%20&#1086;&#1089;&#1074;&#1080;&#1076;&#1077;&#1090;&#1077;&#1083;&#1100;&#1089;&#1090;&#1074;&#1086;&#1074;&#1072;&#1085;&#1080;&#1077;\&#1055;&#1077;&#1088;&#1080;&#1086;&#1076;&#1080;&#1095;&#1077;&#1089;&#1082;&#1086;&#1077;%20&#1086;&#1089;&#1074;&#1077;&#1076;&#1077;&#1090;&#1077;&#1083;&#1100;&#1089;&#1090;&#1074;&#1086;&#1074;&#1072;&#1085;&#1080;&#1077;%202014\&#1073;&#1072;&#1079;&#1072;%20&#1087;&#1077;&#1088;&#1077;&#1086;&#1076;&#1080;&#1095;.&#1086;&#1089;&#1074;(05.08.2014)&#1087;&#1077;&#1088;&#1077;&#1076;&#1077;&#1083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A2" t="str">
            <v>Нарушения и дефекты не выявленны</v>
          </cell>
          <cell r="B2" t="str">
            <v xml:space="preserve"> </v>
          </cell>
          <cell r="C2" t="str">
            <v xml:space="preserve"> </v>
          </cell>
        </row>
        <row r="3">
          <cell r="A3" t="str">
            <v>Лифт отработал назначенный срок службы</v>
          </cell>
          <cell r="B3" t="str">
            <v>ТР/ТС 011/2011 ст.4 п.3.4,ст.4 п. 5.</v>
          </cell>
          <cell r="C3" t="str">
            <v xml:space="preserve"> - </v>
          </cell>
        </row>
        <row r="4">
          <cell r="A4" t="str">
            <v>Обеспечить свободный доступ к посадочной площадки</v>
          </cell>
          <cell r="B4" t="str">
            <v>Руководство по эксплуатации</v>
          </cell>
          <cell r="C4" t="str">
            <v>30 дней</v>
          </cell>
        </row>
        <row r="5">
          <cell r="A5" t="str">
            <v>Просрочена аттестация эл.механика</v>
          </cell>
          <cell r="B5" t="str">
            <v xml:space="preserve">п. 5.5, ГОСТ Р 53783-2010 </v>
          </cell>
          <cell r="C5" t="str">
            <v>30 дней</v>
          </cell>
        </row>
        <row r="6">
          <cell r="A6" t="str">
            <v>ЛЕБЕДКА</v>
          </cell>
        </row>
        <row r="7">
          <cell r="A7" t="str">
            <v>Заземлить Эл.двигатель РГЛ</v>
          </cell>
          <cell r="B7" t="str">
            <v>Руководство по эксплуатации</v>
          </cell>
          <cell r="C7" t="str">
            <v>30 дней</v>
          </cell>
        </row>
        <row r="8">
          <cell r="A8" t="str">
            <v>Устранить течь масла из РГЛ</v>
          </cell>
          <cell r="B8" t="str">
            <v>Руководство по эксплуатации</v>
          </cell>
          <cell r="C8" t="str">
            <v>30 дней</v>
          </cell>
        </row>
        <row r="9">
          <cell r="A9" t="str">
            <v>Устранить люфт червячной пары  РГЛ</v>
          </cell>
          <cell r="B9" t="str">
            <v>Руководство по эксплуатации</v>
          </cell>
          <cell r="C9" t="str">
            <v>30 дней</v>
          </cell>
        </row>
        <row r="10">
          <cell r="A10" t="str">
            <v>Устранить люфт в полумуфте ГЛ</v>
          </cell>
          <cell r="B10" t="str">
            <v>Руководство по эксплуатации</v>
          </cell>
          <cell r="C10" t="str">
            <v>30 дней</v>
          </cell>
        </row>
        <row r="11">
          <cell r="A11" t="str">
            <v>Устранить стук в полумуфте ГЛ</v>
          </cell>
          <cell r="B11" t="str">
            <v>Руководство по эксплуатации</v>
          </cell>
          <cell r="C11" t="str">
            <v>30 дней</v>
          </cell>
        </row>
        <row r="12">
          <cell r="A12" t="str">
            <v>Устранить люфт штурвала на валу ГЛ</v>
          </cell>
          <cell r="B12" t="str">
            <v>Руководство по эксплуатации</v>
          </cell>
          <cell r="C12" t="str">
            <v>30 дней</v>
          </cell>
        </row>
        <row r="13">
          <cell r="A13" t="str">
            <v>Заменить КВШ</v>
          </cell>
          <cell r="B13" t="str">
            <v>Руководство по эксплуатации</v>
          </cell>
          <cell r="C13" t="str">
            <v>30 дней</v>
          </cell>
        </row>
        <row r="14">
          <cell r="A14" t="str">
            <v>Закрепить КВШ на валу редуктора лебедки</v>
          </cell>
          <cell r="B14" t="str">
            <v>Руководство по эксплуатации</v>
          </cell>
          <cell r="C14" t="str">
            <v>30 дней</v>
          </cell>
        </row>
        <row r="15">
          <cell r="A15" t="str">
            <v>Очистить дно ручья КВШ от грязи</v>
          </cell>
          <cell r="B15" t="str">
            <v>Руководство по эксплуатации</v>
          </cell>
          <cell r="C15" t="str">
            <v>30 дней</v>
          </cell>
        </row>
        <row r="16">
          <cell r="A16" t="str">
            <v>Устранить люфт КВШ на выходном валу РГЛ</v>
          </cell>
          <cell r="B16" t="str">
            <v>Руководство по эксплуатации</v>
          </cell>
          <cell r="C16" t="str">
            <v>30 дней</v>
          </cell>
        </row>
        <row r="17">
          <cell r="A17" t="str">
            <v>Установить ограждение КВШ</v>
          </cell>
          <cell r="B17" t="str">
            <v xml:space="preserve">п. 5.4.9.10, ГОСТ Р 53780-2010 </v>
          </cell>
          <cell r="C17" t="str">
            <v>30 дней</v>
          </cell>
        </row>
        <row r="18">
          <cell r="A18" t="str">
            <v>Закрепить штурвал РГЛ</v>
          </cell>
          <cell r="B18" t="str">
            <v>Руководство по эксплуатации</v>
          </cell>
          <cell r="C18" t="str">
            <v>30 дней</v>
          </cell>
        </row>
        <row r="19">
          <cell r="A19" t="str">
            <v>Заменить палец на полумуфте эл.двигателя лебедки</v>
          </cell>
          <cell r="B19" t="str">
            <v>Руководство по эксплуатации</v>
          </cell>
          <cell r="C19" t="str">
            <v>30 дней</v>
          </cell>
        </row>
        <row r="20">
          <cell r="A20" t="str">
            <v>Заменить эл.двигатель РГЛ</v>
          </cell>
          <cell r="B20" t="str">
            <v>Руководство по эксплуатации</v>
          </cell>
          <cell r="C20" t="str">
            <v>30 дней</v>
          </cell>
        </row>
        <row r="21">
          <cell r="A21" t="str">
            <v>Установить штурвал на валу редуктора ГЛ</v>
          </cell>
          <cell r="B21" t="str">
            <v>Руководство по эксплуатации</v>
          </cell>
          <cell r="C21" t="str">
            <v>30 дней</v>
          </cell>
        </row>
        <row r="22">
          <cell r="A22" t="str">
            <v>Заменить подшипники электродвигателя ГЛ</v>
          </cell>
          <cell r="B22" t="str">
            <v>Руководство по эксплуатации</v>
          </cell>
          <cell r="C22" t="str">
            <v>30 дней</v>
          </cell>
        </row>
        <row r="23">
          <cell r="A23" t="str">
            <v>Устранить шум подшипников электродвигателя ГЛ</v>
          </cell>
          <cell r="B23" t="str">
            <v>Руководство по эксплуатации</v>
          </cell>
          <cell r="C23" t="str">
            <v>30 дней</v>
          </cell>
        </row>
        <row r="24">
          <cell r="A24" t="str">
            <v>Устранить стук в электродвигателе ГЛ</v>
          </cell>
          <cell r="B24" t="str">
            <v>Руководство по эксплуатации</v>
          </cell>
          <cell r="C24" t="str">
            <v>30 дней</v>
          </cell>
        </row>
        <row r="25">
          <cell r="A25" t="str">
            <v>Отстанция управлениятствует видимое заземление электродвигателя ГЛ</v>
          </cell>
          <cell r="B25" t="str">
            <v>Электрическая схема</v>
          </cell>
          <cell r="C25" t="str">
            <v>30 дней</v>
          </cell>
        </row>
        <row r="26">
          <cell r="A26" t="str">
            <v>Заменить пружину на тормозном устройстве ГЛ</v>
          </cell>
          <cell r="B26" t="str">
            <v>Руководство по эксплуатации</v>
          </cell>
          <cell r="C26" t="str">
            <v>30 дней</v>
          </cell>
        </row>
        <row r="27">
          <cell r="A27" t="str">
            <v>Заменить ручку тормозного устройства ГЛ</v>
          </cell>
          <cell r="B27" t="str">
            <v xml:space="preserve">п. 5.4.3.10, ГОСТ Р 53780-2010 </v>
          </cell>
          <cell r="C27" t="str">
            <v>30 дней</v>
          </cell>
        </row>
        <row r="28">
          <cell r="A28" t="str">
            <v>Отрегулировать тормозное устройство редукторе ГЛ</v>
          </cell>
          <cell r="B28" t="str">
            <v>Руководство по эксплуатации</v>
          </cell>
          <cell r="C28" t="str">
            <v>30 дней</v>
          </cell>
        </row>
        <row r="29">
          <cell r="A29" t="str">
            <v>Заменить колодки тормозного устройства ГЛ</v>
          </cell>
          <cell r="B29" t="str">
            <v>Руководство по эксплуатации</v>
          </cell>
          <cell r="C29" t="str">
            <v>30 дней</v>
          </cell>
        </row>
        <row r="30">
          <cell r="A30" t="str">
            <v>Установить крышку на тормозную катушку</v>
          </cell>
          <cell r="B30" t="str">
            <v>Руководство по эксплуатации</v>
          </cell>
          <cell r="C30" t="str">
            <v>30 дней</v>
          </cell>
        </row>
        <row r="31">
          <cell r="A31" t="str">
            <v>Заменить палец на тормозной колодке со стороны редуктора</v>
          </cell>
          <cell r="B31" t="str">
            <v>Руководство по эксплуатации</v>
          </cell>
          <cell r="C31" t="str">
            <v>30 дней</v>
          </cell>
        </row>
        <row r="32">
          <cell r="A32" t="str">
            <v>Отстанция управлениятствует ограждение доступных вращающихся элементов лебедки</v>
          </cell>
          <cell r="B32" t="str">
            <v xml:space="preserve">п. 5.4.3.8, ГОСТ Р 53780-2010 </v>
          </cell>
          <cell r="C32" t="str">
            <v>30 дней</v>
          </cell>
        </row>
        <row r="33">
          <cell r="A33" t="str">
            <v>Не соответствует сечение проводников заземления эл.оборудования в МП</v>
          </cell>
          <cell r="B33" t="str">
            <v xml:space="preserve">п. 5.5.5.7, ГОСТ Р 53780-2010 </v>
          </cell>
          <cell r="C33" t="str">
            <v>30 дней</v>
          </cell>
        </row>
        <row r="34">
          <cell r="A34" t="str">
            <v>Отстанция управлениятствует видимое заземление подлебедочной рамы</v>
          </cell>
          <cell r="B34" t="str">
            <v>Руководство по эксплуатации</v>
          </cell>
          <cell r="C34" t="str">
            <v>30 дней</v>
          </cell>
        </row>
        <row r="35">
          <cell r="A35" t="str">
            <v>Заменить редуктор лебёдки</v>
          </cell>
          <cell r="B35" t="str">
            <v>Руководство по эксплуатации</v>
          </cell>
          <cell r="C35" t="str">
            <v>30 дней</v>
          </cell>
        </row>
        <row r="36">
          <cell r="A36" t="str">
            <v>Отстанция управлениятствует эл.устройство безопасности для установки штурвала на лебёдку</v>
          </cell>
          <cell r="B36" t="str">
            <v>п. 5.5.4.28, ГОСТ Р 53780-2010</v>
          </cell>
          <cell r="C36" t="str">
            <v>30 дней</v>
          </cell>
        </row>
        <row r="37">
          <cell r="A37" t="str">
            <v>Забетонировать штробу в полу машинного помещения</v>
          </cell>
          <cell r="B37" t="str">
            <v>Руководство по эксплуатации</v>
          </cell>
          <cell r="C37" t="str">
            <v>30 дней</v>
          </cell>
        </row>
        <row r="38">
          <cell r="A38" t="str">
            <v>Отрегулировать выключатель перехода верха-низа</v>
          </cell>
          <cell r="B38" t="str">
            <v>п. 5.5.3.15, ГОСТ Р 53780-2010</v>
          </cell>
          <cell r="C38" t="str">
            <v>30 дней</v>
          </cell>
        </row>
        <row r="39">
          <cell r="A39" t="str">
            <v>Заменить выключатель  (ВК)</v>
          </cell>
          <cell r="B39" t="str">
            <v>Руководство по эксплуатации</v>
          </cell>
          <cell r="C39" t="str">
            <v>30 дней</v>
          </cell>
        </row>
        <row r="40">
          <cell r="A40" t="str">
            <v>Заменить подшипник на отводном блоке</v>
          </cell>
          <cell r="B40" t="str">
            <v>Руководство по эксплуатации</v>
          </cell>
          <cell r="C40" t="str">
            <v>30 дней</v>
          </cell>
        </row>
        <row r="41">
          <cell r="A41" t="str">
            <v>Задействовать эл.блокировку съёмного штурвала</v>
          </cell>
          <cell r="B41" t="str">
            <v>п. 5.5.4.28, ГОСТ Р 53780-2010</v>
          </cell>
          <cell r="C41" t="str">
            <v>30 дней</v>
          </cell>
        </row>
        <row r="42">
          <cell r="A42" t="str">
            <v>Отстанция управлениятствует бортики вокруг отверстий над шахтой лифта</v>
          </cell>
          <cell r="B42" t="str">
            <v>п. 5.3.3.11, ГОСТ Р 53780-2010</v>
          </cell>
          <cell r="C42" t="str">
            <v>30 дней</v>
          </cell>
        </row>
        <row r="43">
          <cell r="A43" t="str">
            <v>ОГРАНИЧИТЕЛЬ СКОРОСТИ</v>
          </cell>
        </row>
        <row r="44">
          <cell r="A44" t="str">
            <v>Заменить ОС</v>
          </cell>
          <cell r="B44" t="str">
            <v>п. 5.4.7.1, ГОСТ Р 53780-2010</v>
          </cell>
          <cell r="C44" t="str">
            <v>30 дней</v>
          </cell>
        </row>
        <row r="45">
          <cell r="A45" t="str">
            <v>Не срабатывает ограничитель скорости</v>
          </cell>
          <cell r="B45" t="str">
            <v>п. 5.4.7.1, ГОСТ Р 53780-2010</v>
          </cell>
          <cell r="C45" t="str">
            <v xml:space="preserve"> - </v>
          </cell>
        </row>
        <row r="46">
          <cell r="A46" t="str">
            <v>Заменить шкив ОС</v>
          </cell>
          <cell r="B46" t="str">
            <v>Руководство по эксплуатации</v>
          </cell>
          <cell r="C46" t="str">
            <v>30 дней</v>
          </cell>
        </row>
        <row r="47">
          <cell r="A47" t="str">
            <v>Устранить стук в ОС</v>
          </cell>
          <cell r="B47" t="str">
            <v>Руководство по эксплуатации</v>
          </cell>
          <cell r="C47" t="str">
            <v>30 дней</v>
          </cell>
        </row>
        <row r="48">
          <cell r="A48" t="str">
            <v>Очистить дно ручья шкива ОС от грязи</v>
          </cell>
          <cell r="B48" t="str">
            <v>Руководство по эксплуатации</v>
          </cell>
          <cell r="C48" t="str">
            <v>30 дней</v>
          </cell>
        </row>
        <row r="49">
          <cell r="A49" t="str">
            <v>Выставить ОС по уровню относительно вертикали</v>
          </cell>
          <cell r="B49" t="str">
            <v>Монтажный чертеж</v>
          </cell>
          <cell r="C49" t="str">
            <v>30 дней</v>
          </cell>
        </row>
        <row r="50">
          <cell r="A50" t="str">
            <v>Не срабатывает концевой выключатель контроля перехода кабины крайних этажных площадок</v>
          </cell>
          <cell r="B50" t="str">
            <v>п. 5.5.4.8(а,б), ГОСТ Р 53780-2010</v>
          </cell>
          <cell r="C50" t="str">
            <v>30 дней</v>
          </cell>
        </row>
        <row r="51">
          <cell r="A51" t="str">
            <v>Не обеспечен автоматический возврат ловителей в исходное положение</v>
          </cell>
          <cell r="B51" t="str">
            <v>п. 5.4.6.6, ГОСТ Р 53780-2010</v>
          </cell>
          <cell r="C51" t="str">
            <v>30 дней</v>
          </cell>
        </row>
        <row r="52">
          <cell r="A52" t="str">
            <v>СТАНЦИЯ УПРАВЛЕНИЯ (станция управления)</v>
          </cell>
        </row>
        <row r="53">
          <cell r="A53" t="str">
            <v>Произвести ревизию станции управления</v>
          </cell>
          <cell r="B53" t="str">
            <v>Руководство по эксплуатации</v>
          </cell>
          <cell r="C53" t="str">
            <v>30 дней</v>
          </cell>
        </row>
        <row r="54">
          <cell r="A54" t="str">
            <v>Произвести ревизия контактов в станции управления</v>
          </cell>
          <cell r="B54" t="str">
            <v>Руководство по эксплуатации</v>
          </cell>
          <cell r="C54" t="str">
            <v>30 дней</v>
          </cell>
        </row>
        <row r="55">
          <cell r="A55" t="str">
            <v>Установить дугогасительные камеры на контакторы КМ, КБ, КВ, КН.</v>
          </cell>
          <cell r="B55" t="str">
            <v>Руководство по эксплуатации</v>
          </cell>
          <cell r="C55" t="str">
            <v>30 дней</v>
          </cell>
        </row>
        <row r="56">
          <cell r="A56" t="str">
            <v>Установить дугогааситель КМ</v>
          </cell>
          <cell r="B56" t="str">
            <v>Руководство по эксплуатации</v>
          </cell>
          <cell r="C56" t="str">
            <v>30 дней</v>
          </cell>
        </row>
        <row r="57">
          <cell r="A57" t="str">
            <v>Восстановить работу ревизии</v>
          </cell>
          <cell r="B57" t="str">
            <v>п. 5.5.3.13, ГОСТ Р 53780-2010</v>
          </cell>
          <cell r="C57" t="str">
            <v>30 дней</v>
          </cell>
        </row>
        <row r="58">
          <cell r="A58" t="str">
            <v>Заменить замыкающие контакты РД (Л71-Т6)</v>
          </cell>
          <cell r="B58" t="str">
            <v>Электрическая схема</v>
          </cell>
          <cell r="C58" t="str">
            <v>30 дней</v>
          </cell>
        </row>
        <row r="59">
          <cell r="A59" t="str">
            <v>Задействовать замыкающий контакт РТО (101-99)</v>
          </cell>
          <cell r="B59" t="str">
            <v>Электрическая схема</v>
          </cell>
          <cell r="C59" t="str">
            <v>30 дней</v>
          </cell>
        </row>
        <row r="60">
          <cell r="A60" t="str">
            <v>Задействовать в работу электрическую плату PAIS</v>
          </cell>
          <cell r="B60" t="str">
            <v>Электрическая схема</v>
          </cell>
          <cell r="C60" t="str">
            <v>30 дней</v>
          </cell>
        </row>
        <row r="61">
          <cell r="A61" t="str">
            <v>Задействовать в работу остановку</v>
          </cell>
          <cell r="B61" t="str">
            <v>Электрическая схема</v>
          </cell>
          <cell r="C61" t="str">
            <v>30 дней</v>
          </cell>
        </row>
        <row r="62">
          <cell r="A62" t="str">
            <v>В станция управления установить калиброванные плавкие вставки ПР-1,2,3,4;</v>
          </cell>
          <cell r="B62" t="str">
            <v>Электрическая схема</v>
          </cell>
          <cell r="C62" t="str">
            <v>30 дней</v>
          </cell>
        </row>
        <row r="63">
          <cell r="A63" t="str">
            <v>Закрепить шкаф станции управления к стене</v>
          </cell>
          <cell r="B63" t="str">
            <v>Монтажный чертеж</v>
          </cell>
          <cell r="C63" t="str">
            <v>30 дней</v>
          </cell>
        </row>
        <row r="64">
          <cell r="A64" t="str">
            <v>Восстановить эл.схему работы лифта в режиме управления из машинного помещения</v>
          </cell>
          <cell r="B64" t="str">
            <v>Электрическая схема</v>
          </cell>
          <cell r="C64" t="str">
            <v>30 дней</v>
          </cell>
        </row>
        <row r="65">
          <cell r="A65" t="str">
            <v>Установить механическую блокировку контакторов (КВ-КН)</v>
          </cell>
          <cell r="B65" t="str">
            <v>Электрическая схема</v>
          </cell>
          <cell r="C65" t="str">
            <v>30 дней</v>
          </cell>
        </row>
        <row r="66">
          <cell r="A66" t="str">
            <v>Пропаять провода конденсаторов тормоза</v>
          </cell>
          <cell r="B66" t="str">
            <v>Электрическая схема</v>
          </cell>
          <cell r="C66" t="str">
            <v>30 дней</v>
          </cell>
        </row>
        <row r="67">
          <cell r="A67" t="str">
            <v>Заменить автоматический выключатель привода дверей кабины</v>
          </cell>
          <cell r="B67" t="str">
            <v>Электрическая схема</v>
          </cell>
          <cell r="C67" t="str">
            <v>30 дней</v>
          </cell>
        </row>
        <row r="68">
          <cell r="A68" t="str">
            <v>Отстанция управлениятствует защита от проникновения в шахту лифта</v>
          </cell>
          <cell r="B68" t="str">
            <v xml:space="preserve">п. 5.5.3.20, ГОСТ Р 53780-2010 </v>
          </cell>
          <cell r="C68" t="str">
            <v>30 дней</v>
          </cell>
        </row>
        <row r="69">
          <cell r="A69" t="str">
            <v>Восстановить защиту от проникновения в шахту лифта</v>
          </cell>
          <cell r="B69" t="str">
            <v xml:space="preserve">п. 5.5.3.20, ГОСТ Р 53780-2010 </v>
          </cell>
          <cell r="C69" t="str">
            <v>30 дней</v>
          </cell>
        </row>
        <row r="70">
          <cell r="A70" t="str">
            <v>Заменить ВУ</v>
          </cell>
          <cell r="B70" t="str">
            <v>Руководство по эксплуатации</v>
          </cell>
          <cell r="C70" t="str">
            <v>30 дней</v>
          </cell>
        </row>
        <row r="71">
          <cell r="A71" t="str">
            <v>Убрать постороннее подключение на ВУ</v>
          </cell>
          <cell r="B71" t="str">
            <v>Руководство по эксплуатации</v>
          </cell>
          <cell r="C71" t="str">
            <v>30 дней</v>
          </cell>
        </row>
        <row r="72">
          <cell r="A72" t="str">
            <v>Установить проходные конденсаторы в ВУ</v>
          </cell>
          <cell r="B72" t="str">
            <v>Руководство по эксплуатации</v>
          </cell>
          <cell r="C72" t="str">
            <v>30 дней</v>
          </cell>
        </row>
        <row r="73">
          <cell r="A73" t="str">
            <v>Заменить силовой клеммник в НКУ</v>
          </cell>
          <cell r="B73" t="str">
            <v>Руководство по эксплуатации</v>
          </cell>
          <cell r="C73" t="str">
            <v>30 дней</v>
          </cell>
        </row>
        <row r="74">
          <cell r="A74" t="str">
            <v>Заменить ПВР в НКУ</v>
          </cell>
          <cell r="B74" t="str">
            <v>Руководство по эксплуатации</v>
          </cell>
          <cell r="C74" t="str">
            <v>30 дней</v>
          </cell>
        </row>
        <row r="75">
          <cell r="A75" t="str">
            <v>ДВЕРЬ МП</v>
          </cell>
        </row>
        <row r="76">
          <cell r="A76" t="str">
            <v>Площадка, перед входом в машинное помещение, не обеспечена стационарным электрическим освещением</v>
          </cell>
          <cell r="B76" t="str">
            <v xml:space="preserve">п. 5.5.6.8, ГОСТ Р 53780-2010 </v>
          </cell>
          <cell r="C76" t="str">
            <v>30 дней</v>
          </cell>
        </row>
        <row r="77">
          <cell r="A77" t="str">
            <v>Освещенность площадки, перед входом в машинное помещение, менее 50 лк.</v>
          </cell>
          <cell r="B77" t="str">
            <v xml:space="preserve">п. 5.5.6.8, ГОСТ Р 53780-2010 </v>
          </cell>
          <cell r="C77" t="str">
            <v>30 дней</v>
          </cell>
        </row>
        <row r="78">
          <cell r="A78" t="str">
            <v>Запереть машинное помещение на замок</v>
          </cell>
          <cell r="B78" t="str">
            <v xml:space="preserve">п. 5.3.1, ГОСТ Р 53780-2010 </v>
          </cell>
          <cell r="C78" t="str">
            <v>30 дней</v>
          </cell>
        </row>
        <row r="79">
          <cell r="A79" t="str">
            <v>ОСВЕЩЕНИЕ МП</v>
          </cell>
        </row>
        <row r="80">
          <cell r="A80" t="str">
            <v xml:space="preserve">Восстановить освещение в машинном помещении </v>
          </cell>
          <cell r="B80" t="str">
            <v xml:space="preserve">п. 5.5.6.11, ГОСТ Р 53780-2010 </v>
          </cell>
          <cell r="C80" t="str">
            <v>30 дней</v>
          </cell>
        </row>
        <row r="81">
          <cell r="A81" t="str">
            <v>Освещение в машинном помещении менее 50 лк</v>
          </cell>
          <cell r="B81" t="str">
            <v>п. 5.5.6.9, ГОСТ Р 53780-2010</v>
          </cell>
          <cell r="C81" t="str">
            <v>30 дней</v>
          </cell>
        </row>
        <row r="82">
          <cell r="A82" t="str">
            <v>Отстанция управлениятствует выключатель освещения машинного помещения</v>
          </cell>
          <cell r="B82" t="str">
            <v>п. 5.3.3.12, ГОСТ Р 53780-2010</v>
          </cell>
          <cell r="C82" t="str">
            <v>30 дней</v>
          </cell>
        </row>
        <row r="83">
          <cell r="A83" t="str">
            <v xml:space="preserve">Восстановить хоз.фазу для освещения МП </v>
          </cell>
          <cell r="B83" t="str">
            <v>Руководство по эксплуатации</v>
          </cell>
          <cell r="C83" t="str">
            <v>30 дней</v>
          </cell>
        </row>
        <row r="84">
          <cell r="A84" t="str">
            <v>ОГРАЖДЕНИЕ  МП</v>
          </cell>
        </row>
        <row r="85">
          <cell r="A85" t="str">
            <v>Заблокирован решёткой дверной проём</v>
          </cell>
          <cell r="B85" t="str">
            <v>Руководство по эксплуатации</v>
          </cell>
          <cell r="C85" t="str">
            <v>30 дней</v>
          </cell>
        </row>
        <row r="86">
          <cell r="A86" t="str">
            <v>ОГРАЖДЕНИЕ ШАХТЫ И ПРИЯМКА</v>
          </cell>
        </row>
        <row r="87">
          <cell r="A87" t="str">
            <v>Произвести строительные мероприятия по защищенности приямка от попадания в него грунтовых и сточных вод</v>
          </cell>
          <cell r="B87" t="str">
            <v xml:space="preserve">п. 5.2.11.1, ГОСТ Р 53780-2010 </v>
          </cell>
          <cell r="C87" t="str">
            <v>30 дней</v>
          </cell>
        </row>
        <row r="88">
          <cell r="A88" t="str">
            <v>Запереть люк в приямке</v>
          </cell>
          <cell r="B88" t="str">
            <v>Руководство по эксплуатации</v>
          </cell>
          <cell r="C88" t="str">
            <v>30 дней</v>
          </cell>
        </row>
        <row r="89">
          <cell r="A89" t="str">
            <v>Произвести обтяжку болтовых соединений порога 7-го этажа</v>
          </cell>
          <cell r="B89" t="str">
            <v>Монтажный чертеж</v>
          </cell>
          <cell r="C89" t="str">
            <v>30 дней</v>
          </cell>
        </row>
        <row r="90">
          <cell r="A90" t="str">
            <v>Произвести обтяжку болтовых соединений порога 9-го этажа</v>
          </cell>
          <cell r="B90" t="str">
            <v>Монтажный чертеж</v>
          </cell>
          <cell r="C90" t="str">
            <v>30 дней</v>
          </cell>
        </row>
        <row r="91">
          <cell r="A91" t="str">
            <v>Произвести обтяжку болтовых соединений порога 5 - 8-го этажа</v>
          </cell>
          <cell r="B91" t="str">
            <v>Монтажный чертеж</v>
          </cell>
          <cell r="C91" t="str">
            <v>30 дней</v>
          </cell>
        </row>
        <row r="92">
          <cell r="A92" t="str">
            <v>Закрепить коробку проема ДШ 6-го этажа</v>
          </cell>
          <cell r="B92" t="str">
            <v>Монтажный чертеж</v>
          </cell>
          <cell r="C92" t="str">
            <v>30 дней</v>
          </cell>
        </row>
        <row r="93">
          <cell r="A93" t="str">
            <v>Закрепить коробку проема ДШ 8-го этажа</v>
          </cell>
          <cell r="B93" t="str">
            <v>Монтажный чертеж</v>
          </cell>
          <cell r="C93" t="str">
            <v>30 дней</v>
          </cell>
        </row>
        <row r="94">
          <cell r="A94" t="str">
            <v>ОСВЕЩЕНИЕ ШАХТЫ И ПРИЯМКА</v>
          </cell>
        </row>
        <row r="95">
          <cell r="A95" t="str">
            <v>Восстановить освещение в шахте лифта</v>
          </cell>
          <cell r="B95" t="str">
            <v xml:space="preserve">п. 5.5.6.6, ГОСТ Р 53780-2010 </v>
          </cell>
          <cell r="C95" t="str">
            <v>30 дней</v>
          </cell>
        </row>
        <row r="96">
          <cell r="A96" t="str">
            <v>Задействовать дополнительное освещение в шахте лифта</v>
          </cell>
          <cell r="B96" t="str">
            <v xml:space="preserve">п. 5.5.6.6, ГОСТ Р 53780-2010 </v>
          </cell>
          <cell r="C96" t="str">
            <v>30 дней</v>
          </cell>
        </row>
        <row r="97">
          <cell r="A97" t="str">
            <v>Освещение в шахте лифта менее 50 лк.</v>
          </cell>
          <cell r="B97" t="str">
            <v xml:space="preserve">п. 5.5.6.6, ГОСТ Р 53780-2010 </v>
          </cell>
          <cell r="C97" t="str">
            <v>30 дней</v>
          </cell>
        </row>
        <row r="98">
          <cell r="A98" t="str">
            <v>Отсутствует выключатель освещения шахты лифта</v>
          </cell>
          <cell r="B98" t="str">
            <v xml:space="preserve">п. 5.5.1.4, ГОСТ Р 53780-2010 </v>
          </cell>
          <cell r="C98" t="str">
            <v>30 дней</v>
          </cell>
        </row>
        <row r="99">
          <cell r="A99" t="str">
            <v>Восстановить хоз.фазу для освещения шахты</v>
          </cell>
          <cell r="B99" t="str">
            <v>Руководство по эксплуатации</v>
          </cell>
          <cell r="C99" t="str">
            <v>30 дней</v>
          </cell>
        </row>
        <row r="100">
          <cell r="A100" t="str">
            <v>НАПРАВЛЯЮЩИЕ КАБИНЫ</v>
          </cell>
        </row>
        <row r="101">
          <cell r="A101" t="str">
            <v>Заменить вкладыши кабины</v>
          </cell>
          <cell r="B101" t="str">
            <v xml:space="preserve">п. 5.4.4.14, ГОСТ Р 53780-2010 </v>
          </cell>
          <cell r="C101" t="str">
            <v>30 дней</v>
          </cell>
        </row>
        <row r="102">
          <cell r="A102" t="str">
            <v>Заменить верхние вкладыши кабины</v>
          </cell>
          <cell r="B102" t="str">
            <v xml:space="preserve">п. 5.4.4.14, ГОСТ Р 53780-2010 </v>
          </cell>
          <cell r="C102" t="str">
            <v>30 дней</v>
          </cell>
        </row>
        <row r="103">
          <cell r="A103" t="str">
            <v>Заменить нижние вкладыши кабины</v>
          </cell>
          <cell r="B103" t="str">
            <v xml:space="preserve">п. 5.4.4.14, ГОСТ Р 53780-2010 </v>
          </cell>
          <cell r="C103" t="str">
            <v>30 дней</v>
          </cell>
        </row>
        <row r="104">
          <cell r="A104" t="str">
            <v>Закрепить верхние вкладыши кабины</v>
          </cell>
          <cell r="B104" t="str">
            <v>Руководство по эксплуатации</v>
          </cell>
          <cell r="C104" t="str">
            <v>30 дней</v>
          </cell>
        </row>
        <row r="105">
          <cell r="A105" t="str">
            <v>Закрепить нижние вкладыши кабины</v>
          </cell>
          <cell r="B105" t="str">
            <v>Руководство по эксплуатации</v>
          </cell>
          <cell r="C105" t="str">
            <v>30 дней</v>
          </cell>
        </row>
        <row r="106">
          <cell r="A106" t="str">
            <v>Отрегулировать штихмас направляющих кабины</v>
          </cell>
          <cell r="B106" t="str">
            <v xml:space="preserve">п. 5.4.2.3, ГОСТ Р 53780-2010 </v>
          </cell>
          <cell r="C106" t="str">
            <v>30 дней</v>
          </cell>
        </row>
        <row r="107">
          <cell r="A107" t="str">
            <v>Смазать направляющие кабины</v>
          </cell>
          <cell r="B107" t="str">
            <v>Руководство по эксплуатации</v>
          </cell>
          <cell r="C107" t="str">
            <v>30 дней</v>
          </cell>
        </row>
        <row r="108">
          <cell r="A108" t="str">
            <v>НАПРАВЛЯЮЩИЕ ПРОТИВОВЕСА</v>
          </cell>
        </row>
        <row r="109">
          <cell r="A109" t="str">
            <v>Заменить вкладыши противовеса</v>
          </cell>
          <cell r="B109" t="str">
            <v>Руководство по эксплуатации</v>
          </cell>
          <cell r="C109" t="str">
            <v>30 дней</v>
          </cell>
        </row>
        <row r="110">
          <cell r="A110" t="str">
            <v>Заменить верхние вкладыши противовеса</v>
          </cell>
          <cell r="B110" t="str">
            <v>Руководство по эксплуатации</v>
          </cell>
          <cell r="C110" t="str">
            <v>30 дней</v>
          </cell>
        </row>
        <row r="111">
          <cell r="A111" t="str">
            <v>Заменить нижние вкладыши противовеса</v>
          </cell>
          <cell r="B111" t="str">
            <v>Руководство по эксплуатации</v>
          </cell>
          <cell r="C111" t="str">
            <v>30 дней</v>
          </cell>
        </row>
        <row r="112">
          <cell r="A112" t="str">
            <v>Смазать направляющие противовеса</v>
          </cell>
          <cell r="B112" t="str">
            <v>Руководство по эксплуатации</v>
          </cell>
          <cell r="C112" t="str">
            <v>30 дней</v>
          </cell>
        </row>
        <row r="113">
          <cell r="A113" t="str">
            <v>Отрегулировать штихмас направляющих противовеса</v>
          </cell>
          <cell r="B113" t="str">
            <v xml:space="preserve">п. 5.4.2.3, ГОСТ Р 53780-2010 </v>
          </cell>
          <cell r="C113" t="str">
            <v>30 дней</v>
          </cell>
        </row>
        <row r="114">
          <cell r="A114" t="str">
            <v>ЗАКЛАДНЫЕ ДЕТАЛИ НАПРАВЛЯЮЩИХ</v>
          </cell>
        </row>
        <row r="115">
          <cell r="A115" t="str">
            <v xml:space="preserve">Закрепить кронштейн направляющих кабины в районе </v>
          </cell>
          <cell r="B115" t="str">
            <v>Монтажный чертеж</v>
          </cell>
          <cell r="C115" t="str">
            <v>30 дней</v>
          </cell>
        </row>
        <row r="116">
          <cell r="A116" t="str">
            <v xml:space="preserve">Закрепить кронштейн направляющих противовеса в районе </v>
          </cell>
          <cell r="B116" t="str">
            <v>Монтажный чертеж</v>
          </cell>
          <cell r="C116" t="str">
            <v>30 дней</v>
          </cell>
        </row>
        <row r="117">
          <cell r="A117" t="str">
            <v>ПОДВЕСКА КАБИНЫ</v>
          </cell>
        </row>
        <row r="118">
          <cell r="A118" t="str">
            <v>Выровнять балансирную подвеску кабины</v>
          </cell>
          <cell r="B118" t="str">
            <v>Руководство по эксплуатации</v>
          </cell>
          <cell r="C118" t="str">
            <v>30 дней</v>
          </cell>
        </row>
        <row r="119">
          <cell r="A119" t="str">
            <v>Заменить выключатель СПК</v>
          </cell>
          <cell r="B119" t="str">
            <v>Руководство по эксплуатации</v>
          </cell>
          <cell r="C119" t="str">
            <v>30 дней</v>
          </cell>
        </row>
        <row r="120">
          <cell r="A120" t="str">
            <v>Заменить выключатель ловителей (ВЛ)</v>
          </cell>
          <cell r="B120" t="str">
            <v>Руководство по эксплуатации</v>
          </cell>
          <cell r="C120" t="str">
            <v>30 дней</v>
          </cell>
        </row>
        <row r="121">
          <cell r="A121" t="str">
            <v>Заменить выключатель ловителей (ВЛ) на несамовозвратный</v>
          </cell>
          <cell r="B121" t="str">
            <v>Руководство по эксплуатации</v>
          </cell>
          <cell r="C121" t="str">
            <v>30 дней</v>
          </cell>
        </row>
        <row r="122">
          <cell r="A122" t="str">
            <v>Отрегулировать рамку СПК на кабине</v>
          </cell>
          <cell r="B122" t="str">
            <v>Руководство по эксплуатации</v>
          </cell>
          <cell r="C122" t="str">
            <v>30 дней</v>
          </cell>
        </row>
        <row r="123">
          <cell r="A123" t="str">
            <v>КУПЕ КАБИНЫ</v>
          </cell>
        </row>
        <row r="124">
          <cell r="A124" t="str">
            <v>Заменить купе кабины</v>
          </cell>
          <cell r="B124" t="str">
            <v xml:space="preserve">п. 5.4.4.2.4, ГОСТ Р 53780-2010 </v>
          </cell>
          <cell r="C124" t="str">
            <v>30 дней</v>
          </cell>
        </row>
        <row r="125">
          <cell r="A125" t="str">
            <v>Закрыть сквозные отверстия в кабине</v>
          </cell>
          <cell r="B125" t="str">
            <v xml:space="preserve">п. 5.4.4.2.1, ГОСТ Р 53780-2010 </v>
          </cell>
          <cell r="C125" t="str">
            <v>30 дней</v>
          </cell>
        </row>
        <row r="126">
          <cell r="A126" t="str">
            <v>Отсутствует аварийное освещение кабины</v>
          </cell>
          <cell r="B126" t="str">
            <v xml:space="preserve">п. 5.5.6.15.2, ГОСТ Р 53780-2010 </v>
          </cell>
          <cell r="C126" t="str">
            <v>30 дней</v>
          </cell>
        </row>
        <row r="127">
          <cell r="A127" t="str">
            <v>Заделать дыру в купе кабины</v>
          </cell>
          <cell r="B127" t="str">
            <v xml:space="preserve">п. 5.4.4.2.1, ГОСТ Р 53780-2010 </v>
          </cell>
          <cell r="C127" t="str">
            <v>30 дней</v>
          </cell>
        </row>
        <row r="128">
          <cell r="A128" t="str">
            <v>В кабине лифта отсутствуют сведения</v>
          </cell>
          <cell r="B128" t="str">
            <v>п. 5.4.4.15, ГОСТ Р 53780-2010</v>
          </cell>
          <cell r="C128" t="str">
            <v>30 дней</v>
          </cell>
        </row>
        <row r="129">
          <cell r="A129" t="str">
            <v>Восстановить освещение кабины</v>
          </cell>
          <cell r="B129" t="str">
            <v>п. 5.5.6.15, ГОСТ Р 53780-2010</v>
          </cell>
          <cell r="C129" t="str">
            <v>30 дней</v>
          </cell>
        </row>
        <row r="130">
          <cell r="A130" t="str">
            <v>Освещенность кабины менее 50 лк</v>
          </cell>
          <cell r="B130" t="str">
            <v>п. 5.5.6.15, ГОСТ Р 53780-2010</v>
          </cell>
          <cell r="C130" t="str">
            <v>30 дней</v>
          </cell>
        </row>
        <row r="131">
          <cell r="A131" t="str">
            <v>Отсутствует второй источник освещения кабины лифта</v>
          </cell>
          <cell r="B131" t="str">
            <v>п. 5.5.6.15.1, ГОСТ Р 53780-2010</v>
          </cell>
          <cell r="C131" t="str">
            <v>30 дней</v>
          </cell>
        </row>
        <row r="132">
          <cell r="A132" t="str">
            <v>В кабине лифта отсутстствуют правила пользования лифтом</v>
          </cell>
          <cell r="B132" t="str">
            <v>Руководство по эксплуатации</v>
          </cell>
          <cell r="C132" t="str">
            <v>30 дней</v>
          </cell>
        </row>
        <row r="133">
          <cell r="A133" t="str">
            <v>Закрепить стенки купе кабины лифта</v>
          </cell>
          <cell r="B133" t="str">
            <v>Руководство по эксплуатации</v>
          </cell>
          <cell r="C133" t="str">
            <v>30 дней</v>
          </cell>
        </row>
        <row r="134">
          <cell r="A134" t="str">
            <v>Заменить плафон светильника в кабине лифта</v>
          </cell>
          <cell r="B134" t="str">
            <v>Руководство по эксплуатации</v>
          </cell>
          <cell r="C134" t="str">
            <v>30 дней</v>
          </cell>
        </row>
        <row r="135">
          <cell r="A135" t="str">
            <v>Закрепить плафон светильника в кабине лифта</v>
          </cell>
          <cell r="B135" t="str">
            <v>Руководство по эксплуатации</v>
          </cell>
          <cell r="C135" t="str">
            <v>30 дней</v>
          </cell>
        </row>
        <row r="136">
          <cell r="A136" t="str">
            <v>Отрегулировать устройство контролирующие перегруз кабины лифта</v>
          </cell>
          <cell r="B136" t="str">
            <v>п. 5.5.3.15, ГОСТ Р 53780-2010</v>
          </cell>
          <cell r="C136" t="str">
            <v>30 дней</v>
          </cell>
        </row>
        <row r="137">
          <cell r="A137" t="str">
            <v>Заменить порог кабины</v>
          </cell>
          <cell r="B137" t="str">
            <v>п. 5.4.1.6, ГОСТ Р 53780-2010</v>
          </cell>
          <cell r="C137" t="str">
            <v>30 дней</v>
          </cell>
        </row>
        <row r="138">
          <cell r="A138" t="str">
            <v>КАРКАС КАБИНЫ</v>
          </cell>
        </row>
        <row r="139">
          <cell r="A139" t="str">
            <v>Удалить ржавчину и покрасить нижний каркас кабины</v>
          </cell>
          <cell r="B139" t="str">
            <v>Руководство по эксплуатации</v>
          </cell>
          <cell r="C139" t="str">
            <v>30 дней</v>
          </cell>
        </row>
        <row r="140">
          <cell r="A140" t="str">
            <v>Коррозия нижнего каркаса кабины</v>
          </cell>
          <cell r="B140" t="str">
            <v>Руководство по эксплуатации</v>
          </cell>
          <cell r="C140" t="str">
            <v>30 дней</v>
          </cell>
        </row>
        <row r="141">
          <cell r="A141" t="str">
            <v>Обильная коррозия нижнего каркаса кабины</v>
          </cell>
          <cell r="B141" t="str">
            <v>Руководство по эксплуатации</v>
          </cell>
          <cell r="C141" t="str">
            <v>30 дней</v>
          </cell>
        </row>
        <row r="142">
          <cell r="A142" t="str">
            <v>Установить вертикальный щит под порогом кабины</v>
          </cell>
          <cell r="B142" t="str">
            <v xml:space="preserve">п. 5.4.4.5, ГОСТ Р 53780-2010 </v>
          </cell>
          <cell r="C142" t="str">
            <v>30 дней</v>
          </cell>
        </row>
        <row r="143">
          <cell r="A143" t="str">
            <v>Отрегулировать вертикальный щит под порогом кабины</v>
          </cell>
          <cell r="B143" t="str">
            <v>п. 5.4.4.5, ГОСТ Р 53780-2010</v>
          </cell>
          <cell r="C143" t="str">
            <v>30 дней</v>
          </cell>
        </row>
        <row r="144">
          <cell r="A144" t="str">
            <v>ДВЕРИ КАБИНЫ</v>
          </cell>
        </row>
        <row r="145">
          <cell r="A145" t="str">
            <v>Заменить створки ДК</v>
          </cell>
          <cell r="B145" t="str">
            <v xml:space="preserve">п. 5.4.4.8.4, ГОСТ Р 53780-2010 </v>
          </cell>
          <cell r="C145" t="str">
            <v>30 дней</v>
          </cell>
        </row>
        <row r="146">
          <cell r="A146" t="str">
            <v>Закрепить створки ДК</v>
          </cell>
          <cell r="B146" t="str">
            <v>Руководство по эксплуатации</v>
          </cell>
          <cell r="C146" t="str">
            <v>30 дней</v>
          </cell>
        </row>
        <row r="147">
          <cell r="A147" t="str">
            <v>Восстановить обрамление ДК</v>
          </cell>
          <cell r="B147" t="str">
            <v xml:space="preserve">п. 5.4.4.8.1, ГОСТ Р 53780-2010 </v>
          </cell>
          <cell r="C147" t="str">
            <v>30 дней</v>
          </cell>
        </row>
        <row r="148">
          <cell r="A148" t="str">
            <v>Выставить левую створку ДК по  вертикали</v>
          </cell>
          <cell r="B148" t="str">
            <v>Руководство по эксплуатации</v>
          </cell>
          <cell r="C148" t="str">
            <v>30 дней</v>
          </cell>
        </row>
        <row r="149">
          <cell r="A149" t="str">
            <v>Отсутствует электрическое устройство безопасности</v>
          </cell>
          <cell r="B149" t="str">
            <v>п. 5.5.4.18, ГОСТ Р 53780-2010</v>
          </cell>
          <cell r="C149" t="str">
            <v>30 дней</v>
          </cell>
        </row>
        <row r="150">
          <cell r="A150" t="str">
            <v>Выставить правую створку ДК по  вертикали</v>
          </cell>
          <cell r="B150" t="str">
            <v>Руководство по эксплуатации</v>
          </cell>
          <cell r="C150" t="str">
            <v>30 дней</v>
          </cell>
        </row>
        <row r="151">
          <cell r="A151" t="str">
            <v>Выровнять створки ДК</v>
          </cell>
          <cell r="B151" t="str">
            <v>Руководство по эксплуатации</v>
          </cell>
          <cell r="C151" t="str">
            <v>30 дней</v>
          </cell>
        </row>
        <row r="152">
          <cell r="A152" t="str">
            <v>Отрегулировать створки ДК</v>
          </cell>
          <cell r="B152" t="str">
            <v>Руководство по эксплуатации</v>
          </cell>
          <cell r="C152" t="str">
            <v>30 дней</v>
          </cell>
        </row>
        <row r="153">
          <cell r="A153" t="str">
            <v>Заменить каретку ДК</v>
          </cell>
          <cell r="B153" t="str">
            <v>Руководство по эксплуатации</v>
          </cell>
          <cell r="C153" t="str">
            <v>30 дней</v>
          </cell>
        </row>
        <row r="154">
          <cell r="A154" t="str">
            <v>Задействовать фотореверс ДК</v>
          </cell>
          <cell r="B154" t="str">
            <v>Руководство по эксплуатации</v>
          </cell>
          <cell r="C154" t="str">
            <v>30 дней</v>
          </cell>
        </row>
        <row r="155">
          <cell r="A155" t="str">
            <v>Увеличить выдержку времени на закрытие ДК до 7 сек.</v>
          </cell>
          <cell r="B155" t="str">
            <v>Электрическая схема</v>
          </cell>
          <cell r="C155" t="str">
            <v>30 дней</v>
          </cell>
        </row>
        <row r="156">
          <cell r="A156" t="str">
            <v>Восстановить уплотнительную резинку створок ДК</v>
          </cell>
          <cell r="B156" t="str">
            <v xml:space="preserve">п. 5.4.1.11, ГОСТ Р 53780-2010 </v>
          </cell>
          <cell r="C156" t="str">
            <v>30 дней</v>
          </cell>
        </row>
        <row r="157">
          <cell r="A157" t="str">
            <v>Отрегулировать точную остановку кабины</v>
          </cell>
          <cell r="B157" t="str">
            <v xml:space="preserve">п. 4.7, ГОСТ Р 53780-2010 </v>
          </cell>
          <cell r="C157" t="str">
            <v>30 дней</v>
          </cell>
        </row>
        <row r="158">
          <cell r="A158" t="str">
            <v>Отрегулировать точную остановку кабины по этажам</v>
          </cell>
          <cell r="B158" t="str">
            <v xml:space="preserve">п. 4.7, ГОСТ Р 53780-2010 </v>
          </cell>
          <cell r="C158" t="str">
            <v>30 дней</v>
          </cell>
        </row>
        <row r="159">
          <cell r="A159" t="str">
            <v>Отрегулировать точную остановку кабины 9 этажа</v>
          </cell>
          <cell r="B159" t="str">
            <v xml:space="preserve">п. 4.7, ГОСТ Р 53780-2010 </v>
          </cell>
          <cell r="C159" t="str">
            <v>30 дней</v>
          </cell>
        </row>
        <row r="160">
          <cell r="A160" t="str">
            <v>Отрегулировать зазор между роликом двуплечего рычага и отводки кабины по этажам</v>
          </cell>
          <cell r="B160" t="str">
            <v>Руководство по эксплуатации</v>
          </cell>
          <cell r="C160" t="str">
            <v>30 дней</v>
          </cell>
        </row>
        <row r="161">
          <cell r="A161" t="str">
            <v>ПРИВОД ДВЕРЕЙ КАБИНЫ</v>
          </cell>
        </row>
        <row r="162">
          <cell r="A162" t="str">
            <v>Заменить шток реверса ДК</v>
          </cell>
          <cell r="B162" t="str">
            <v>Руководство по эксплуатации</v>
          </cell>
          <cell r="C162" t="str">
            <v>30 дней</v>
          </cell>
        </row>
        <row r="163">
          <cell r="A163" t="str">
            <v>Заменить шкив эл-двигателе привода ДК</v>
          </cell>
          <cell r="B163" t="str">
            <v>Руководство по эксплуатации</v>
          </cell>
          <cell r="C163" t="str">
            <v>30 дней</v>
          </cell>
        </row>
        <row r="164">
          <cell r="A164" t="str">
            <v>Заменить редуктор привода ДК</v>
          </cell>
          <cell r="B164" t="str">
            <v>Руководство по эксплуатации</v>
          </cell>
          <cell r="C164" t="str">
            <v>30 дней</v>
          </cell>
        </row>
        <row r="165">
          <cell r="A165" t="str">
            <v>Устранить люфт водила привода ДК</v>
          </cell>
          <cell r="B165" t="str">
            <v>Руководство по эксплуатации</v>
          </cell>
          <cell r="C165" t="str">
            <v>30 дней</v>
          </cell>
        </row>
        <row r="166">
          <cell r="A166" t="str">
            <v>Заменить ролик водила привода ДК</v>
          </cell>
          <cell r="B166" t="str">
            <v>Руководство по эксплуатации</v>
          </cell>
          <cell r="C166" t="str">
            <v>30 дней</v>
          </cell>
        </row>
        <row r="167">
          <cell r="A167" t="str">
            <v>Заменить ремень привода ДК</v>
          </cell>
          <cell r="B167" t="str">
            <v>Руководство по эксплуатации</v>
          </cell>
          <cell r="C167" t="str">
            <v>30 дней</v>
          </cell>
        </row>
        <row r="168">
          <cell r="A168" t="str">
            <v>Отрегулировать устройство реверсирования ДК</v>
          </cell>
          <cell r="B168" t="str">
            <v>п. 5.4.1.9.1, ГОСТ Р 53780-2010</v>
          </cell>
          <cell r="C168" t="str">
            <v>30 дней</v>
          </cell>
        </row>
        <row r="169">
          <cell r="A169" t="str">
            <v>Отрегулировать ВКО, ВКЗ</v>
          </cell>
          <cell r="B169" t="str">
            <v>Руководство по эксплуатации</v>
          </cell>
          <cell r="C169" t="str">
            <v>30 дней</v>
          </cell>
        </row>
        <row r="170">
          <cell r="A170" t="str">
            <v>Установить крышку клеммной коробки на кабине лифта</v>
          </cell>
          <cell r="B170" t="str">
            <v>Руководство по эксплуатации</v>
          </cell>
          <cell r="C170" t="str">
            <v>30 дней</v>
          </cell>
        </row>
        <row r="171">
          <cell r="A171" t="str">
            <v>БАШМАКИ КАБИНЫ</v>
          </cell>
        </row>
        <row r="172">
          <cell r="A172" t="str">
            <v>Установить болты на площадках башмаков</v>
          </cell>
          <cell r="C172" t="str">
            <v>30 дней</v>
          </cell>
        </row>
        <row r="173">
          <cell r="A173" t="str">
            <v>ЛОВИТЕЛИ</v>
          </cell>
        </row>
        <row r="174">
          <cell r="A174" t="str">
            <v>Очистить от смазки, грязи клинья ловителей и промыть</v>
          </cell>
          <cell r="B174" t="str">
            <v>Руководство по эксплуатации</v>
          </cell>
          <cell r="C174" t="str">
            <v>30 дней</v>
          </cell>
        </row>
        <row r="175">
          <cell r="A175" t="str">
            <v>ПРОТИВОВЕС(вкл. ПОДВЕСКУ)</v>
          </cell>
        </row>
        <row r="176">
          <cell r="A176" t="str">
            <v>Произвести обтяжку болтовых соединений противовеса</v>
          </cell>
          <cell r="B176" t="str">
            <v>Руководство по эксплуатации</v>
          </cell>
          <cell r="C176" t="str">
            <v>30 дней</v>
          </cell>
        </row>
        <row r="177">
          <cell r="A177" t="str">
            <v>Заменить подшипник на отводном блоке противовеса</v>
          </cell>
          <cell r="B177" t="str">
            <v>Руководство по эксплуатации</v>
          </cell>
          <cell r="C177" t="str">
            <v>30 дней</v>
          </cell>
        </row>
        <row r="178">
          <cell r="A178" t="str">
            <v>Залить масло в масленки противовеса</v>
          </cell>
          <cell r="B178" t="str">
            <v>Руководство по эксплуатации</v>
          </cell>
          <cell r="C178" t="str">
            <v>30 дней</v>
          </cell>
        </row>
        <row r="179">
          <cell r="A179" t="str">
            <v>ПОДВЕСКА ПРОТИВОВЕСА</v>
          </cell>
        </row>
        <row r="180">
          <cell r="A180" t="str">
            <v>Заменить пружину на противовесе</v>
          </cell>
          <cell r="B180" t="str">
            <v xml:space="preserve">п. 5.4.9.8.2, ГОСТ Р 53780-2010 </v>
          </cell>
          <cell r="C180" t="str">
            <v>30 дней</v>
          </cell>
        </row>
        <row r="181">
          <cell r="A181" t="str">
            <v>БАШМАКИ ПРОТИВОВЕСА</v>
          </cell>
        </row>
        <row r="182">
          <cell r="A182" t="str">
            <v>Установить болты на площадках башмаков</v>
          </cell>
          <cell r="B182" t="str">
            <v>Руководство по эксплуатации</v>
          </cell>
          <cell r="C182" t="str">
            <v>30 дней</v>
          </cell>
        </row>
        <row r="183">
          <cell r="A183" t="str">
            <v>ТЯГОВЫЕ КАНАТЫ</v>
          </cell>
        </row>
        <row r="184">
          <cell r="A184" t="str">
            <v>Очистить тяговые канаты от смазки</v>
          </cell>
          <cell r="B184" t="str">
            <v>Руководство по эксплуатации</v>
          </cell>
          <cell r="C184" t="str">
            <v>30 дней</v>
          </cell>
        </row>
        <row r="185">
          <cell r="A185" t="str">
            <v>Неравномерная просадка тяговых канатов</v>
          </cell>
          <cell r="B185" t="str">
            <v>Руководство по эксплуатации</v>
          </cell>
          <cell r="C185" t="str">
            <v>30 дней</v>
          </cell>
        </row>
        <row r="186">
          <cell r="A186" t="str">
            <v>Перепасовать тяговые канаты</v>
          </cell>
          <cell r="B186" t="str">
            <v>Руководство по эксплуатации</v>
          </cell>
          <cell r="C186" t="str">
            <v>30 дней</v>
          </cell>
        </row>
        <row r="187">
          <cell r="A187" t="str">
            <v>Выровнять натяжение тяговых канатов</v>
          </cell>
          <cell r="B187" t="str">
            <v>Руководство по эксплуатации</v>
          </cell>
          <cell r="C187" t="str">
            <v>30 дней</v>
          </cell>
        </row>
        <row r="188">
          <cell r="A188" t="str">
            <v>Отрегулировать балансировочную подвеску тяговых канатов</v>
          </cell>
          <cell r="B188" t="str">
            <v>Руководство по эксплуатации</v>
          </cell>
          <cell r="C188" t="str">
            <v>30 дней</v>
          </cell>
        </row>
        <row r="189">
          <cell r="A189" t="str">
            <v>Закрепить стяжное кольцо тяговых канатов</v>
          </cell>
          <cell r="B189" t="str">
            <v>Руководство по эксплуатации</v>
          </cell>
          <cell r="C189" t="str">
            <v>30 дней</v>
          </cell>
        </row>
        <row r="190">
          <cell r="A190" t="str">
            <v>Устранить перехлест тяговых канатов</v>
          </cell>
          <cell r="B190" t="str">
            <v>Руководство по эксплуатации</v>
          </cell>
          <cell r="C190" t="str">
            <v>30 дней</v>
          </cell>
        </row>
        <row r="191">
          <cell r="A191" t="str">
            <v>Заменить тяговый канат</v>
          </cell>
          <cell r="B191" t="str">
            <v>Руководство по эксплуатации</v>
          </cell>
          <cell r="C191" t="str">
            <v>30 дней</v>
          </cell>
        </row>
        <row r="192">
          <cell r="A192" t="str">
            <v>Укоротить концы тяговых канатов со стороны кабины лифта</v>
          </cell>
          <cell r="B192" t="str">
            <v>Руководство по эксплуатации</v>
          </cell>
          <cell r="C192" t="str">
            <v>30 дней</v>
          </cell>
        </row>
        <row r="193">
          <cell r="A193" t="str">
            <v>КАНАТ ОС</v>
          </cell>
        </row>
        <row r="194">
          <cell r="A194" t="str">
            <v>Заменить трос ОС</v>
          </cell>
          <cell r="B194" t="str">
            <v>Руководство по эксплуатации</v>
          </cell>
          <cell r="C194" t="str">
            <v>30 дней</v>
          </cell>
        </row>
        <row r="195">
          <cell r="A195" t="str">
            <v>Перепасовать трос ОС</v>
          </cell>
          <cell r="B195" t="str">
            <v>Руководство по эксплуатации</v>
          </cell>
          <cell r="C195" t="str">
            <v>30 дней</v>
          </cell>
        </row>
        <row r="196">
          <cell r="A196" t="str">
            <v xml:space="preserve">Выставить зазор бобышки троса ОС </v>
          </cell>
          <cell r="B196" t="str">
            <v>Руководство по эксплуатации</v>
          </cell>
          <cell r="C196" t="str">
            <v>30 дней</v>
          </cell>
        </row>
        <row r="197">
          <cell r="A197" t="str">
            <v>НАТЯЖНОЕ УСТРОЙСТВО КАНАТА ОС</v>
          </cell>
        </row>
        <row r="198">
          <cell r="A198" t="str">
            <v>Отрегулировать НУ</v>
          </cell>
          <cell r="B198" t="str">
            <v>Монтажный чертеж</v>
          </cell>
          <cell r="C198" t="str">
            <v>30 дней</v>
          </cell>
        </row>
        <row r="199">
          <cell r="A199" t="str">
            <v>Выставить НУ по уровню относительно горизонта</v>
          </cell>
          <cell r="B199" t="str">
            <v>Монтажный чертеж</v>
          </cell>
          <cell r="C199" t="str">
            <v>30 дней</v>
          </cell>
        </row>
        <row r="200">
          <cell r="A200" t="str">
            <v>Заменить шкив НУ</v>
          </cell>
          <cell r="B200" t="str">
            <v>Руководство по эксплуатации</v>
          </cell>
          <cell r="C200" t="str">
            <v>30 дней</v>
          </cell>
        </row>
        <row r="201">
          <cell r="A201" t="str">
            <v>Заменить НУ (разбиты посадочные)</v>
          </cell>
          <cell r="B201" t="str">
            <v>Руководство по эксплуатации</v>
          </cell>
          <cell r="C201" t="str">
            <v>30 дней</v>
          </cell>
        </row>
        <row r="202">
          <cell r="A202" t="str">
            <v>Заменить подшипник натяжного устройства</v>
          </cell>
          <cell r="B202" t="str">
            <v>Руководство по эксплуатации</v>
          </cell>
          <cell r="C202" t="str">
            <v>30 дней</v>
          </cell>
        </row>
        <row r="203">
          <cell r="A203" t="str">
            <v>БУФЕРЫ КАБИНЫ И ПРОТИВОВЕСА</v>
          </cell>
        </row>
        <row r="204">
          <cell r="A204" t="str">
            <v>Установить буферные пружины кабины</v>
          </cell>
          <cell r="B204" t="str">
            <v xml:space="preserve">п. 5.4.8.1, ГОСТ Р 53780-2010 </v>
          </cell>
          <cell r="C204" t="str">
            <v>30 дней</v>
          </cell>
        </row>
        <row r="205">
          <cell r="A205" t="str">
            <v>Установить буферную пружину противовеса</v>
          </cell>
          <cell r="B205" t="str">
            <v xml:space="preserve">п. 5.4.8.1, ГОСТ Р 53780-2010 </v>
          </cell>
          <cell r="C205" t="str">
            <v>30 дней</v>
          </cell>
        </row>
        <row r="206">
          <cell r="A206" t="str">
            <v>ДВЕРИ ШАХТЫ</v>
          </cell>
        </row>
        <row r="207">
          <cell r="A207" t="str">
            <v>Отрегулировать зазор двуплечего рычага створок ДШ</v>
          </cell>
          <cell r="B207" t="str">
            <v>Руководство по эксплуатации</v>
          </cell>
          <cell r="C207" t="str">
            <v>30 дней</v>
          </cell>
        </row>
        <row r="208">
          <cell r="A208" t="str">
            <v>Удалить ржавчину и покрасить порталы</v>
          </cell>
          <cell r="B208" t="str">
            <v>Руководство по эксплуатации</v>
          </cell>
          <cell r="C208" t="str">
            <v>30 дней</v>
          </cell>
        </row>
        <row r="209">
          <cell r="A209" t="str">
            <v>Заделать дыру в районе приямка шахты лифта</v>
          </cell>
          <cell r="B209" t="str">
            <v xml:space="preserve">п. 5.2.3, ГОСТ Р 53780-2010 </v>
          </cell>
          <cell r="C209" t="str">
            <v>30 дней</v>
          </cell>
        </row>
        <row r="210">
          <cell r="A210" t="str">
            <v>Заделать дыру в районе</v>
          </cell>
          <cell r="B210" t="str">
            <v xml:space="preserve">п. 5.2.3, ГОСТ Р 53780-2010 </v>
          </cell>
          <cell r="C210" t="str">
            <v>30 дней</v>
          </cell>
        </row>
        <row r="211">
          <cell r="A211" t="str">
            <v>Отрегулировать створки ДШ</v>
          </cell>
          <cell r="B211" t="str">
            <v>Руководство по эксплуатации</v>
          </cell>
          <cell r="C211" t="str">
            <v>30 дней</v>
          </cell>
        </row>
        <row r="212">
          <cell r="A212" t="str">
            <v>Установить металлическое обрамление ДШ</v>
          </cell>
          <cell r="B212" t="str">
            <v xml:space="preserve">п. 5.4.1.11, ГОСТ Р 53780-2010 </v>
          </cell>
          <cell r="C212" t="str">
            <v>30 дней</v>
          </cell>
        </row>
        <row r="213">
          <cell r="A213" t="str">
            <v>Восстановить обрамление ДШ</v>
          </cell>
          <cell r="B213" t="str">
            <v xml:space="preserve">п. 5.4.1.11, ГОСТ Р 53780-2010 </v>
          </cell>
          <cell r="C213" t="str">
            <v>30 дней</v>
          </cell>
        </row>
        <row r="214">
          <cell r="A214" t="str">
            <v>Закрепить башмачки на створках ДШ</v>
          </cell>
          <cell r="B214" t="str">
            <v>Руководство по эксплуатации</v>
          </cell>
          <cell r="C214" t="str">
            <v>30 дней</v>
          </cell>
        </row>
        <row r="215">
          <cell r="A215" t="str">
            <v>Заменить створку ДШ</v>
          </cell>
          <cell r="B215" t="str">
            <v>Руководство по эксплуатации</v>
          </cell>
          <cell r="C215" t="str">
            <v>30 дней</v>
          </cell>
        </row>
        <row r="216">
          <cell r="A216" t="str">
            <v>Заменить створки ДШ</v>
          </cell>
          <cell r="B216" t="str">
            <v>Руководство по эксплуатации</v>
          </cell>
          <cell r="C216" t="str">
            <v>30 дней</v>
          </cell>
        </row>
        <row r="217">
          <cell r="A217" t="str">
            <v>Заменить порог ДШ</v>
          </cell>
          <cell r="B217" t="str">
            <v>Руководство по эксплуатации</v>
          </cell>
          <cell r="C217" t="str">
            <v>30 дней</v>
          </cell>
        </row>
        <row r="218">
          <cell r="A218" t="str">
            <v>Забетонировать порог ДШ 1 этажа</v>
          </cell>
          <cell r="B218" t="str">
            <v>Руководство по эксплуатации</v>
          </cell>
          <cell r="C218" t="str">
            <v>30 дней</v>
          </cell>
        </row>
        <row r="219">
          <cell r="A219" t="str">
            <v>Не соответствует зазор между сомкнутыми створками ДШ</v>
          </cell>
          <cell r="B219" t="str">
            <v xml:space="preserve">п. 5.4.1.11, ГОСТ Р 53780-2010 </v>
          </cell>
          <cell r="C219" t="str">
            <v>30 дней</v>
          </cell>
        </row>
        <row r="220">
          <cell r="A220" t="str">
            <v>Установить ключевину в створку ДШ</v>
          </cell>
          <cell r="B220" t="str">
            <v xml:space="preserve">п. 5.4.1.13.6, ГОСТ Р 53780-2010 </v>
          </cell>
          <cell r="C220" t="str">
            <v>30 дней</v>
          </cell>
        </row>
        <row r="221">
          <cell r="A221" t="str">
            <v>Установить дверную коробку в проеме ДШ</v>
          </cell>
          <cell r="B221" t="str">
            <v xml:space="preserve">п. 5.4.1.11, ГОСТ Р 53780-2010 </v>
          </cell>
          <cell r="C221" t="str">
            <v>30 дней</v>
          </cell>
        </row>
        <row r="222">
          <cell r="A222" t="str">
            <v>Обварить верхнюю балку ДШ</v>
          </cell>
          <cell r="C222" t="str">
            <v>30 дней</v>
          </cell>
        </row>
        <row r="223">
          <cell r="A223" t="str">
            <v>Заменить створки ДШ 1 этажа</v>
          </cell>
          <cell r="B223" t="str">
            <v>Руководство по эксплуатации</v>
          </cell>
          <cell r="C223" t="str">
            <v>30 дней</v>
          </cell>
        </row>
        <row r="224">
          <cell r="A224" t="str">
            <v>ПОСТ УПРАВЛЕНИЯ В КАБИНЕ</v>
          </cell>
        </row>
        <row r="225">
          <cell r="A225" t="str">
            <v>Закрепить панель приказов в кабине</v>
          </cell>
          <cell r="B225" t="str">
            <v>Руководство по эксплуатации</v>
          </cell>
          <cell r="C225" t="str">
            <v>30 дней</v>
          </cell>
        </row>
        <row r="226">
          <cell r="A226" t="str">
            <v>Задействовать табло индикации этажей в кабине лифта</v>
          </cell>
          <cell r="B226" t="str">
            <v>Руководство по эксплуатации</v>
          </cell>
          <cell r="C226" t="str">
            <v>30 дней</v>
          </cell>
        </row>
        <row r="227">
          <cell r="A227" t="str">
            <v>Отсутствует двухсторонняя переговорная связь</v>
          </cell>
          <cell r="B227" t="str">
            <v xml:space="preserve">п. 5.5.3.16, ГОСТ Р 53780-2010 </v>
          </cell>
          <cell r="C227" t="str">
            <v>30 дней</v>
          </cell>
        </row>
        <row r="228">
          <cell r="A228" t="str">
            <v>Задействовать кнопку "Двери" на посту управления в кабине лифта</v>
          </cell>
          <cell r="B228" t="str">
            <v>п. 5.5.3.3, ГОСТ Р 53780-2010</v>
          </cell>
          <cell r="C228" t="str">
            <v>30 дней</v>
          </cell>
        </row>
        <row r="229">
          <cell r="A229" t="str">
            <v>Заменить кнопку "Двери" на посту управления в кабине лифта</v>
          </cell>
          <cell r="B229" t="str">
            <v>п. 5.5.3.3, ГОСТ Р 53780-2010</v>
          </cell>
          <cell r="C229" t="str">
            <v>30 дней</v>
          </cell>
        </row>
        <row r="230">
          <cell r="A230" t="str">
            <v>Заменить кнопку "Вызова диспетчера" на посту управления в кабине лифта</v>
          </cell>
          <cell r="B230" t="str">
            <v>Электрическая схема</v>
          </cell>
          <cell r="C230" t="str">
            <v>30 дней</v>
          </cell>
        </row>
        <row r="231">
          <cell r="A231" t="str">
            <v>Заменить кнопку "Приказа" на посту управления в кабине лифта</v>
          </cell>
          <cell r="B231" t="str">
            <v>Электрическая схема</v>
          </cell>
          <cell r="C231" t="str">
            <v>30 дней</v>
          </cell>
        </row>
        <row r="232">
          <cell r="A232" t="str">
            <v>Задействовать кнопку "Приказа" на посту управления в кабине лифта</v>
          </cell>
          <cell r="B232" t="str">
            <v>Электрическая схема</v>
          </cell>
          <cell r="C232" t="str">
            <v>30 дней</v>
          </cell>
        </row>
        <row r="233">
          <cell r="A233" t="str">
            <v>Задействовать подсветку кнопок на посту управления в кабине лифта</v>
          </cell>
          <cell r="B233" t="str">
            <v>Электрическая схема</v>
          </cell>
          <cell r="C233" t="str">
            <v>30 дней</v>
          </cell>
        </row>
        <row r="234">
          <cell r="A234" t="str">
            <v>ПОСТЫ УПРАВЛЕНИЯ НА ЭТАЖНЫХ ПЛОЩАДКАХ</v>
          </cell>
        </row>
        <row r="235">
          <cell r="A235" t="str">
            <v>Задействовать кнопку "Вызов"</v>
          </cell>
          <cell r="B235" t="str">
            <v>Электрическая схема</v>
          </cell>
          <cell r="C235" t="str">
            <v>30 дней</v>
          </cell>
        </row>
        <row r="236">
          <cell r="A236" t="str">
            <v>Заменить кнопку "Вызов"</v>
          </cell>
          <cell r="B236" t="str">
            <v>Электрическая схема</v>
          </cell>
          <cell r="C236" t="str">
            <v>30 дней</v>
          </cell>
        </row>
        <row r="237">
          <cell r="A237" t="str">
            <v>Задействовать индикацию кнопки "Вызов"</v>
          </cell>
          <cell r="B237" t="str">
            <v>Электрическая схема</v>
          </cell>
          <cell r="C237" t="str">
            <v>30 дней</v>
          </cell>
        </row>
        <row r="238">
          <cell r="A238" t="str">
            <v>Заменить кнопку вызова 1 этажа</v>
          </cell>
          <cell r="B238" t="str">
            <v>Руководство по эксплуатации</v>
          </cell>
          <cell r="C238" t="str">
            <v>30 дней</v>
          </cell>
        </row>
        <row r="239">
          <cell r="A239" t="str">
            <v>Закрыть дыру около кнопки вызова 1 этажа</v>
          </cell>
          <cell r="B239" t="str">
            <v>Руководство по эксплуатации</v>
          </cell>
          <cell r="C239" t="str">
            <v>30 дней</v>
          </cell>
        </row>
        <row r="240">
          <cell r="A240" t="str">
            <v>ПРОЧЕЕ</v>
          </cell>
        </row>
        <row r="241">
          <cell r="A241" t="str">
            <v>Убрать мусор в МП</v>
          </cell>
          <cell r="B241" t="str">
            <v>Руководство по эксплуатации</v>
          </cell>
          <cell r="C241" t="str">
            <v>30 дней</v>
          </cell>
        </row>
        <row r="242">
          <cell r="A242" t="str">
            <v>Убрать из машинного помещения оборудование не относящиеся к лифту</v>
          </cell>
          <cell r="B242" t="str">
            <v xml:space="preserve">п. 5.3.2.3, ГОСТ Р 53780-2010 </v>
          </cell>
          <cell r="C242" t="str">
            <v>30 дней</v>
          </cell>
        </row>
        <row r="243">
          <cell r="A243" t="str">
            <v>Отсутствуют диэлектрические коврики в МП</v>
          </cell>
          <cell r="B243" t="str">
            <v>Руководство по эксплуатации</v>
          </cell>
          <cell r="C243" t="str">
            <v>30 дней</v>
          </cell>
        </row>
        <row r="244">
          <cell r="A244" t="str">
            <v>Отсутствуют журналы ТО</v>
          </cell>
          <cell r="B244" t="str">
            <v>Руководство по эксплуатации</v>
          </cell>
          <cell r="C244" t="str">
            <v>30 дней</v>
          </cell>
        </row>
        <row r="245">
          <cell r="A245" t="str">
            <v>Температура в МП ниже минимально допустимого значения</v>
          </cell>
          <cell r="B245" t="str">
            <v>Руководство по эксплуатации</v>
          </cell>
          <cell r="C245" t="str">
            <v>30 дней</v>
          </cell>
        </row>
        <row r="246">
          <cell r="A246" t="str">
            <v>Температура в МП выше максимально допустимого значения</v>
          </cell>
          <cell r="B246" t="str">
            <v>Руководство по эксплуатации</v>
          </cell>
          <cell r="C246" t="str">
            <v>30 дней</v>
          </cell>
        </row>
        <row r="247">
          <cell r="A247" t="str">
            <v>Убрать мусор на кабине</v>
          </cell>
          <cell r="B247" t="str">
            <v>Руководство по эксплуатации</v>
          </cell>
          <cell r="C247" t="str">
            <v>30 дней</v>
          </cell>
        </row>
        <row r="248">
          <cell r="A248" t="str">
            <v>Отрегулировать этажный переключатель перехода с большой на малую скорость</v>
          </cell>
          <cell r="B248" t="str">
            <v>Монтажный чертеж</v>
          </cell>
          <cell r="C248" t="str">
            <v>30 дней</v>
          </cell>
        </row>
        <row r="249">
          <cell r="A249" t="str">
            <v>Убрать мусор в приямке шахты лифта</v>
          </cell>
          <cell r="B249" t="str">
            <v>Руководство по эксплуатации</v>
          </cell>
          <cell r="C249" t="str">
            <v>30 дней</v>
          </cell>
        </row>
        <row r="250">
          <cell r="A250" t="str">
            <v>Заменить подвесной кабель</v>
          </cell>
          <cell r="B250" t="str">
            <v>п. 5.5.5.10, ГОСТ Р 53780-2010</v>
          </cell>
          <cell r="C250" t="str">
            <v>30 дней</v>
          </cell>
        </row>
        <row r="251">
          <cell r="A251" t="str">
            <v>Восстановить кнопку "Стоп" в приямке шахты лифта</v>
          </cell>
          <cell r="B251" t="str">
            <v xml:space="preserve">п. 5.5.4.30, ГОСТ Р 53780-2010 </v>
          </cell>
          <cell r="C251" t="str">
            <v>30 дней</v>
          </cell>
        </row>
        <row r="252">
          <cell r="A252" t="str">
            <v>Установить выключатель приямка</v>
          </cell>
          <cell r="B252" t="str">
            <v>Электрическая схема</v>
          </cell>
          <cell r="C252" t="str">
            <v>30 дней</v>
          </cell>
        </row>
        <row r="253">
          <cell r="A253" t="str">
            <v>Закрепить подвесной кабель под кабиной</v>
          </cell>
          <cell r="B253" t="str">
            <v>Руководство по эксплуатации</v>
          </cell>
          <cell r="C253" t="str">
            <v>30 дней</v>
          </cell>
        </row>
        <row r="254">
          <cell r="A254" t="str">
            <v>Произвести обтяжку болтовых соединений по шахте</v>
          </cell>
          <cell r="B254" t="str">
            <v>Руководство по эксплуатации</v>
          </cell>
          <cell r="C254" t="str">
            <v>30 дней</v>
          </cell>
        </row>
        <row r="255">
          <cell r="A255" t="str">
            <v>Заменить эл.проводку по шахте (разрушение изоляции, износ)</v>
          </cell>
          <cell r="B255" t="str">
            <v>Руководство по эксплуатации</v>
          </cell>
          <cell r="C255" t="str">
            <v>30 дней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5" insertRowShift="1" totalsRowShown="0" headerRowDxfId="6" dataDxfId="4" headerRowBorderDxfId="5" totalsRowBorderDxfId="3">
  <autoFilter ref="A1:C5"/>
  <tableColumns count="3">
    <tableColumn id="1" name="Замечания" dataDxfId="2"/>
    <tableColumn id="2" name="ГОСТ" dataDxfId="1"/>
    <tableColumn id="3" name="Срок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13"/>
  <sheetViews>
    <sheetView tabSelected="1" topLeftCell="J1" workbookViewId="0">
      <selection activeCell="N17" sqref="N17"/>
    </sheetView>
  </sheetViews>
  <sheetFormatPr defaultRowHeight="15"/>
  <cols>
    <col min="1" max="1" width="11.85546875" bestFit="1" customWidth="1"/>
    <col min="2" max="2" width="14.5703125" customWidth="1"/>
    <col min="3" max="3" width="26.42578125" customWidth="1"/>
    <col min="4" max="4" width="14.140625" customWidth="1"/>
    <col min="5" max="5" width="11.28515625" bestFit="1" customWidth="1"/>
    <col min="6" max="6" width="5.5703125" customWidth="1"/>
    <col min="7" max="7" width="6.5703125" customWidth="1"/>
    <col min="8" max="8" width="12.5703125" customWidth="1"/>
    <col min="9" max="9" width="13.5703125" customWidth="1"/>
    <col min="10" max="11" width="13.42578125" customWidth="1"/>
    <col min="12" max="12" width="16.7109375" customWidth="1"/>
    <col min="13" max="13" width="8" customWidth="1"/>
    <col min="14" max="14" width="42.42578125" customWidth="1"/>
    <col min="15" max="15" width="5" hidden="1" customWidth="1"/>
    <col min="16" max="16" width="30.7109375" hidden="1" customWidth="1"/>
    <col min="17" max="17" width="8.5703125" hidden="1" customWidth="1"/>
    <col min="18" max="18" width="6" customWidth="1"/>
    <col min="19" max="19" width="38.7109375" customWidth="1"/>
    <col min="20" max="20" width="6.42578125" style="62" customWidth="1"/>
    <col min="21" max="21" width="33" customWidth="1"/>
  </cols>
  <sheetData>
    <row r="1" spans="1:113" s="58" customFormat="1" ht="31.5">
      <c r="A1" s="58" t="s">
        <v>103</v>
      </c>
      <c r="B1" s="58" t="s">
        <v>104</v>
      </c>
      <c r="C1" s="58" t="s">
        <v>105</v>
      </c>
      <c r="D1" s="58" t="s">
        <v>106</v>
      </c>
      <c r="E1" s="58" t="s">
        <v>107</v>
      </c>
      <c r="F1" s="57" t="s">
        <v>108</v>
      </c>
      <c r="G1" s="57" t="s">
        <v>109</v>
      </c>
      <c r="H1" s="58" t="s">
        <v>112</v>
      </c>
      <c r="I1" s="58" t="s">
        <v>110</v>
      </c>
      <c r="J1" s="58" t="s">
        <v>111</v>
      </c>
      <c r="K1" s="58" t="s">
        <v>115</v>
      </c>
      <c r="L1" s="59" t="s">
        <v>116</v>
      </c>
      <c r="M1" s="58" t="s">
        <v>113</v>
      </c>
      <c r="N1" s="58" t="s">
        <v>114</v>
      </c>
      <c r="P1" s="60" t="s">
        <v>35</v>
      </c>
      <c r="Q1" s="61" t="s">
        <v>36</v>
      </c>
      <c r="R1" s="58" t="s">
        <v>113</v>
      </c>
      <c r="S1" s="58" t="s">
        <v>114</v>
      </c>
      <c r="T1" s="58" t="s">
        <v>113</v>
      </c>
      <c r="U1" s="58" t="s">
        <v>114</v>
      </c>
    </row>
    <row r="2" spans="1:113" s="55" customFormat="1" ht="15.75">
      <c r="A2" s="48" t="s">
        <v>0</v>
      </c>
      <c r="B2" s="49" t="s">
        <v>1</v>
      </c>
      <c r="C2" s="50" t="s">
        <v>2</v>
      </c>
      <c r="D2" s="51">
        <v>1</v>
      </c>
      <c r="E2" s="52">
        <v>41592</v>
      </c>
      <c r="F2" s="53" t="s">
        <v>3</v>
      </c>
      <c r="G2" s="54" t="s">
        <v>4</v>
      </c>
      <c r="H2" s="51" t="s">
        <v>5</v>
      </c>
      <c r="I2" s="51" t="s">
        <v>6</v>
      </c>
      <c r="J2" s="55">
        <v>2014</v>
      </c>
      <c r="K2" s="63" t="str">
        <f>IF(COUNTIF(Лист2!$A$7:$A$42,Лист1!N2)&gt;0,"Да","Нет")</f>
        <v>Нет</v>
      </c>
      <c r="L2" s="63" t="str">
        <f>IF(COUNTIF(Лист2!$A$7:$A$42,Лист1!O2)&gt;0,"Да","Нет")</f>
        <v>Нет</v>
      </c>
      <c r="M2" s="48" t="s">
        <v>118</v>
      </c>
      <c r="N2" s="56"/>
      <c r="O2" s="55" t="str">
        <f>IF(N2="","",MATCH(N2,[1]Лист2!$A$2:$A$1001,0))</f>
        <v/>
      </c>
      <c r="P2" s="56" t="str">
        <f>IF(N2="","",INDEX([1]Лист2!$A$2:$C$1001,O2,2))</f>
        <v/>
      </c>
      <c r="Q2" s="55" t="str">
        <f>IF(N2="","",INDEX([1]Лист2!$A$2:$C$1001,O2,3))</f>
        <v/>
      </c>
      <c r="R2" s="48" t="s">
        <v>117</v>
      </c>
      <c r="S2" s="56"/>
      <c r="T2" s="55">
        <v>3</v>
      </c>
      <c r="U2" s="55" t="str">
        <f>IF(S2="","",MATCH(S2,[1]Лист2!$A$2:$A$1001,0))</f>
        <v/>
      </c>
      <c r="V2" s="56"/>
      <c r="X2" s="48"/>
      <c r="Y2" s="56"/>
      <c r="Z2" s="56"/>
      <c r="AB2" s="56"/>
      <c r="AD2" s="48"/>
      <c r="AE2" s="56"/>
      <c r="AF2" s="56"/>
      <c r="AG2" s="55" t="str">
        <f>IF(AE2="","",MATCH(AE2,[1]Лист2!$A$2:$A$1001,0))</f>
        <v/>
      </c>
      <c r="AH2" s="56" t="str">
        <f>IF(AE2="","",INDEX([1]Лист2!$A$2:$C$1001,AG2,2))</f>
        <v/>
      </c>
      <c r="AI2" s="55" t="str">
        <f>IF(AE2="","",INDEX([1]Лист2!$A$2:$C$1001,AG2,3))</f>
        <v/>
      </c>
      <c r="AJ2" s="48" t="str">
        <f t="shared" ref="AJ2:AJ13" si="0">IF(AK2="","",8)</f>
        <v/>
      </c>
      <c r="AK2" s="56"/>
      <c r="AL2" s="56"/>
      <c r="AM2" s="55" t="str">
        <f>IF(AK2="","",MATCH(AK2,[1]Лист2!$A$2:$A$1001,0))</f>
        <v/>
      </c>
      <c r="AN2" s="56" t="str">
        <f>IF(AK2="","",INDEX([1]Лист2!$A$2:$C$1001,AM2,2))</f>
        <v/>
      </c>
      <c r="AO2" s="55" t="str">
        <f>IF(AK2="","",INDEX([1]Лист2!$A$2:$C$1001,AM2,3))</f>
        <v/>
      </c>
      <c r="AP2" s="48" t="str">
        <f t="shared" ref="AP2:AP13" si="1">IF(AQ2="","",9)</f>
        <v/>
      </c>
      <c r="AQ2" s="56"/>
      <c r="AR2" s="56"/>
      <c r="AS2" s="55" t="str">
        <f>IF(AQ2="","",MATCH(AQ2,[1]Лист2!$A$2:$A$1001,0))</f>
        <v/>
      </c>
      <c r="AT2" s="56" t="str">
        <f>IF(AQ2="","",INDEX([1]Лист2!$A$2:$C$1001,AS2,2))</f>
        <v/>
      </c>
      <c r="AU2" s="55" t="str">
        <f>IF(AQ2="","",INDEX([1]Лист2!$A$2:$C$1001,AS2,3))</f>
        <v/>
      </c>
      <c r="AV2" s="48" t="str">
        <f t="shared" ref="AV2:AV13" si="2">IF(AW2="","",10)</f>
        <v/>
      </c>
      <c r="AW2" s="56"/>
      <c r="AX2" s="56"/>
      <c r="AY2" s="55" t="str">
        <f>IF(AW2="","",MATCH(AW2,[1]Лист2!$A$2:$A$1001,0))</f>
        <v/>
      </c>
      <c r="AZ2" s="56" t="str">
        <f>IF(AW2="","",INDEX([1]Лист2!$A$2:$C$1001,AY2,2))</f>
        <v/>
      </c>
      <c r="BA2" s="55" t="str">
        <f>IF(AW2="","",INDEX([1]Лист2!$A$2:$C$1001,AY2,3))</f>
        <v/>
      </c>
      <c r="BB2" s="48" t="str">
        <f t="shared" ref="BB2:BB13" si="3">IF(BC2="","",11)</f>
        <v/>
      </c>
      <c r="BC2" s="56"/>
      <c r="BD2" s="56"/>
      <c r="BE2" s="55" t="str">
        <f>IF(BC2="","",MATCH(BC2,[1]Лист2!$A$2:$A$1001,0))</f>
        <v/>
      </c>
      <c r="BF2" s="56" t="str">
        <f>IF(BC2="","",INDEX([1]Лист2!$A$2:$C$1001,BE2,2))</f>
        <v/>
      </c>
      <c r="BG2" s="55" t="str">
        <f>IF(BC2="","",INDEX([1]Лист2!$A$2:$C$1001,BE2,3))</f>
        <v/>
      </c>
      <c r="BH2" s="48" t="str">
        <f t="shared" ref="BH2:BH13" si="4">IF(BI2="","",12)</f>
        <v/>
      </c>
      <c r="BI2" s="56"/>
      <c r="BJ2" s="56"/>
      <c r="BK2" s="55" t="str">
        <f>IF(BI2="","",MATCH(BI2,[1]Лист2!$A$2:$A$1001,0))</f>
        <v/>
      </c>
      <c r="BL2" s="56" t="str">
        <f>IF(BI2="","",INDEX([1]Лист2!$A$2:$C$1001,BK2,2))</f>
        <v/>
      </c>
      <c r="BM2" s="55" t="str">
        <f>IF(BI2="","",INDEX([1]Лист2!$A$2:$C$1001,BK2,3))</f>
        <v/>
      </c>
      <c r="BN2" s="48" t="str">
        <f t="shared" ref="BN2:BN13" si="5">IF(BO2="","",13)</f>
        <v/>
      </c>
      <c r="BO2" s="56"/>
      <c r="BP2" s="56"/>
      <c r="BQ2" s="55" t="str">
        <f>IF(BO2="","",MATCH(BO2,[1]Лист2!$A$2:$A$1001,0))</f>
        <v/>
      </c>
      <c r="BR2" s="56" t="str">
        <f>IF(BO2="","",INDEX([1]Лист2!$A$2:$C$1001,BQ2,2))</f>
        <v/>
      </c>
      <c r="BS2" s="55" t="str">
        <f>IF(BO2="","",INDEX([1]Лист2!$A$2:$C$1001,BQ2,3))</f>
        <v/>
      </c>
      <c r="BT2" s="48" t="str">
        <f t="shared" ref="BT2:BT13" si="6">IF(BU2="","",14)</f>
        <v/>
      </c>
      <c r="BU2" s="56"/>
      <c r="BV2" s="56"/>
      <c r="BW2" s="55" t="str">
        <f>IF(BU2="","",MATCH(BU2,[1]Лист2!$A$2:$A$1001,0))</f>
        <v/>
      </c>
      <c r="BX2" s="56" t="str">
        <f>IF(BU2="","",INDEX([1]Лист2!$A$2:$C$1001,BW2,2))</f>
        <v/>
      </c>
      <c r="BY2" s="55" t="str">
        <f>IF(BU2="","",INDEX([1]Лист2!$A$2:$C$1001,BW2,3))</f>
        <v/>
      </c>
      <c r="BZ2" s="48" t="str">
        <f t="shared" ref="BZ2:BZ13" si="7">IF(CA2="","",15)</f>
        <v/>
      </c>
      <c r="CA2" s="56"/>
      <c r="CB2" s="56"/>
      <c r="CC2" s="55" t="str">
        <f>IF(CA2="","",MATCH(CA2,[1]Лист2!$A$2:$A$1001,0))</f>
        <v/>
      </c>
      <c r="CD2" s="56" t="str">
        <f>IF(CA2="","",INDEX([1]Лист2!$A$2:$C$1001,CC2,2))</f>
        <v/>
      </c>
      <c r="CE2" s="55" t="str">
        <f>IF(CA2="","",INDEX([1]Лист2!$A$2:$C$1001,CC2,3))</f>
        <v/>
      </c>
      <c r="CF2" s="48" t="str">
        <f t="shared" ref="CF2:CF13" si="8">IF(CG2="","",16)</f>
        <v/>
      </c>
      <c r="CG2" s="56"/>
      <c r="CH2" s="56"/>
      <c r="CI2" s="55" t="str">
        <f>IF(CG2="","",MATCH(CG2,[1]Лист2!$A$2:$A$1001,0))</f>
        <v/>
      </c>
      <c r="CJ2" s="56" t="str">
        <f>IF(CG2="","",INDEX([1]Лист2!$A$2:$C$1001,CI2,2))</f>
        <v/>
      </c>
      <c r="CK2" s="55" t="str">
        <f>IF(CG2="","",INDEX([1]Лист2!$A$2:$C$1001,CI2,3))</f>
        <v/>
      </c>
      <c r="CL2" s="48" t="str">
        <f t="shared" ref="CL2:CL13" si="9">IF(CM2="","",17)</f>
        <v/>
      </c>
      <c r="CM2" s="56"/>
      <c r="CN2" s="56"/>
      <c r="CO2" s="55" t="str">
        <f>IF(CM2="","",MATCH(CM2,[1]Лист2!$A$2:$A$1001,0))</f>
        <v/>
      </c>
      <c r="CP2" s="56" t="str">
        <f>IF(CM2="","",INDEX([1]Лист2!$A$2:$C$1001,CO2,2))</f>
        <v/>
      </c>
      <c r="CQ2" s="55" t="str">
        <f>IF(CM2="","",INDEX([1]Лист2!$A$2:$C$1001,CO2,3))</f>
        <v/>
      </c>
      <c r="CR2" s="48" t="str">
        <f t="shared" ref="CR2:CR13" si="10">IF(CS2="","",18)</f>
        <v/>
      </c>
      <c r="CS2" s="56"/>
      <c r="CT2" s="56"/>
      <c r="CU2" s="55" t="str">
        <f>IF(CS2="","",MATCH(CS2,[1]Лист2!$A$2:$A$1001,0))</f>
        <v/>
      </c>
      <c r="CV2" s="56" t="str">
        <f>IF(CS2="","",INDEX([1]Лист2!$A$2:$C$1001,CU2,2))</f>
        <v/>
      </c>
      <c r="CW2" s="55" t="str">
        <f>IF(CS2="","",INDEX([1]Лист2!$A$2:$C$1001,CU2,3))</f>
        <v/>
      </c>
      <c r="CX2" s="48" t="str">
        <f t="shared" ref="CX2:CX13" si="11">IF(CY2="","",19)</f>
        <v/>
      </c>
      <c r="CY2" s="56"/>
      <c r="CZ2" s="56"/>
      <c r="DA2" s="55" t="str">
        <f>IF(CY2="","",MATCH(CY2,[1]Лист2!$A$2:$A$1001,0))</f>
        <v/>
      </c>
      <c r="DB2" s="56" t="str">
        <f>IF(CY2="","",INDEX([1]Лист2!$A$2:$C$1001,DA2,2))</f>
        <v/>
      </c>
      <c r="DC2" s="55" t="str">
        <f>IF(CY2="","",INDEX([1]Лист2!$A$2:$C$1001,DA2,3))</f>
        <v/>
      </c>
      <c r="DD2" s="48" t="str">
        <f t="shared" ref="DD2:DD13" si="12">IF(DE2="","",20)</f>
        <v/>
      </c>
      <c r="DE2" s="56"/>
      <c r="DF2" s="56"/>
      <c r="DG2" s="55" t="str">
        <f>IF(DE2="","",MATCH(DE2,[1]Лист2!$A$2:$A$1001,0))</f>
        <v/>
      </c>
      <c r="DH2" s="56" t="str">
        <f>IF(DE2="","",INDEX([1]Лист2!$A$2:$C$1001,DG2,2))</f>
        <v/>
      </c>
      <c r="DI2" s="55" t="str">
        <f>IF(DE2="","",INDEX([1]Лист2!$A$2:$C$1001,DG2,3))</f>
        <v/>
      </c>
    </row>
    <row r="3" spans="1:113" s="8" customFormat="1" ht="15.75">
      <c r="A3" s="1" t="s">
        <v>7</v>
      </c>
      <c r="B3" s="2" t="s">
        <v>1</v>
      </c>
      <c r="C3" s="3" t="s">
        <v>8</v>
      </c>
      <c r="D3" s="4">
        <v>1</v>
      </c>
      <c r="E3" s="5">
        <v>41593</v>
      </c>
      <c r="F3" s="6" t="s">
        <v>3</v>
      </c>
      <c r="G3" s="7" t="s">
        <v>9</v>
      </c>
      <c r="H3" s="4" t="s">
        <v>5</v>
      </c>
      <c r="I3" s="4" t="s">
        <v>10</v>
      </c>
      <c r="J3" s="8">
        <v>2014</v>
      </c>
      <c r="K3" s="63" t="s">
        <v>119</v>
      </c>
      <c r="L3" s="63" t="s">
        <v>119</v>
      </c>
      <c r="M3" s="48" t="s">
        <v>118</v>
      </c>
      <c r="N3" s="28" t="s">
        <v>48</v>
      </c>
      <c r="O3" s="8">
        <f>IF(N3="","",MATCH(N3,[1]Лист2!$A$2:$A$1001,0))</f>
        <v>6</v>
      </c>
      <c r="P3" s="9" t="str">
        <f>IF(N3="","",INDEX([1]Лист2!$A$2:$C$1001,O3,2))</f>
        <v>Руководство по эксплуатации</v>
      </c>
      <c r="Q3" s="8" t="str">
        <f>IF(N3="","",INDEX([1]Лист2!$A$2:$C$1001,O3,3))</f>
        <v>30 дней</v>
      </c>
      <c r="R3" s="48" t="s">
        <v>117</v>
      </c>
      <c r="S3" s="29" t="s">
        <v>91</v>
      </c>
      <c r="T3" s="55">
        <v>3</v>
      </c>
      <c r="V3" s="9"/>
      <c r="X3" s="1"/>
      <c r="Y3" s="9"/>
      <c r="Z3" s="9"/>
      <c r="AB3" s="9"/>
      <c r="AD3" s="1"/>
      <c r="AE3" s="9"/>
      <c r="AF3" s="9"/>
      <c r="AG3" s="8" t="str">
        <f>IF(AE3="","",MATCH(AE3,[1]Лист2!$A$2:$A$1001,0))</f>
        <v/>
      </c>
      <c r="AH3" s="9" t="str">
        <f>IF(AE3="","",INDEX([1]Лист2!$A$2:$C$1001,AG3,2))</f>
        <v/>
      </c>
      <c r="AI3" s="8" t="str">
        <f>IF(AE3="","",INDEX([1]Лист2!$A$2:$C$1001,AG3,3))</f>
        <v/>
      </c>
      <c r="AJ3" s="1" t="str">
        <f t="shared" si="0"/>
        <v/>
      </c>
      <c r="AK3" s="9"/>
      <c r="AL3" s="9"/>
      <c r="AM3" s="8" t="str">
        <f>IF(AK3="","",MATCH(AK3,[1]Лист2!$A$2:$A$1001,0))</f>
        <v/>
      </c>
      <c r="AN3" s="9" t="str">
        <f>IF(AK3="","",INDEX([1]Лист2!$A$2:$C$1001,AM3,2))</f>
        <v/>
      </c>
      <c r="AO3" s="8" t="str">
        <f>IF(AK3="","",INDEX([1]Лист2!$A$2:$C$1001,AM3,3))</f>
        <v/>
      </c>
      <c r="AP3" s="1" t="str">
        <f t="shared" si="1"/>
        <v/>
      </c>
      <c r="AQ3" s="9"/>
      <c r="AR3" s="9"/>
      <c r="AS3" s="8" t="str">
        <f>IF(AQ3="","",MATCH(AQ3,[1]Лист2!$A$2:$A$1001,0))</f>
        <v/>
      </c>
      <c r="AT3" s="9" t="str">
        <f>IF(AQ3="","",INDEX([1]Лист2!$A$2:$C$1001,AS3,2))</f>
        <v/>
      </c>
      <c r="AU3" s="8" t="str">
        <f>IF(AQ3="","",INDEX([1]Лист2!$A$2:$C$1001,AS3,3))</f>
        <v/>
      </c>
      <c r="AV3" s="1" t="str">
        <f t="shared" si="2"/>
        <v/>
      </c>
      <c r="AW3" s="9"/>
      <c r="AX3" s="9"/>
      <c r="AY3" s="8" t="str">
        <f>IF(AW3="","",MATCH(AW3,[1]Лист2!$A$2:$A$1001,0))</f>
        <v/>
      </c>
      <c r="AZ3" s="9" t="str">
        <f>IF(AW3="","",INDEX([1]Лист2!$A$2:$C$1001,AY3,2))</f>
        <v/>
      </c>
      <c r="BA3" s="8" t="str">
        <f>IF(AW3="","",INDEX([1]Лист2!$A$2:$C$1001,AY3,3))</f>
        <v/>
      </c>
      <c r="BB3" s="1" t="str">
        <f t="shared" si="3"/>
        <v/>
      </c>
      <c r="BC3" s="9"/>
      <c r="BD3" s="9"/>
      <c r="BE3" s="8" t="str">
        <f>IF(BC3="","",MATCH(BC3,[1]Лист2!$A$2:$A$1001,0))</f>
        <v/>
      </c>
      <c r="BF3" s="9" t="str">
        <f>IF(BC3="","",INDEX([1]Лист2!$A$2:$C$1001,BE3,2))</f>
        <v/>
      </c>
      <c r="BG3" s="8" t="str">
        <f>IF(BC3="","",INDEX([1]Лист2!$A$2:$C$1001,BE3,3))</f>
        <v/>
      </c>
      <c r="BH3" s="1" t="str">
        <f t="shared" si="4"/>
        <v/>
      </c>
      <c r="BI3" s="9"/>
      <c r="BJ3" s="9"/>
      <c r="BK3" s="8" t="str">
        <f>IF(BI3="","",MATCH(BI3,[1]Лист2!$A$2:$A$1001,0))</f>
        <v/>
      </c>
      <c r="BL3" s="9" t="str">
        <f>IF(BI3="","",INDEX([1]Лист2!$A$2:$C$1001,BK3,2))</f>
        <v/>
      </c>
      <c r="BM3" s="8" t="str">
        <f>IF(BI3="","",INDEX([1]Лист2!$A$2:$C$1001,BK3,3))</f>
        <v/>
      </c>
      <c r="BN3" s="1" t="str">
        <f t="shared" si="5"/>
        <v/>
      </c>
      <c r="BO3" s="9"/>
      <c r="BP3" s="9"/>
      <c r="BQ3" s="8" t="str">
        <f>IF(BO3="","",MATCH(BO3,[1]Лист2!$A$2:$A$1001,0))</f>
        <v/>
      </c>
      <c r="BR3" s="9" t="str">
        <f>IF(BO3="","",INDEX([1]Лист2!$A$2:$C$1001,BQ3,2))</f>
        <v/>
      </c>
      <c r="BS3" s="8" t="str">
        <f>IF(BO3="","",INDEX([1]Лист2!$A$2:$C$1001,BQ3,3))</f>
        <v/>
      </c>
      <c r="BT3" s="1" t="str">
        <f t="shared" si="6"/>
        <v/>
      </c>
      <c r="BU3" s="9"/>
      <c r="BV3" s="9"/>
      <c r="BW3" s="8" t="str">
        <f>IF(BU3="","",MATCH(BU3,[1]Лист2!$A$2:$A$1001,0))</f>
        <v/>
      </c>
      <c r="BX3" s="9" t="str">
        <f>IF(BU3="","",INDEX([1]Лист2!$A$2:$C$1001,BW3,2))</f>
        <v/>
      </c>
      <c r="BY3" s="8" t="str">
        <f>IF(BU3="","",INDEX([1]Лист2!$A$2:$C$1001,BW3,3))</f>
        <v/>
      </c>
      <c r="BZ3" s="1" t="str">
        <f t="shared" si="7"/>
        <v/>
      </c>
      <c r="CA3" s="9"/>
      <c r="CB3" s="9"/>
      <c r="CC3" s="8" t="str">
        <f>IF(CA3="","",MATCH(CA3,[1]Лист2!$A$2:$A$1001,0))</f>
        <v/>
      </c>
      <c r="CD3" s="9" t="str">
        <f>IF(CA3="","",INDEX([1]Лист2!$A$2:$C$1001,CC3,2))</f>
        <v/>
      </c>
      <c r="CE3" s="8" t="str">
        <f>IF(CA3="","",INDEX([1]Лист2!$A$2:$C$1001,CC3,3))</f>
        <v/>
      </c>
      <c r="CF3" s="1" t="str">
        <f t="shared" si="8"/>
        <v/>
      </c>
      <c r="CG3" s="9"/>
      <c r="CH3" s="9"/>
      <c r="CI3" s="8" t="str">
        <f>IF(CG3="","",MATCH(CG3,[1]Лист2!$A$2:$A$1001,0))</f>
        <v/>
      </c>
      <c r="CJ3" s="9" t="str">
        <f>IF(CG3="","",INDEX([1]Лист2!$A$2:$C$1001,CI3,2))</f>
        <v/>
      </c>
      <c r="CK3" s="8" t="str">
        <f>IF(CG3="","",INDEX([1]Лист2!$A$2:$C$1001,CI3,3))</f>
        <v/>
      </c>
      <c r="CL3" s="1" t="str">
        <f t="shared" si="9"/>
        <v/>
      </c>
      <c r="CM3" s="9"/>
      <c r="CN3" s="9"/>
      <c r="CO3" s="8" t="str">
        <f>IF(CM3="","",MATCH(CM3,[1]Лист2!$A$2:$A$1001,0))</f>
        <v/>
      </c>
      <c r="CP3" s="9" t="str">
        <f>IF(CM3="","",INDEX([1]Лист2!$A$2:$C$1001,CO3,2))</f>
        <v/>
      </c>
      <c r="CQ3" s="8" t="str">
        <f>IF(CM3="","",INDEX([1]Лист2!$A$2:$C$1001,CO3,3))</f>
        <v/>
      </c>
      <c r="CR3" s="1" t="str">
        <f t="shared" si="10"/>
        <v/>
      </c>
      <c r="CS3" s="9"/>
      <c r="CT3" s="9"/>
      <c r="CU3" s="8" t="str">
        <f>IF(CS3="","",MATCH(CS3,[1]Лист2!$A$2:$A$1001,0))</f>
        <v/>
      </c>
      <c r="CV3" s="9" t="str">
        <f>IF(CS3="","",INDEX([1]Лист2!$A$2:$C$1001,CU3,2))</f>
        <v/>
      </c>
      <c r="CW3" s="8" t="str">
        <f>IF(CS3="","",INDEX([1]Лист2!$A$2:$C$1001,CU3,3))</f>
        <v/>
      </c>
      <c r="CX3" s="1" t="str">
        <f t="shared" si="11"/>
        <v/>
      </c>
      <c r="CY3" s="9"/>
      <c r="CZ3" s="9"/>
      <c r="DA3" s="8" t="str">
        <f>IF(CY3="","",MATCH(CY3,[1]Лист2!$A$2:$A$1001,0))</f>
        <v/>
      </c>
      <c r="DB3" s="9" t="str">
        <f>IF(CY3="","",INDEX([1]Лист2!$A$2:$C$1001,DA3,2))</f>
        <v/>
      </c>
      <c r="DC3" s="8" t="str">
        <f>IF(CY3="","",INDEX([1]Лист2!$A$2:$C$1001,DA3,3))</f>
        <v/>
      </c>
      <c r="DD3" s="1" t="str">
        <f t="shared" si="12"/>
        <v/>
      </c>
      <c r="DE3" s="9"/>
      <c r="DF3" s="9"/>
      <c r="DG3" s="8" t="str">
        <f>IF(DE3="","",MATCH(DE3,[1]Лист2!$A$2:$A$1001,0))</f>
        <v/>
      </c>
      <c r="DH3" s="9" t="str">
        <f>IF(DE3="","",INDEX([1]Лист2!$A$2:$C$1001,DG3,2))</f>
        <v/>
      </c>
      <c r="DI3" s="8" t="str">
        <f>IF(DE3="","",INDEX([1]Лист2!$A$2:$C$1001,DG3,3))</f>
        <v/>
      </c>
    </row>
    <row r="4" spans="1:113" s="8" customFormat="1" ht="15.75">
      <c r="A4" s="1" t="s">
        <v>11</v>
      </c>
      <c r="B4" s="2" t="s">
        <v>1</v>
      </c>
      <c r="C4" s="3" t="s">
        <v>12</v>
      </c>
      <c r="D4" s="4">
        <v>1</v>
      </c>
      <c r="E4" s="5">
        <v>41593</v>
      </c>
      <c r="F4" s="6" t="s">
        <v>3</v>
      </c>
      <c r="G4" s="7" t="s">
        <v>13</v>
      </c>
      <c r="H4" s="4" t="s">
        <v>5</v>
      </c>
      <c r="I4" s="4" t="s">
        <v>6</v>
      </c>
      <c r="J4" s="8">
        <v>2014</v>
      </c>
      <c r="K4" s="63" t="s">
        <v>119</v>
      </c>
      <c r="L4" s="63" t="s">
        <v>119</v>
      </c>
      <c r="M4" s="48" t="s">
        <v>118</v>
      </c>
      <c r="N4" s="29" t="s">
        <v>91</v>
      </c>
      <c r="O4" s="8">
        <f>IF(N4="","",MATCH(N4,[1]Лист2!$A$2:$A$1001,0))</f>
        <v>43</v>
      </c>
      <c r="P4" s="9" t="str">
        <f>IF(N4="","",INDEX([1]Лист2!$A$2:$C$1001,O4,2))</f>
        <v>п. 5.4.7.1, ГОСТ Р 53780-2010</v>
      </c>
      <c r="Q4" s="8" t="str">
        <f>IF(N4="","",INDEX([1]Лист2!$A$2:$C$1001,O4,3))</f>
        <v>30 дней</v>
      </c>
      <c r="R4" s="48" t="s">
        <v>117</v>
      </c>
      <c r="S4" s="28" t="s">
        <v>48</v>
      </c>
      <c r="T4" s="55">
        <v>3</v>
      </c>
      <c r="V4" s="9"/>
      <c r="X4" s="1"/>
      <c r="Y4" s="9"/>
      <c r="Z4" s="9"/>
      <c r="AB4" s="9"/>
      <c r="AD4" s="1"/>
      <c r="AE4" s="9"/>
      <c r="AF4" s="9"/>
      <c r="AG4" s="8" t="str">
        <f>IF(AE4="","",MATCH(AE4,[1]Лист2!$A$2:$A$1001,0))</f>
        <v/>
      </c>
      <c r="AH4" s="9" t="str">
        <f>IF(AE4="","",INDEX([1]Лист2!$A$2:$C$1001,AG4,2))</f>
        <v/>
      </c>
      <c r="AI4" s="8" t="str">
        <f>IF(AE4="","",INDEX([1]Лист2!$A$2:$C$1001,AG4,3))</f>
        <v/>
      </c>
      <c r="AJ4" s="1" t="str">
        <f t="shared" si="0"/>
        <v/>
      </c>
      <c r="AK4" s="9"/>
      <c r="AL4" s="9"/>
      <c r="AM4" s="8" t="str">
        <f>IF(AK4="","",MATCH(AK4,[1]Лист2!$A$2:$A$1001,0))</f>
        <v/>
      </c>
      <c r="AN4" s="9" t="str">
        <f>IF(AK4="","",INDEX([1]Лист2!$A$2:$C$1001,AM4,2))</f>
        <v/>
      </c>
      <c r="AO4" s="8" t="str">
        <f>IF(AK4="","",INDEX([1]Лист2!$A$2:$C$1001,AM4,3))</f>
        <v/>
      </c>
      <c r="AP4" s="1" t="str">
        <f t="shared" si="1"/>
        <v/>
      </c>
      <c r="AQ4" s="9"/>
      <c r="AR4" s="9"/>
      <c r="AS4" s="8" t="str">
        <f>IF(AQ4="","",MATCH(AQ4,[1]Лист2!$A$2:$A$1001,0))</f>
        <v/>
      </c>
      <c r="AT4" s="9" t="str">
        <f>IF(AQ4="","",INDEX([1]Лист2!$A$2:$C$1001,AS4,2))</f>
        <v/>
      </c>
      <c r="AU4" s="8" t="str">
        <f>IF(AQ4="","",INDEX([1]Лист2!$A$2:$C$1001,AS4,3))</f>
        <v/>
      </c>
      <c r="AV4" s="1" t="str">
        <f t="shared" si="2"/>
        <v/>
      </c>
      <c r="AW4" s="9"/>
      <c r="AX4" s="9"/>
      <c r="AY4" s="8" t="str">
        <f>IF(AW4="","",MATCH(AW4,[1]Лист2!$A$2:$A$1001,0))</f>
        <v/>
      </c>
      <c r="AZ4" s="9" t="str">
        <f>IF(AW4="","",INDEX([1]Лист2!$A$2:$C$1001,AY4,2))</f>
        <v/>
      </c>
      <c r="BA4" s="8" t="str">
        <f>IF(AW4="","",INDEX([1]Лист2!$A$2:$C$1001,AY4,3))</f>
        <v/>
      </c>
      <c r="BB4" s="1" t="str">
        <f t="shared" si="3"/>
        <v/>
      </c>
      <c r="BC4" s="9"/>
      <c r="BD4" s="9"/>
      <c r="BE4" s="8" t="str">
        <f>IF(BC4="","",MATCH(BC4,[1]Лист2!$A$2:$A$1001,0))</f>
        <v/>
      </c>
      <c r="BF4" s="9" t="str">
        <f>IF(BC4="","",INDEX([1]Лист2!$A$2:$C$1001,BE4,2))</f>
        <v/>
      </c>
      <c r="BG4" s="8" t="str">
        <f>IF(BC4="","",INDEX([1]Лист2!$A$2:$C$1001,BE4,3))</f>
        <v/>
      </c>
      <c r="BH4" s="1" t="str">
        <f t="shared" si="4"/>
        <v/>
      </c>
      <c r="BI4" s="9"/>
      <c r="BJ4" s="9"/>
      <c r="BK4" s="8" t="str">
        <f>IF(BI4="","",MATCH(BI4,[1]Лист2!$A$2:$A$1001,0))</f>
        <v/>
      </c>
      <c r="BL4" s="9" t="str">
        <f>IF(BI4="","",INDEX([1]Лист2!$A$2:$C$1001,BK4,2))</f>
        <v/>
      </c>
      <c r="BM4" s="8" t="str">
        <f>IF(BI4="","",INDEX([1]Лист2!$A$2:$C$1001,BK4,3))</f>
        <v/>
      </c>
      <c r="BN4" s="1" t="str">
        <f t="shared" si="5"/>
        <v/>
      </c>
      <c r="BO4" s="9"/>
      <c r="BP4" s="9"/>
      <c r="BQ4" s="8" t="str">
        <f>IF(BO4="","",MATCH(BO4,[1]Лист2!$A$2:$A$1001,0))</f>
        <v/>
      </c>
      <c r="BR4" s="9" t="str">
        <f>IF(BO4="","",INDEX([1]Лист2!$A$2:$C$1001,BQ4,2))</f>
        <v/>
      </c>
      <c r="BS4" s="8" t="str">
        <f>IF(BO4="","",INDEX([1]Лист2!$A$2:$C$1001,BQ4,3))</f>
        <v/>
      </c>
      <c r="BT4" s="1" t="str">
        <f t="shared" si="6"/>
        <v/>
      </c>
      <c r="BU4" s="9"/>
      <c r="BV4" s="9"/>
      <c r="BW4" s="8" t="str">
        <f>IF(BU4="","",MATCH(BU4,[1]Лист2!$A$2:$A$1001,0))</f>
        <v/>
      </c>
      <c r="BX4" s="9" t="str">
        <f>IF(BU4="","",INDEX([1]Лист2!$A$2:$C$1001,BW4,2))</f>
        <v/>
      </c>
      <c r="BY4" s="8" t="str">
        <f>IF(BU4="","",INDEX([1]Лист2!$A$2:$C$1001,BW4,3))</f>
        <v/>
      </c>
      <c r="BZ4" s="1" t="str">
        <f t="shared" si="7"/>
        <v/>
      </c>
      <c r="CA4" s="9"/>
      <c r="CB4" s="9"/>
      <c r="CC4" s="8" t="str">
        <f>IF(CA4="","",MATCH(CA4,[1]Лист2!$A$2:$A$1001,0))</f>
        <v/>
      </c>
      <c r="CD4" s="9" t="str">
        <f>IF(CA4="","",INDEX([1]Лист2!$A$2:$C$1001,CC4,2))</f>
        <v/>
      </c>
      <c r="CE4" s="8" t="str">
        <f>IF(CA4="","",INDEX([1]Лист2!$A$2:$C$1001,CC4,3))</f>
        <v/>
      </c>
      <c r="CF4" s="1" t="str">
        <f t="shared" si="8"/>
        <v/>
      </c>
      <c r="CG4" s="9"/>
      <c r="CH4" s="9"/>
      <c r="CI4" s="8" t="str">
        <f>IF(CG4="","",MATCH(CG4,[1]Лист2!$A$2:$A$1001,0))</f>
        <v/>
      </c>
      <c r="CJ4" s="9" t="str">
        <f>IF(CG4="","",INDEX([1]Лист2!$A$2:$C$1001,CI4,2))</f>
        <v/>
      </c>
      <c r="CK4" s="8" t="str">
        <f>IF(CG4="","",INDEX([1]Лист2!$A$2:$C$1001,CI4,3))</f>
        <v/>
      </c>
      <c r="CL4" s="1" t="str">
        <f t="shared" si="9"/>
        <v/>
      </c>
      <c r="CM4" s="9"/>
      <c r="CN4" s="9"/>
      <c r="CO4" s="8" t="str">
        <f>IF(CM4="","",MATCH(CM4,[1]Лист2!$A$2:$A$1001,0))</f>
        <v/>
      </c>
      <c r="CP4" s="9" t="str">
        <f>IF(CM4="","",INDEX([1]Лист2!$A$2:$C$1001,CO4,2))</f>
        <v/>
      </c>
      <c r="CQ4" s="8" t="str">
        <f>IF(CM4="","",INDEX([1]Лист2!$A$2:$C$1001,CO4,3))</f>
        <v/>
      </c>
      <c r="CR4" s="1" t="str">
        <f t="shared" si="10"/>
        <v/>
      </c>
      <c r="CS4" s="9"/>
      <c r="CT4" s="9"/>
      <c r="CU4" s="8" t="str">
        <f>IF(CS4="","",MATCH(CS4,[1]Лист2!$A$2:$A$1001,0))</f>
        <v/>
      </c>
      <c r="CV4" s="9" t="str">
        <f>IF(CS4="","",INDEX([1]Лист2!$A$2:$C$1001,CU4,2))</f>
        <v/>
      </c>
      <c r="CW4" s="8" t="str">
        <f>IF(CS4="","",INDEX([1]Лист2!$A$2:$C$1001,CU4,3))</f>
        <v/>
      </c>
      <c r="CX4" s="1" t="str">
        <f t="shared" si="11"/>
        <v/>
      </c>
      <c r="CY4" s="9"/>
      <c r="CZ4" s="9"/>
      <c r="DA4" s="8" t="str">
        <f>IF(CY4="","",MATCH(CY4,[1]Лист2!$A$2:$A$1001,0))</f>
        <v/>
      </c>
      <c r="DB4" s="9" t="str">
        <f>IF(CY4="","",INDEX([1]Лист2!$A$2:$C$1001,DA4,2))</f>
        <v/>
      </c>
      <c r="DC4" s="8" t="str">
        <f>IF(CY4="","",INDEX([1]Лист2!$A$2:$C$1001,DA4,3))</f>
        <v/>
      </c>
      <c r="DD4" s="1" t="str">
        <f t="shared" si="12"/>
        <v/>
      </c>
      <c r="DE4" s="9"/>
      <c r="DF4" s="9"/>
      <c r="DG4" s="8" t="str">
        <f>IF(DE4="","",MATCH(DE4,[1]Лист2!$A$2:$A$1001,0))</f>
        <v/>
      </c>
      <c r="DH4" s="9" t="str">
        <f>IF(DE4="","",INDEX([1]Лист2!$A$2:$C$1001,DG4,2))</f>
        <v/>
      </c>
      <c r="DI4" s="8" t="str">
        <f>IF(DE4="","",INDEX([1]Лист2!$A$2:$C$1001,DG4,3))</f>
        <v/>
      </c>
    </row>
    <row r="5" spans="1:113" s="8" customFormat="1" ht="15.75">
      <c r="A5" s="1" t="s">
        <v>15</v>
      </c>
      <c r="B5" s="2" t="s">
        <v>1</v>
      </c>
      <c r="C5" s="3" t="s">
        <v>12</v>
      </c>
      <c r="D5" s="4">
        <v>2</v>
      </c>
      <c r="E5" s="5">
        <v>41593</v>
      </c>
      <c r="F5" s="6" t="s">
        <v>3</v>
      </c>
      <c r="G5" s="7" t="s">
        <v>16</v>
      </c>
      <c r="H5" s="4" t="s">
        <v>5</v>
      </c>
      <c r="I5" s="4" t="s">
        <v>6</v>
      </c>
      <c r="J5" s="8">
        <v>2014</v>
      </c>
      <c r="K5" s="63" t="s">
        <v>119</v>
      </c>
      <c r="L5" s="63" t="str">
        <f>IF(COUNTIF(Лист2!$A$7:$A$42,Лист1!O5)&gt;0,"Да","Нет")</f>
        <v>Нет</v>
      </c>
      <c r="M5" s="48" t="s">
        <v>118</v>
      </c>
      <c r="N5" s="9"/>
      <c r="O5" s="8" t="str">
        <f>IF(N5="","",MATCH(N5,[1]Лист2!$A$2:$A$1001,0))</f>
        <v/>
      </c>
      <c r="P5" s="9" t="str">
        <f>IF(N5="","",INDEX([1]Лист2!$A$2:$C$1001,O5,2))</f>
        <v/>
      </c>
      <c r="Q5" s="8" t="str">
        <f>IF(N5="","",INDEX([1]Лист2!$A$2:$C$1001,O5,3))</f>
        <v/>
      </c>
      <c r="R5" s="48" t="s">
        <v>117</v>
      </c>
      <c r="S5" s="9"/>
      <c r="T5" s="55">
        <v>3</v>
      </c>
      <c r="U5" s="28" t="s">
        <v>48</v>
      </c>
      <c r="V5" s="9"/>
      <c r="X5" s="1"/>
      <c r="Y5" s="9"/>
      <c r="Z5" s="9"/>
      <c r="AB5" s="9"/>
      <c r="AD5" s="1"/>
      <c r="AE5" s="9"/>
      <c r="AF5" s="9"/>
      <c r="AG5" s="8" t="str">
        <f>IF(AE5="","",MATCH(AE5,[1]Лист2!$A$2:$A$1001,0))</f>
        <v/>
      </c>
      <c r="AH5" s="9" t="str">
        <f>IF(AE5="","",INDEX([1]Лист2!$A$2:$C$1001,AG5,2))</f>
        <v/>
      </c>
      <c r="AI5" s="8" t="str">
        <f>IF(AE5="","",INDEX([1]Лист2!$A$2:$C$1001,AG5,3))</f>
        <v/>
      </c>
      <c r="AJ5" s="1" t="str">
        <f t="shared" si="0"/>
        <v/>
      </c>
      <c r="AK5" s="9"/>
      <c r="AL5" s="9"/>
      <c r="AM5" s="8" t="str">
        <f>IF(AK5="","",MATCH(AK5,[1]Лист2!$A$2:$A$1001,0))</f>
        <v/>
      </c>
      <c r="AN5" s="9" t="str">
        <f>IF(AK5="","",INDEX([1]Лист2!$A$2:$C$1001,AM5,2))</f>
        <v/>
      </c>
      <c r="AO5" s="8" t="str">
        <f>IF(AK5="","",INDEX([1]Лист2!$A$2:$C$1001,AM5,3))</f>
        <v/>
      </c>
      <c r="AP5" s="1" t="str">
        <f t="shared" si="1"/>
        <v/>
      </c>
      <c r="AQ5" s="9"/>
      <c r="AR5" s="9"/>
      <c r="AS5" s="8" t="str">
        <f>IF(AQ5="","",MATCH(AQ5,[1]Лист2!$A$2:$A$1001,0))</f>
        <v/>
      </c>
      <c r="AT5" s="9" t="str">
        <f>IF(AQ5="","",INDEX([1]Лист2!$A$2:$C$1001,AS5,2))</f>
        <v/>
      </c>
      <c r="AU5" s="8" t="str">
        <f>IF(AQ5="","",INDEX([1]Лист2!$A$2:$C$1001,AS5,3))</f>
        <v/>
      </c>
      <c r="AV5" s="1" t="str">
        <f t="shared" si="2"/>
        <v/>
      </c>
      <c r="AW5" s="9"/>
      <c r="AX5" s="9"/>
      <c r="AY5" s="8" t="str">
        <f>IF(AW5="","",MATCH(AW5,[1]Лист2!$A$2:$A$1001,0))</f>
        <v/>
      </c>
      <c r="AZ5" s="9" t="str">
        <f>IF(AW5="","",INDEX([1]Лист2!$A$2:$C$1001,AY5,2))</f>
        <v/>
      </c>
      <c r="BA5" s="8" t="str">
        <f>IF(AW5="","",INDEX([1]Лист2!$A$2:$C$1001,AY5,3))</f>
        <v/>
      </c>
      <c r="BB5" s="1" t="str">
        <f t="shared" si="3"/>
        <v/>
      </c>
      <c r="BC5" s="9"/>
      <c r="BD5" s="9"/>
      <c r="BE5" s="8" t="str">
        <f>IF(BC5="","",MATCH(BC5,[1]Лист2!$A$2:$A$1001,0))</f>
        <v/>
      </c>
      <c r="BF5" s="9" t="str">
        <f>IF(BC5="","",INDEX([1]Лист2!$A$2:$C$1001,BE5,2))</f>
        <v/>
      </c>
      <c r="BG5" s="8" t="str">
        <f>IF(BC5="","",INDEX([1]Лист2!$A$2:$C$1001,BE5,3))</f>
        <v/>
      </c>
      <c r="BH5" s="1" t="str">
        <f t="shared" si="4"/>
        <v/>
      </c>
      <c r="BI5" s="9"/>
      <c r="BJ5" s="9"/>
      <c r="BK5" s="8" t="str">
        <f>IF(BI5="","",MATCH(BI5,[1]Лист2!$A$2:$A$1001,0))</f>
        <v/>
      </c>
      <c r="BL5" s="9" t="str">
        <f>IF(BI5="","",INDEX([1]Лист2!$A$2:$C$1001,BK5,2))</f>
        <v/>
      </c>
      <c r="BM5" s="8" t="str">
        <f>IF(BI5="","",INDEX([1]Лист2!$A$2:$C$1001,BK5,3))</f>
        <v/>
      </c>
      <c r="BN5" s="1" t="str">
        <f t="shared" si="5"/>
        <v/>
      </c>
      <c r="BO5" s="9"/>
      <c r="BP5" s="9"/>
      <c r="BQ5" s="8" t="str">
        <f>IF(BO5="","",MATCH(BO5,[1]Лист2!$A$2:$A$1001,0))</f>
        <v/>
      </c>
      <c r="BR5" s="9" t="str">
        <f>IF(BO5="","",INDEX([1]Лист2!$A$2:$C$1001,BQ5,2))</f>
        <v/>
      </c>
      <c r="BS5" s="8" t="str">
        <f>IF(BO5="","",INDEX([1]Лист2!$A$2:$C$1001,BQ5,3))</f>
        <v/>
      </c>
      <c r="BT5" s="1" t="str">
        <f t="shared" si="6"/>
        <v/>
      </c>
      <c r="BU5" s="9"/>
      <c r="BV5" s="9"/>
      <c r="BW5" s="8" t="str">
        <f>IF(BU5="","",MATCH(BU5,[1]Лист2!$A$2:$A$1001,0))</f>
        <v/>
      </c>
      <c r="BX5" s="9" t="str">
        <f>IF(BU5="","",INDEX([1]Лист2!$A$2:$C$1001,BW5,2))</f>
        <v/>
      </c>
      <c r="BY5" s="8" t="str">
        <f>IF(BU5="","",INDEX([1]Лист2!$A$2:$C$1001,BW5,3))</f>
        <v/>
      </c>
      <c r="BZ5" s="1" t="str">
        <f t="shared" si="7"/>
        <v/>
      </c>
      <c r="CA5" s="9"/>
      <c r="CB5" s="9"/>
      <c r="CC5" s="8" t="str">
        <f>IF(CA5="","",MATCH(CA5,[1]Лист2!$A$2:$A$1001,0))</f>
        <v/>
      </c>
      <c r="CD5" s="9" t="str">
        <f>IF(CA5="","",INDEX([1]Лист2!$A$2:$C$1001,CC5,2))</f>
        <v/>
      </c>
      <c r="CE5" s="8" t="str">
        <f>IF(CA5="","",INDEX([1]Лист2!$A$2:$C$1001,CC5,3))</f>
        <v/>
      </c>
      <c r="CF5" s="1" t="str">
        <f t="shared" si="8"/>
        <v/>
      </c>
      <c r="CG5" s="9"/>
      <c r="CH5" s="9"/>
      <c r="CI5" s="8" t="str">
        <f>IF(CG5="","",MATCH(CG5,[1]Лист2!$A$2:$A$1001,0))</f>
        <v/>
      </c>
      <c r="CJ5" s="9" t="str">
        <f>IF(CG5="","",INDEX([1]Лист2!$A$2:$C$1001,CI5,2))</f>
        <v/>
      </c>
      <c r="CK5" s="8" t="str">
        <f>IF(CG5="","",INDEX([1]Лист2!$A$2:$C$1001,CI5,3))</f>
        <v/>
      </c>
      <c r="CL5" s="1" t="str">
        <f t="shared" si="9"/>
        <v/>
      </c>
      <c r="CM5" s="9"/>
      <c r="CN5" s="9"/>
      <c r="CO5" s="8" t="str">
        <f>IF(CM5="","",MATCH(CM5,[1]Лист2!$A$2:$A$1001,0))</f>
        <v/>
      </c>
      <c r="CP5" s="9" t="str">
        <f>IF(CM5="","",INDEX([1]Лист2!$A$2:$C$1001,CO5,2))</f>
        <v/>
      </c>
      <c r="CQ5" s="8" t="str">
        <f>IF(CM5="","",INDEX([1]Лист2!$A$2:$C$1001,CO5,3))</f>
        <v/>
      </c>
      <c r="CR5" s="1" t="str">
        <f t="shared" si="10"/>
        <v/>
      </c>
      <c r="CS5" s="9"/>
      <c r="CT5" s="9"/>
      <c r="CU5" s="8" t="str">
        <f>IF(CS5="","",MATCH(CS5,[1]Лист2!$A$2:$A$1001,0))</f>
        <v/>
      </c>
      <c r="CV5" s="9" t="str">
        <f>IF(CS5="","",INDEX([1]Лист2!$A$2:$C$1001,CU5,2))</f>
        <v/>
      </c>
      <c r="CW5" s="8" t="str">
        <f>IF(CS5="","",INDEX([1]Лист2!$A$2:$C$1001,CU5,3))</f>
        <v/>
      </c>
      <c r="CX5" s="1" t="str">
        <f t="shared" si="11"/>
        <v/>
      </c>
      <c r="CY5" s="9"/>
      <c r="CZ5" s="9"/>
      <c r="DA5" s="8" t="str">
        <f>IF(CY5="","",MATCH(CY5,[1]Лист2!$A$2:$A$1001,0))</f>
        <v/>
      </c>
      <c r="DB5" s="9" t="str">
        <f>IF(CY5="","",INDEX([1]Лист2!$A$2:$C$1001,DA5,2))</f>
        <v/>
      </c>
      <c r="DC5" s="8" t="str">
        <f>IF(CY5="","",INDEX([1]Лист2!$A$2:$C$1001,DA5,3))</f>
        <v/>
      </c>
      <c r="DD5" s="1" t="str">
        <f t="shared" si="12"/>
        <v/>
      </c>
      <c r="DE5" s="9"/>
      <c r="DF5" s="9"/>
      <c r="DG5" s="8" t="str">
        <f>IF(DE5="","",MATCH(DE5,[1]Лист2!$A$2:$A$1001,0))</f>
        <v/>
      </c>
      <c r="DH5" s="9" t="str">
        <f>IF(DE5="","",INDEX([1]Лист2!$A$2:$C$1001,DG5,2))</f>
        <v/>
      </c>
      <c r="DI5" s="8" t="str">
        <f>IF(DE5="","",INDEX([1]Лист2!$A$2:$C$1001,DG5,3))</f>
        <v/>
      </c>
    </row>
    <row r="6" spans="1:113" s="8" customFormat="1" ht="15.75">
      <c r="A6" s="1" t="s">
        <v>18</v>
      </c>
      <c r="B6" s="2" t="s">
        <v>1</v>
      </c>
      <c r="C6" s="3" t="s">
        <v>12</v>
      </c>
      <c r="D6" s="4">
        <v>3</v>
      </c>
      <c r="E6" s="5">
        <v>41593</v>
      </c>
      <c r="F6" s="6" t="s">
        <v>3</v>
      </c>
      <c r="G6" s="7" t="s">
        <v>19</v>
      </c>
      <c r="H6" s="4" t="s">
        <v>5</v>
      </c>
      <c r="I6" s="4" t="s">
        <v>6</v>
      </c>
      <c r="J6" s="8">
        <v>2014</v>
      </c>
      <c r="K6" s="63" t="str">
        <f>IF(COUNTIF(Лист2!$A$7:$A$42,Лист1!N6)&gt;0,"Да","Нет")</f>
        <v>Нет</v>
      </c>
      <c r="L6" s="63" t="s">
        <v>119</v>
      </c>
      <c r="M6" s="48" t="s">
        <v>118</v>
      </c>
      <c r="N6" s="29" t="s">
        <v>91</v>
      </c>
      <c r="O6" s="8">
        <f>IF(N6="","",MATCH(N6,[1]Лист2!$A$2:$A$1001,0))</f>
        <v>43</v>
      </c>
      <c r="P6" s="9" t="str">
        <f>IF(N6="","",INDEX([1]Лист2!$A$2:$C$1001,O6,2))</f>
        <v>п. 5.4.7.1, ГОСТ Р 53780-2010</v>
      </c>
      <c r="Q6" s="8" t="str">
        <f>IF(N6="","",INDEX([1]Лист2!$A$2:$C$1001,O6,3))</f>
        <v>30 дней</v>
      </c>
      <c r="R6" s="48" t="s">
        <v>117</v>
      </c>
      <c r="S6" s="9"/>
      <c r="T6" s="55">
        <v>3</v>
      </c>
      <c r="U6" s="8" t="str">
        <f>IF(S6="","",MATCH(S6,[1]Лист2!$A$2:$A$1001,0))</f>
        <v/>
      </c>
      <c r="V6" s="9"/>
      <c r="X6" s="1"/>
      <c r="Y6" s="9"/>
      <c r="Z6" s="9"/>
      <c r="AB6" s="9"/>
      <c r="AD6" s="1"/>
      <c r="AE6" s="9"/>
      <c r="AF6" s="9"/>
      <c r="AG6" s="8" t="str">
        <f>IF(AE6="","",MATCH(AE6,[1]Лист2!$A$2:$A$1001,0))</f>
        <v/>
      </c>
      <c r="AH6" s="9" t="str">
        <f>IF(AE6="","",INDEX([1]Лист2!$A$2:$C$1001,AG6,2))</f>
        <v/>
      </c>
      <c r="AI6" s="8" t="str">
        <f>IF(AE6="","",INDEX([1]Лист2!$A$2:$C$1001,AG6,3))</f>
        <v/>
      </c>
      <c r="AJ6" s="1" t="str">
        <f t="shared" si="0"/>
        <v/>
      </c>
      <c r="AK6" s="9"/>
      <c r="AL6" s="9"/>
      <c r="AM6" s="8" t="str">
        <f>IF(AK6="","",MATCH(AK6,[1]Лист2!$A$2:$A$1001,0))</f>
        <v/>
      </c>
      <c r="AN6" s="9" t="str">
        <f>IF(AK6="","",INDEX([1]Лист2!$A$2:$C$1001,AM6,2))</f>
        <v/>
      </c>
      <c r="AO6" s="8" t="str">
        <f>IF(AK6="","",INDEX([1]Лист2!$A$2:$C$1001,AM6,3))</f>
        <v/>
      </c>
      <c r="AP6" s="1" t="str">
        <f t="shared" si="1"/>
        <v/>
      </c>
      <c r="AQ6" s="9"/>
      <c r="AR6" s="9"/>
      <c r="AS6" s="8" t="str">
        <f>IF(AQ6="","",MATCH(AQ6,[1]Лист2!$A$2:$A$1001,0))</f>
        <v/>
      </c>
      <c r="AT6" s="9" t="str">
        <f>IF(AQ6="","",INDEX([1]Лист2!$A$2:$C$1001,AS6,2))</f>
        <v/>
      </c>
      <c r="AU6" s="8" t="str">
        <f>IF(AQ6="","",INDEX([1]Лист2!$A$2:$C$1001,AS6,3))</f>
        <v/>
      </c>
      <c r="AV6" s="1" t="str">
        <f t="shared" si="2"/>
        <v/>
      </c>
      <c r="AW6" s="9"/>
      <c r="AX6" s="9"/>
      <c r="AY6" s="8" t="str">
        <f>IF(AW6="","",MATCH(AW6,[1]Лист2!$A$2:$A$1001,0))</f>
        <v/>
      </c>
      <c r="AZ6" s="9" t="str">
        <f>IF(AW6="","",INDEX([1]Лист2!$A$2:$C$1001,AY6,2))</f>
        <v/>
      </c>
      <c r="BA6" s="8" t="str">
        <f>IF(AW6="","",INDEX([1]Лист2!$A$2:$C$1001,AY6,3))</f>
        <v/>
      </c>
      <c r="BB6" s="1" t="str">
        <f t="shared" si="3"/>
        <v/>
      </c>
      <c r="BC6" s="9"/>
      <c r="BD6" s="9"/>
      <c r="BE6" s="8" t="str">
        <f>IF(BC6="","",MATCH(BC6,[1]Лист2!$A$2:$A$1001,0))</f>
        <v/>
      </c>
      <c r="BF6" s="9" t="str">
        <f>IF(BC6="","",INDEX([1]Лист2!$A$2:$C$1001,BE6,2))</f>
        <v/>
      </c>
      <c r="BG6" s="8" t="str">
        <f>IF(BC6="","",INDEX([1]Лист2!$A$2:$C$1001,BE6,3))</f>
        <v/>
      </c>
      <c r="BH6" s="1" t="str">
        <f t="shared" si="4"/>
        <v/>
      </c>
      <c r="BI6" s="9"/>
      <c r="BJ6" s="9"/>
      <c r="BK6" s="8" t="str">
        <f>IF(BI6="","",MATCH(BI6,[1]Лист2!$A$2:$A$1001,0))</f>
        <v/>
      </c>
      <c r="BL6" s="9" t="str">
        <f>IF(BI6="","",INDEX([1]Лист2!$A$2:$C$1001,BK6,2))</f>
        <v/>
      </c>
      <c r="BM6" s="8" t="str">
        <f>IF(BI6="","",INDEX([1]Лист2!$A$2:$C$1001,BK6,3))</f>
        <v/>
      </c>
      <c r="BN6" s="1" t="str">
        <f t="shared" si="5"/>
        <v/>
      </c>
      <c r="BO6" s="9"/>
      <c r="BP6" s="9"/>
      <c r="BQ6" s="8" t="str">
        <f>IF(BO6="","",MATCH(BO6,[1]Лист2!$A$2:$A$1001,0))</f>
        <v/>
      </c>
      <c r="BR6" s="9" t="str">
        <f>IF(BO6="","",INDEX([1]Лист2!$A$2:$C$1001,BQ6,2))</f>
        <v/>
      </c>
      <c r="BS6" s="8" t="str">
        <f>IF(BO6="","",INDEX([1]Лист2!$A$2:$C$1001,BQ6,3))</f>
        <v/>
      </c>
      <c r="BT6" s="1" t="str">
        <f t="shared" si="6"/>
        <v/>
      </c>
      <c r="BU6" s="9"/>
      <c r="BV6" s="9"/>
      <c r="BW6" s="8" t="str">
        <f>IF(BU6="","",MATCH(BU6,[1]Лист2!$A$2:$A$1001,0))</f>
        <v/>
      </c>
      <c r="BX6" s="9" t="str">
        <f>IF(BU6="","",INDEX([1]Лист2!$A$2:$C$1001,BW6,2))</f>
        <v/>
      </c>
      <c r="BY6" s="8" t="str">
        <f>IF(BU6="","",INDEX([1]Лист2!$A$2:$C$1001,BW6,3))</f>
        <v/>
      </c>
      <c r="BZ6" s="1" t="str">
        <f t="shared" si="7"/>
        <v/>
      </c>
      <c r="CA6" s="9"/>
      <c r="CB6" s="9"/>
      <c r="CC6" s="8" t="str">
        <f>IF(CA6="","",MATCH(CA6,[1]Лист2!$A$2:$A$1001,0))</f>
        <v/>
      </c>
      <c r="CD6" s="9" t="str">
        <f>IF(CA6="","",INDEX([1]Лист2!$A$2:$C$1001,CC6,2))</f>
        <v/>
      </c>
      <c r="CE6" s="8" t="str">
        <f>IF(CA6="","",INDEX([1]Лист2!$A$2:$C$1001,CC6,3))</f>
        <v/>
      </c>
      <c r="CF6" s="1" t="str">
        <f t="shared" si="8"/>
        <v/>
      </c>
      <c r="CG6" s="9"/>
      <c r="CH6" s="9"/>
      <c r="CI6" s="8" t="str">
        <f>IF(CG6="","",MATCH(CG6,[1]Лист2!$A$2:$A$1001,0))</f>
        <v/>
      </c>
      <c r="CJ6" s="9" t="str">
        <f>IF(CG6="","",INDEX([1]Лист2!$A$2:$C$1001,CI6,2))</f>
        <v/>
      </c>
      <c r="CK6" s="8" t="str">
        <f>IF(CG6="","",INDEX([1]Лист2!$A$2:$C$1001,CI6,3))</f>
        <v/>
      </c>
      <c r="CL6" s="1" t="str">
        <f t="shared" si="9"/>
        <v/>
      </c>
      <c r="CM6" s="9"/>
      <c r="CN6" s="9"/>
      <c r="CO6" s="8" t="str">
        <f>IF(CM6="","",MATCH(CM6,[1]Лист2!$A$2:$A$1001,0))</f>
        <v/>
      </c>
      <c r="CP6" s="9" t="str">
        <f>IF(CM6="","",INDEX([1]Лист2!$A$2:$C$1001,CO6,2))</f>
        <v/>
      </c>
      <c r="CQ6" s="8" t="str">
        <f>IF(CM6="","",INDEX([1]Лист2!$A$2:$C$1001,CO6,3))</f>
        <v/>
      </c>
      <c r="CR6" s="1" t="str">
        <f t="shared" si="10"/>
        <v/>
      </c>
      <c r="CS6" s="9"/>
      <c r="CT6" s="9"/>
      <c r="CU6" s="8" t="str">
        <f>IF(CS6="","",MATCH(CS6,[1]Лист2!$A$2:$A$1001,0))</f>
        <v/>
      </c>
      <c r="CV6" s="9" t="str">
        <f>IF(CS6="","",INDEX([1]Лист2!$A$2:$C$1001,CU6,2))</f>
        <v/>
      </c>
      <c r="CW6" s="8" t="str">
        <f>IF(CS6="","",INDEX([1]Лист2!$A$2:$C$1001,CU6,3))</f>
        <v/>
      </c>
      <c r="CX6" s="1" t="str">
        <f t="shared" si="11"/>
        <v/>
      </c>
      <c r="CY6" s="9"/>
      <c r="CZ6" s="9"/>
      <c r="DA6" s="8" t="str">
        <f>IF(CY6="","",MATCH(CY6,[1]Лист2!$A$2:$A$1001,0))</f>
        <v/>
      </c>
      <c r="DB6" s="9" t="str">
        <f>IF(CY6="","",INDEX([1]Лист2!$A$2:$C$1001,DA6,2))</f>
        <v/>
      </c>
      <c r="DC6" s="8" t="str">
        <f>IF(CY6="","",INDEX([1]Лист2!$A$2:$C$1001,DA6,3))</f>
        <v/>
      </c>
      <c r="DD6" s="1" t="str">
        <f t="shared" si="12"/>
        <v/>
      </c>
      <c r="DE6" s="9"/>
      <c r="DF6" s="9"/>
      <c r="DG6" s="8" t="str">
        <f>IF(DE6="","",MATCH(DE6,[1]Лист2!$A$2:$A$1001,0))</f>
        <v/>
      </c>
      <c r="DH6" s="9" t="str">
        <f>IF(DE6="","",INDEX([1]Лист2!$A$2:$C$1001,DG6,2))</f>
        <v/>
      </c>
      <c r="DI6" s="8" t="str">
        <f>IF(DE6="","",INDEX([1]Лист2!$A$2:$C$1001,DG6,3))</f>
        <v/>
      </c>
    </row>
    <row r="7" spans="1:113" s="8" customFormat="1" ht="15.75">
      <c r="A7" s="1" t="s">
        <v>20</v>
      </c>
      <c r="B7" s="2" t="s">
        <v>1</v>
      </c>
      <c r="C7" s="3" t="s">
        <v>12</v>
      </c>
      <c r="D7" s="4">
        <v>4</v>
      </c>
      <c r="E7" s="5">
        <v>41593</v>
      </c>
      <c r="F7" s="6" t="s">
        <v>3</v>
      </c>
      <c r="G7" s="7" t="s">
        <v>21</v>
      </c>
      <c r="H7" s="4" t="s">
        <v>5</v>
      </c>
      <c r="I7" s="4" t="s">
        <v>6</v>
      </c>
      <c r="J7" s="8">
        <v>2014</v>
      </c>
      <c r="K7" s="10"/>
      <c r="L7" s="10"/>
      <c r="M7" s="48" t="s">
        <v>118</v>
      </c>
      <c r="N7" s="9"/>
      <c r="O7" s="8" t="str">
        <f>IF(N7="","",MATCH(N7,[1]Лист2!$A$2:$A$1001,0))</f>
        <v/>
      </c>
      <c r="P7" s="9" t="str">
        <f>IF(N7="","",INDEX([1]Лист2!$A$2:$C$1001,O7,2))</f>
        <v/>
      </c>
      <c r="Q7" s="8" t="str">
        <f>IF(N7="","",INDEX([1]Лист2!$A$2:$C$1001,O7,3))</f>
        <v/>
      </c>
      <c r="R7" s="48" t="s">
        <v>117</v>
      </c>
      <c r="S7" s="9"/>
      <c r="T7" s="55">
        <v>3</v>
      </c>
      <c r="U7" s="8" t="str">
        <f>IF(S7="","",MATCH(S7,[1]Лист2!$A$2:$A$1001,0))</f>
        <v/>
      </c>
      <c r="V7" s="9"/>
      <c r="X7" s="1"/>
      <c r="Y7" s="9"/>
      <c r="Z7" s="9"/>
      <c r="AB7" s="9"/>
      <c r="AD7" s="1"/>
      <c r="AE7" s="9"/>
      <c r="AF7" s="9"/>
      <c r="AG7" s="8" t="str">
        <f>IF(AE7="","",MATCH(AE7,[1]Лист2!$A$2:$A$1001,0))</f>
        <v/>
      </c>
      <c r="AH7" s="9" t="str">
        <f>IF(AE7="","",INDEX([1]Лист2!$A$2:$C$1001,AG7,2))</f>
        <v/>
      </c>
      <c r="AI7" s="8" t="str">
        <f>IF(AE7="","",INDEX([1]Лист2!$A$2:$C$1001,AG7,3))</f>
        <v/>
      </c>
      <c r="AJ7" s="1" t="str">
        <f t="shared" si="0"/>
        <v/>
      </c>
      <c r="AK7" s="9"/>
      <c r="AL7" s="9"/>
      <c r="AM7" s="8" t="str">
        <f>IF(AK7="","",MATCH(AK7,[1]Лист2!$A$2:$A$1001,0))</f>
        <v/>
      </c>
      <c r="AN7" s="9" t="str">
        <f>IF(AK7="","",INDEX([1]Лист2!$A$2:$C$1001,AM7,2))</f>
        <v/>
      </c>
      <c r="AO7" s="8" t="str">
        <f>IF(AK7="","",INDEX([1]Лист2!$A$2:$C$1001,AM7,3))</f>
        <v/>
      </c>
      <c r="AP7" s="1" t="str">
        <f t="shared" si="1"/>
        <v/>
      </c>
      <c r="AQ7" s="9"/>
      <c r="AR7" s="9"/>
      <c r="AS7" s="8" t="str">
        <f>IF(AQ7="","",MATCH(AQ7,[1]Лист2!$A$2:$A$1001,0))</f>
        <v/>
      </c>
      <c r="AT7" s="9" t="str">
        <f>IF(AQ7="","",INDEX([1]Лист2!$A$2:$C$1001,AS7,2))</f>
        <v/>
      </c>
      <c r="AU7" s="8" t="str">
        <f>IF(AQ7="","",INDEX([1]Лист2!$A$2:$C$1001,AS7,3))</f>
        <v/>
      </c>
      <c r="AV7" s="1" t="str">
        <f t="shared" si="2"/>
        <v/>
      </c>
      <c r="AW7" s="9"/>
      <c r="AX7" s="9"/>
      <c r="AY7" s="8" t="str">
        <f>IF(AW7="","",MATCH(AW7,[1]Лист2!$A$2:$A$1001,0))</f>
        <v/>
      </c>
      <c r="AZ7" s="9" t="str">
        <f>IF(AW7="","",INDEX([1]Лист2!$A$2:$C$1001,AY7,2))</f>
        <v/>
      </c>
      <c r="BA7" s="8" t="str">
        <f>IF(AW7="","",INDEX([1]Лист2!$A$2:$C$1001,AY7,3))</f>
        <v/>
      </c>
      <c r="BB7" s="1" t="str">
        <f t="shared" si="3"/>
        <v/>
      </c>
      <c r="BC7" s="9"/>
      <c r="BD7" s="9"/>
      <c r="BE7" s="8" t="str">
        <f>IF(BC7="","",MATCH(BC7,[1]Лист2!$A$2:$A$1001,0))</f>
        <v/>
      </c>
      <c r="BF7" s="9" t="str">
        <f>IF(BC7="","",INDEX([1]Лист2!$A$2:$C$1001,BE7,2))</f>
        <v/>
      </c>
      <c r="BG7" s="8" t="str">
        <f>IF(BC7="","",INDEX([1]Лист2!$A$2:$C$1001,BE7,3))</f>
        <v/>
      </c>
      <c r="BH7" s="1" t="str">
        <f t="shared" si="4"/>
        <v/>
      </c>
      <c r="BI7" s="9"/>
      <c r="BJ7" s="9"/>
      <c r="BK7" s="8" t="str">
        <f>IF(BI7="","",MATCH(BI7,[1]Лист2!$A$2:$A$1001,0))</f>
        <v/>
      </c>
      <c r="BL7" s="9" t="str">
        <f>IF(BI7="","",INDEX([1]Лист2!$A$2:$C$1001,BK7,2))</f>
        <v/>
      </c>
      <c r="BM7" s="8" t="str">
        <f>IF(BI7="","",INDEX([1]Лист2!$A$2:$C$1001,BK7,3))</f>
        <v/>
      </c>
      <c r="BN7" s="1" t="str">
        <f t="shared" si="5"/>
        <v/>
      </c>
      <c r="BO7" s="9"/>
      <c r="BP7" s="9"/>
      <c r="BQ7" s="8" t="str">
        <f>IF(BO7="","",MATCH(BO7,[1]Лист2!$A$2:$A$1001,0))</f>
        <v/>
      </c>
      <c r="BR7" s="9" t="str">
        <f>IF(BO7="","",INDEX([1]Лист2!$A$2:$C$1001,BQ7,2))</f>
        <v/>
      </c>
      <c r="BS7" s="8" t="str">
        <f>IF(BO7="","",INDEX([1]Лист2!$A$2:$C$1001,BQ7,3))</f>
        <v/>
      </c>
      <c r="BT7" s="1" t="str">
        <f t="shared" si="6"/>
        <v/>
      </c>
      <c r="BU7" s="9"/>
      <c r="BV7" s="9"/>
      <c r="BW7" s="8" t="str">
        <f>IF(BU7="","",MATCH(BU7,[1]Лист2!$A$2:$A$1001,0))</f>
        <v/>
      </c>
      <c r="BX7" s="9" t="str">
        <f>IF(BU7="","",INDEX([1]Лист2!$A$2:$C$1001,BW7,2))</f>
        <v/>
      </c>
      <c r="BY7" s="8" t="str">
        <f>IF(BU7="","",INDEX([1]Лист2!$A$2:$C$1001,BW7,3))</f>
        <v/>
      </c>
      <c r="BZ7" s="1" t="str">
        <f t="shared" si="7"/>
        <v/>
      </c>
      <c r="CA7" s="9"/>
      <c r="CB7" s="9"/>
      <c r="CC7" s="8" t="str">
        <f>IF(CA7="","",MATCH(CA7,[1]Лист2!$A$2:$A$1001,0))</f>
        <v/>
      </c>
      <c r="CD7" s="9" t="str">
        <f>IF(CA7="","",INDEX([1]Лист2!$A$2:$C$1001,CC7,2))</f>
        <v/>
      </c>
      <c r="CE7" s="8" t="str">
        <f>IF(CA7="","",INDEX([1]Лист2!$A$2:$C$1001,CC7,3))</f>
        <v/>
      </c>
      <c r="CF7" s="1" t="str">
        <f t="shared" si="8"/>
        <v/>
      </c>
      <c r="CG7" s="9"/>
      <c r="CH7" s="9"/>
      <c r="CI7" s="8" t="str">
        <f>IF(CG7="","",MATCH(CG7,[1]Лист2!$A$2:$A$1001,0))</f>
        <v/>
      </c>
      <c r="CJ7" s="9" t="str">
        <f>IF(CG7="","",INDEX([1]Лист2!$A$2:$C$1001,CI7,2))</f>
        <v/>
      </c>
      <c r="CK7" s="8" t="str">
        <f>IF(CG7="","",INDEX([1]Лист2!$A$2:$C$1001,CI7,3))</f>
        <v/>
      </c>
      <c r="CL7" s="1" t="str">
        <f t="shared" si="9"/>
        <v/>
      </c>
      <c r="CM7" s="9"/>
      <c r="CN7" s="9"/>
      <c r="CO7" s="8" t="str">
        <f>IF(CM7="","",MATCH(CM7,[1]Лист2!$A$2:$A$1001,0))</f>
        <v/>
      </c>
      <c r="CP7" s="9" t="str">
        <f>IF(CM7="","",INDEX([1]Лист2!$A$2:$C$1001,CO7,2))</f>
        <v/>
      </c>
      <c r="CQ7" s="8" t="str">
        <f>IF(CM7="","",INDEX([1]Лист2!$A$2:$C$1001,CO7,3))</f>
        <v/>
      </c>
      <c r="CR7" s="1" t="str">
        <f t="shared" si="10"/>
        <v/>
      </c>
      <c r="CS7" s="9"/>
      <c r="CT7" s="9"/>
      <c r="CU7" s="8" t="str">
        <f>IF(CS7="","",MATCH(CS7,[1]Лист2!$A$2:$A$1001,0))</f>
        <v/>
      </c>
      <c r="CV7" s="9" t="str">
        <f>IF(CS7="","",INDEX([1]Лист2!$A$2:$C$1001,CU7,2))</f>
        <v/>
      </c>
      <c r="CW7" s="8" t="str">
        <f>IF(CS7="","",INDEX([1]Лист2!$A$2:$C$1001,CU7,3))</f>
        <v/>
      </c>
      <c r="CX7" s="1" t="str">
        <f t="shared" si="11"/>
        <v/>
      </c>
      <c r="CY7" s="9"/>
      <c r="CZ7" s="9"/>
      <c r="DA7" s="8" t="str">
        <f>IF(CY7="","",MATCH(CY7,[1]Лист2!$A$2:$A$1001,0))</f>
        <v/>
      </c>
      <c r="DB7" s="9" t="str">
        <f>IF(CY7="","",INDEX([1]Лист2!$A$2:$C$1001,DA7,2))</f>
        <v/>
      </c>
      <c r="DC7" s="8" t="str">
        <f>IF(CY7="","",INDEX([1]Лист2!$A$2:$C$1001,DA7,3))</f>
        <v/>
      </c>
      <c r="DD7" s="1" t="str">
        <f t="shared" si="12"/>
        <v/>
      </c>
      <c r="DE7" s="9"/>
      <c r="DF7" s="9"/>
      <c r="DG7" s="8" t="str">
        <f>IF(DE7="","",MATCH(DE7,[1]Лист2!$A$2:$A$1001,0))</f>
        <v/>
      </c>
      <c r="DH7" s="9" t="str">
        <f>IF(DE7="","",INDEX([1]Лист2!$A$2:$C$1001,DG7,2))</f>
        <v/>
      </c>
      <c r="DI7" s="8" t="str">
        <f>IF(DE7="","",INDEX([1]Лист2!$A$2:$C$1001,DG7,3))</f>
        <v/>
      </c>
    </row>
    <row r="8" spans="1:113" s="8" customFormat="1" ht="15.75">
      <c r="A8" s="1" t="s">
        <v>22</v>
      </c>
      <c r="B8" s="2" t="s">
        <v>1</v>
      </c>
      <c r="C8" s="3" t="s">
        <v>12</v>
      </c>
      <c r="D8" s="4">
        <v>5</v>
      </c>
      <c r="E8" s="5">
        <v>41596</v>
      </c>
      <c r="F8" s="6" t="s">
        <v>3</v>
      </c>
      <c r="G8" s="7" t="s">
        <v>23</v>
      </c>
      <c r="H8" s="4" t="s">
        <v>5</v>
      </c>
      <c r="I8" s="4" t="s">
        <v>6</v>
      </c>
      <c r="J8" s="8">
        <v>2014</v>
      </c>
      <c r="K8" s="10"/>
      <c r="L8" s="10"/>
      <c r="M8" s="48" t="s">
        <v>118</v>
      </c>
      <c r="N8" s="9"/>
      <c r="O8" s="8" t="str">
        <f>IF(N8="","",MATCH(N8,[1]Лист2!$A$2:$A$1001,0))</f>
        <v/>
      </c>
      <c r="P8" s="9" t="str">
        <f>IF(N8="","",INDEX([1]Лист2!$A$2:$C$1001,O8,2))</f>
        <v/>
      </c>
      <c r="Q8" s="8" t="str">
        <f>IF(N8="","",INDEX([1]Лист2!$A$2:$C$1001,O8,3))</f>
        <v/>
      </c>
      <c r="R8" s="48" t="s">
        <v>117</v>
      </c>
      <c r="S8" s="9"/>
      <c r="T8" s="55">
        <v>3</v>
      </c>
      <c r="U8" s="8" t="str">
        <f>IF(S8="","",MATCH(S8,[1]Лист2!$A$2:$A$1001,0))</f>
        <v/>
      </c>
      <c r="V8" s="9"/>
      <c r="X8" s="1"/>
      <c r="Y8" s="9"/>
      <c r="Z8" s="9"/>
      <c r="AB8" s="9"/>
      <c r="AD8" s="1"/>
      <c r="AE8" s="9"/>
      <c r="AF8" s="9"/>
      <c r="AG8" s="8" t="str">
        <f>IF(AE8="","",MATCH(AE8,[1]Лист2!$A$2:$A$1001,0))</f>
        <v/>
      </c>
      <c r="AH8" s="9" t="str">
        <f>IF(AE8="","",INDEX([1]Лист2!$A$2:$C$1001,AG8,2))</f>
        <v/>
      </c>
      <c r="AI8" s="8" t="str">
        <f>IF(AE8="","",INDEX([1]Лист2!$A$2:$C$1001,AG8,3))</f>
        <v/>
      </c>
      <c r="AJ8" s="1" t="str">
        <f t="shared" si="0"/>
        <v/>
      </c>
      <c r="AK8" s="9"/>
      <c r="AL8" s="9"/>
      <c r="AM8" s="8" t="str">
        <f>IF(AK8="","",MATCH(AK8,[1]Лист2!$A$2:$A$1001,0))</f>
        <v/>
      </c>
      <c r="AN8" s="9" t="str">
        <f>IF(AK8="","",INDEX([1]Лист2!$A$2:$C$1001,AM8,2))</f>
        <v/>
      </c>
      <c r="AO8" s="8" t="str">
        <f>IF(AK8="","",INDEX([1]Лист2!$A$2:$C$1001,AM8,3))</f>
        <v/>
      </c>
      <c r="AP8" s="1" t="str">
        <f t="shared" si="1"/>
        <v/>
      </c>
      <c r="AQ8" s="9"/>
      <c r="AR8" s="9"/>
      <c r="AS8" s="8" t="str">
        <f>IF(AQ8="","",MATCH(AQ8,[1]Лист2!$A$2:$A$1001,0))</f>
        <v/>
      </c>
      <c r="AT8" s="9" t="str">
        <f>IF(AQ8="","",INDEX([1]Лист2!$A$2:$C$1001,AS8,2))</f>
        <v/>
      </c>
      <c r="AU8" s="8" t="str">
        <f>IF(AQ8="","",INDEX([1]Лист2!$A$2:$C$1001,AS8,3))</f>
        <v/>
      </c>
      <c r="AV8" s="1" t="str">
        <f t="shared" si="2"/>
        <v/>
      </c>
      <c r="AW8" s="9"/>
      <c r="AX8" s="9"/>
      <c r="AY8" s="8" t="str">
        <f>IF(AW8="","",MATCH(AW8,[1]Лист2!$A$2:$A$1001,0))</f>
        <v/>
      </c>
      <c r="AZ8" s="9" t="str">
        <f>IF(AW8="","",INDEX([1]Лист2!$A$2:$C$1001,AY8,2))</f>
        <v/>
      </c>
      <c r="BA8" s="8" t="str">
        <f>IF(AW8="","",INDEX([1]Лист2!$A$2:$C$1001,AY8,3))</f>
        <v/>
      </c>
      <c r="BB8" s="1" t="str">
        <f t="shared" si="3"/>
        <v/>
      </c>
      <c r="BC8" s="9"/>
      <c r="BD8" s="9"/>
      <c r="BE8" s="8" t="str">
        <f>IF(BC8="","",MATCH(BC8,[1]Лист2!$A$2:$A$1001,0))</f>
        <v/>
      </c>
      <c r="BF8" s="9" t="str">
        <f>IF(BC8="","",INDEX([1]Лист2!$A$2:$C$1001,BE8,2))</f>
        <v/>
      </c>
      <c r="BG8" s="8" t="str">
        <f>IF(BC8="","",INDEX([1]Лист2!$A$2:$C$1001,BE8,3))</f>
        <v/>
      </c>
      <c r="BH8" s="1" t="str">
        <f t="shared" si="4"/>
        <v/>
      </c>
      <c r="BI8" s="9"/>
      <c r="BJ8" s="9"/>
      <c r="BK8" s="8" t="str">
        <f>IF(BI8="","",MATCH(BI8,[1]Лист2!$A$2:$A$1001,0))</f>
        <v/>
      </c>
      <c r="BL8" s="9" t="str">
        <f>IF(BI8="","",INDEX([1]Лист2!$A$2:$C$1001,BK8,2))</f>
        <v/>
      </c>
      <c r="BM8" s="8" t="str">
        <f>IF(BI8="","",INDEX([1]Лист2!$A$2:$C$1001,BK8,3))</f>
        <v/>
      </c>
      <c r="BN8" s="1" t="str">
        <f t="shared" si="5"/>
        <v/>
      </c>
      <c r="BO8" s="9"/>
      <c r="BP8" s="9"/>
      <c r="BQ8" s="8" t="str">
        <f>IF(BO8="","",MATCH(BO8,[1]Лист2!$A$2:$A$1001,0))</f>
        <v/>
      </c>
      <c r="BR8" s="9" t="str">
        <f>IF(BO8="","",INDEX([1]Лист2!$A$2:$C$1001,BQ8,2))</f>
        <v/>
      </c>
      <c r="BS8" s="8" t="str">
        <f>IF(BO8="","",INDEX([1]Лист2!$A$2:$C$1001,BQ8,3))</f>
        <v/>
      </c>
      <c r="BT8" s="1" t="str">
        <f t="shared" si="6"/>
        <v/>
      </c>
      <c r="BU8" s="9"/>
      <c r="BV8" s="9"/>
      <c r="BW8" s="8" t="str">
        <f>IF(BU8="","",MATCH(BU8,[1]Лист2!$A$2:$A$1001,0))</f>
        <v/>
      </c>
      <c r="BX8" s="9" t="str">
        <f>IF(BU8="","",INDEX([1]Лист2!$A$2:$C$1001,BW8,2))</f>
        <v/>
      </c>
      <c r="BY8" s="8" t="str">
        <f>IF(BU8="","",INDEX([1]Лист2!$A$2:$C$1001,BW8,3))</f>
        <v/>
      </c>
      <c r="BZ8" s="1" t="str">
        <f t="shared" si="7"/>
        <v/>
      </c>
      <c r="CA8" s="9"/>
      <c r="CB8" s="9"/>
      <c r="CC8" s="8" t="str">
        <f>IF(CA8="","",MATCH(CA8,[1]Лист2!$A$2:$A$1001,0))</f>
        <v/>
      </c>
      <c r="CD8" s="9" t="str">
        <f>IF(CA8="","",INDEX([1]Лист2!$A$2:$C$1001,CC8,2))</f>
        <v/>
      </c>
      <c r="CE8" s="8" t="str">
        <f>IF(CA8="","",INDEX([1]Лист2!$A$2:$C$1001,CC8,3))</f>
        <v/>
      </c>
      <c r="CF8" s="1" t="str">
        <f t="shared" si="8"/>
        <v/>
      </c>
      <c r="CG8" s="9"/>
      <c r="CH8" s="9"/>
      <c r="CI8" s="8" t="str">
        <f>IF(CG8="","",MATCH(CG8,[1]Лист2!$A$2:$A$1001,0))</f>
        <v/>
      </c>
      <c r="CJ8" s="9" t="str">
        <f>IF(CG8="","",INDEX([1]Лист2!$A$2:$C$1001,CI8,2))</f>
        <v/>
      </c>
      <c r="CK8" s="8" t="str">
        <f>IF(CG8="","",INDEX([1]Лист2!$A$2:$C$1001,CI8,3))</f>
        <v/>
      </c>
      <c r="CL8" s="1" t="str">
        <f t="shared" si="9"/>
        <v/>
      </c>
      <c r="CM8" s="9"/>
      <c r="CN8" s="9"/>
      <c r="CO8" s="8" t="str">
        <f>IF(CM8="","",MATCH(CM8,[1]Лист2!$A$2:$A$1001,0))</f>
        <v/>
      </c>
      <c r="CP8" s="9" t="str">
        <f>IF(CM8="","",INDEX([1]Лист2!$A$2:$C$1001,CO8,2))</f>
        <v/>
      </c>
      <c r="CQ8" s="8" t="str">
        <f>IF(CM8="","",INDEX([1]Лист2!$A$2:$C$1001,CO8,3))</f>
        <v/>
      </c>
      <c r="CR8" s="1" t="str">
        <f t="shared" si="10"/>
        <v/>
      </c>
      <c r="CS8" s="9"/>
      <c r="CT8" s="9"/>
      <c r="CU8" s="8" t="str">
        <f>IF(CS8="","",MATCH(CS8,[1]Лист2!$A$2:$A$1001,0))</f>
        <v/>
      </c>
      <c r="CV8" s="9" t="str">
        <f>IF(CS8="","",INDEX([1]Лист2!$A$2:$C$1001,CU8,2))</f>
        <v/>
      </c>
      <c r="CW8" s="8" t="str">
        <f>IF(CS8="","",INDEX([1]Лист2!$A$2:$C$1001,CU8,3))</f>
        <v/>
      </c>
      <c r="CX8" s="1" t="str">
        <f t="shared" si="11"/>
        <v/>
      </c>
      <c r="CY8" s="9"/>
      <c r="CZ8" s="9"/>
      <c r="DA8" s="8" t="str">
        <f>IF(CY8="","",MATCH(CY8,[1]Лист2!$A$2:$A$1001,0))</f>
        <v/>
      </c>
      <c r="DB8" s="9" t="str">
        <f>IF(CY8="","",INDEX([1]Лист2!$A$2:$C$1001,DA8,2))</f>
        <v/>
      </c>
      <c r="DC8" s="8" t="str">
        <f>IF(CY8="","",INDEX([1]Лист2!$A$2:$C$1001,DA8,3))</f>
        <v/>
      </c>
      <c r="DD8" s="1" t="str">
        <f t="shared" si="12"/>
        <v/>
      </c>
      <c r="DE8" s="9"/>
      <c r="DF8" s="9"/>
      <c r="DG8" s="8" t="str">
        <f>IF(DE8="","",MATCH(DE8,[1]Лист2!$A$2:$A$1001,0))</f>
        <v/>
      </c>
      <c r="DH8" s="9" t="str">
        <f>IF(DE8="","",INDEX([1]Лист2!$A$2:$C$1001,DG8,2))</f>
        <v/>
      </c>
      <c r="DI8" s="8" t="str">
        <f>IF(DE8="","",INDEX([1]Лист2!$A$2:$C$1001,DG8,3))</f>
        <v/>
      </c>
    </row>
    <row r="9" spans="1:113" s="8" customFormat="1" ht="15.75">
      <c r="A9" s="1" t="s">
        <v>24</v>
      </c>
      <c r="B9" s="2" t="s">
        <v>1</v>
      </c>
      <c r="C9" s="3" t="s">
        <v>12</v>
      </c>
      <c r="D9" s="4">
        <v>6</v>
      </c>
      <c r="E9" s="5">
        <v>41596</v>
      </c>
      <c r="F9" s="6" t="s">
        <v>3</v>
      </c>
      <c r="G9" s="7" t="s">
        <v>25</v>
      </c>
      <c r="H9" s="4" t="s">
        <v>5</v>
      </c>
      <c r="I9" s="4" t="s">
        <v>6</v>
      </c>
      <c r="J9" s="8">
        <v>2014</v>
      </c>
      <c r="K9" s="10"/>
      <c r="L9" s="10"/>
      <c r="M9" s="48" t="s">
        <v>118</v>
      </c>
      <c r="N9" s="9"/>
      <c r="O9" s="8" t="str">
        <f>IF(N9="","",MATCH(N9,[1]Лист2!$A$2:$A$1001,0))</f>
        <v/>
      </c>
      <c r="P9" s="9" t="str">
        <f>IF(N9="","",INDEX([1]Лист2!$A$2:$C$1001,O9,2))</f>
        <v/>
      </c>
      <c r="Q9" s="8" t="str">
        <f>IF(N9="","",INDEX([1]Лист2!$A$2:$C$1001,O9,3))</f>
        <v/>
      </c>
      <c r="R9" s="48" t="s">
        <v>117</v>
      </c>
      <c r="S9" s="9"/>
      <c r="T9" s="55">
        <v>3</v>
      </c>
      <c r="U9" s="8" t="str">
        <f>IF(S9="","",MATCH(S9,[1]Лист2!$A$2:$A$1001,0))</f>
        <v/>
      </c>
      <c r="V9" s="9"/>
      <c r="X9" s="1"/>
      <c r="Y9" s="9"/>
      <c r="Z9" s="9"/>
      <c r="AB9" s="9"/>
      <c r="AD9" s="1"/>
      <c r="AE9" s="9"/>
      <c r="AF9" s="9"/>
      <c r="AG9" s="8" t="str">
        <f>IF(AE9="","",MATCH(AE9,[1]Лист2!$A$2:$A$1001,0))</f>
        <v/>
      </c>
      <c r="AH9" s="9" t="str">
        <f>IF(AE9="","",INDEX([1]Лист2!$A$2:$C$1001,AG9,2))</f>
        <v/>
      </c>
      <c r="AI9" s="8" t="str">
        <f>IF(AE9="","",INDEX([1]Лист2!$A$2:$C$1001,AG9,3))</f>
        <v/>
      </c>
      <c r="AJ9" s="1" t="str">
        <f t="shared" si="0"/>
        <v/>
      </c>
      <c r="AK9" s="9"/>
      <c r="AL9" s="9"/>
      <c r="AM9" s="8" t="str">
        <f>IF(AK9="","",MATCH(AK9,[1]Лист2!$A$2:$A$1001,0))</f>
        <v/>
      </c>
      <c r="AN9" s="9" t="str">
        <f>IF(AK9="","",INDEX([1]Лист2!$A$2:$C$1001,AM9,2))</f>
        <v/>
      </c>
      <c r="AO9" s="8" t="str">
        <f>IF(AK9="","",INDEX([1]Лист2!$A$2:$C$1001,AM9,3))</f>
        <v/>
      </c>
      <c r="AP9" s="1" t="str">
        <f t="shared" si="1"/>
        <v/>
      </c>
      <c r="AQ9" s="9"/>
      <c r="AR9" s="9"/>
      <c r="AS9" s="8" t="str">
        <f>IF(AQ9="","",MATCH(AQ9,[1]Лист2!$A$2:$A$1001,0))</f>
        <v/>
      </c>
      <c r="AT9" s="9" t="str">
        <f>IF(AQ9="","",INDEX([1]Лист2!$A$2:$C$1001,AS9,2))</f>
        <v/>
      </c>
      <c r="AU9" s="8" t="str">
        <f>IF(AQ9="","",INDEX([1]Лист2!$A$2:$C$1001,AS9,3))</f>
        <v/>
      </c>
      <c r="AV9" s="1" t="str">
        <f t="shared" si="2"/>
        <v/>
      </c>
      <c r="AW9" s="9"/>
      <c r="AX9" s="9"/>
      <c r="AY9" s="8" t="str">
        <f>IF(AW9="","",MATCH(AW9,[1]Лист2!$A$2:$A$1001,0))</f>
        <v/>
      </c>
      <c r="AZ9" s="9" t="str">
        <f>IF(AW9="","",INDEX([1]Лист2!$A$2:$C$1001,AY9,2))</f>
        <v/>
      </c>
      <c r="BA9" s="8" t="str">
        <f>IF(AW9="","",INDEX([1]Лист2!$A$2:$C$1001,AY9,3))</f>
        <v/>
      </c>
      <c r="BB9" s="1" t="str">
        <f t="shared" si="3"/>
        <v/>
      </c>
      <c r="BC9" s="9"/>
      <c r="BD9" s="9"/>
      <c r="BE9" s="8" t="str">
        <f>IF(BC9="","",MATCH(BC9,[1]Лист2!$A$2:$A$1001,0))</f>
        <v/>
      </c>
      <c r="BF9" s="9" t="str">
        <f>IF(BC9="","",INDEX([1]Лист2!$A$2:$C$1001,BE9,2))</f>
        <v/>
      </c>
      <c r="BG9" s="8" t="str">
        <f>IF(BC9="","",INDEX([1]Лист2!$A$2:$C$1001,BE9,3))</f>
        <v/>
      </c>
      <c r="BH9" s="1" t="str">
        <f t="shared" si="4"/>
        <v/>
      </c>
      <c r="BI9" s="9"/>
      <c r="BJ9" s="9"/>
      <c r="BK9" s="8" t="str">
        <f>IF(BI9="","",MATCH(BI9,[1]Лист2!$A$2:$A$1001,0))</f>
        <v/>
      </c>
      <c r="BL9" s="9" t="str">
        <f>IF(BI9="","",INDEX([1]Лист2!$A$2:$C$1001,BK9,2))</f>
        <v/>
      </c>
      <c r="BM9" s="8" t="str">
        <f>IF(BI9="","",INDEX([1]Лист2!$A$2:$C$1001,BK9,3))</f>
        <v/>
      </c>
      <c r="BN9" s="1" t="str">
        <f t="shared" si="5"/>
        <v/>
      </c>
      <c r="BO9" s="9"/>
      <c r="BP9" s="9"/>
      <c r="BQ9" s="8" t="str">
        <f>IF(BO9="","",MATCH(BO9,[1]Лист2!$A$2:$A$1001,0))</f>
        <v/>
      </c>
      <c r="BR9" s="9" t="str">
        <f>IF(BO9="","",INDEX([1]Лист2!$A$2:$C$1001,BQ9,2))</f>
        <v/>
      </c>
      <c r="BS9" s="8" t="str">
        <f>IF(BO9="","",INDEX([1]Лист2!$A$2:$C$1001,BQ9,3))</f>
        <v/>
      </c>
      <c r="BT9" s="1" t="str">
        <f t="shared" si="6"/>
        <v/>
      </c>
      <c r="BU9" s="9"/>
      <c r="BV9" s="9"/>
      <c r="BW9" s="8" t="str">
        <f>IF(BU9="","",MATCH(BU9,[1]Лист2!$A$2:$A$1001,0))</f>
        <v/>
      </c>
      <c r="BX9" s="9" t="str">
        <f>IF(BU9="","",INDEX([1]Лист2!$A$2:$C$1001,BW9,2))</f>
        <v/>
      </c>
      <c r="BY9" s="8" t="str">
        <f>IF(BU9="","",INDEX([1]Лист2!$A$2:$C$1001,BW9,3))</f>
        <v/>
      </c>
      <c r="BZ9" s="1" t="str">
        <f t="shared" si="7"/>
        <v/>
      </c>
      <c r="CA9" s="9"/>
      <c r="CB9" s="9"/>
      <c r="CC9" s="8" t="str">
        <f>IF(CA9="","",MATCH(CA9,[1]Лист2!$A$2:$A$1001,0))</f>
        <v/>
      </c>
      <c r="CD9" s="9" t="str">
        <f>IF(CA9="","",INDEX([1]Лист2!$A$2:$C$1001,CC9,2))</f>
        <v/>
      </c>
      <c r="CE9" s="8" t="str">
        <f>IF(CA9="","",INDEX([1]Лист2!$A$2:$C$1001,CC9,3))</f>
        <v/>
      </c>
      <c r="CF9" s="1" t="str">
        <f t="shared" si="8"/>
        <v/>
      </c>
      <c r="CG9" s="9"/>
      <c r="CH9" s="9"/>
      <c r="CI9" s="8" t="str">
        <f>IF(CG9="","",MATCH(CG9,[1]Лист2!$A$2:$A$1001,0))</f>
        <v/>
      </c>
      <c r="CJ9" s="9" t="str">
        <f>IF(CG9="","",INDEX([1]Лист2!$A$2:$C$1001,CI9,2))</f>
        <v/>
      </c>
      <c r="CK9" s="8" t="str">
        <f>IF(CG9="","",INDEX([1]Лист2!$A$2:$C$1001,CI9,3))</f>
        <v/>
      </c>
      <c r="CL9" s="1" t="str">
        <f t="shared" si="9"/>
        <v/>
      </c>
      <c r="CM9" s="9"/>
      <c r="CN9" s="9"/>
      <c r="CO9" s="8" t="str">
        <f>IF(CM9="","",MATCH(CM9,[1]Лист2!$A$2:$A$1001,0))</f>
        <v/>
      </c>
      <c r="CP9" s="9" t="str">
        <f>IF(CM9="","",INDEX([1]Лист2!$A$2:$C$1001,CO9,2))</f>
        <v/>
      </c>
      <c r="CQ9" s="8" t="str">
        <f>IF(CM9="","",INDEX([1]Лист2!$A$2:$C$1001,CO9,3))</f>
        <v/>
      </c>
      <c r="CR9" s="1" t="str">
        <f t="shared" si="10"/>
        <v/>
      </c>
      <c r="CS9" s="9"/>
      <c r="CT9" s="9"/>
      <c r="CU9" s="8" t="str">
        <f>IF(CS9="","",MATCH(CS9,[1]Лист2!$A$2:$A$1001,0))</f>
        <v/>
      </c>
      <c r="CV9" s="9" t="str">
        <f>IF(CS9="","",INDEX([1]Лист2!$A$2:$C$1001,CU9,2))</f>
        <v/>
      </c>
      <c r="CW9" s="8" t="str">
        <f>IF(CS9="","",INDEX([1]Лист2!$A$2:$C$1001,CU9,3))</f>
        <v/>
      </c>
      <c r="CX9" s="1" t="str">
        <f t="shared" si="11"/>
        <v/>
      </c>
      <c r="CY9" s="9"/>
      <c r="CZ9" s="9"/>
      <c r="DA9" s="8" t="str">
        <f>IF(CY9="","",MATCH(CY9,[1]Лист2!$A$2:$A$1001,0))</f>
        <v/>
      </c>
      <c r="DB9" s="9" t="str">
        <f>IF(CY9="","",INDEX([1]Лист2!$A$2:$C$1001,DA9,2))</f>
        <v/>
      </c>
      <c r="DC9" s="8" t="str">
        <f>IF(CY9="","",INDEX([1]Лист2!$A$2:$C$1001,DA9,3))</f>
        <v/>
      </c>
      <c r="DD9" s="1" t="str">
        <f t="shared" si="12"/>
        <v/>
      </c>
      <c r="DE9" s="9"/>
      <c r="DF9" s="9"/>
      <c r="DG9" s="8" t="str">
        <f>IF(DE9="","",MATCH(DE9,[1]Лист2!$A$2:$A$1001,0))</f>
        <v/>
      </c>
      <c r="DH9" s="9" t="str">
        <f>IF(DE9="","",INDEX([1]Лист2!$A$2:$C$1001,DG9,2))</f>
        <v/>
      </c>
      <c r="DI9" s="8" t="str">
        <f>IF(DE9="","",INDEX([1]Лист2!$A$2:$C$1001,DG9,3))</f>
        <v/>
      </c>
    </row>
    <row r="10" spans="1:113" s="8" customFormat="1" ht="15.75">
      <c r="A10" s="1" t="s">
        <v>26</v>
      </c>
      <c r="B10" s="2" t="s">
        <v>1</v>
      </c>
      <c r="C10" s="3" t="s">
        <v>12</v>
      </c>
      <c r="D10" s="4">
        <v>7</v>
      </c>
      <c r="E10" s="5">
        <v>41596</v>
      </c>
      <c r="F10" s="6" t="s">
        <v>3</v>
      </c>
      <c r="G10" s="7" t="s">
        <v>27</v>
      </c>
      <c r="H10" s="4" t="s">
        <v>5</v>
      </c>
      <c r="I10" s="4" t="s">
        <v>6</v>
      </c>
      <c r="J10" s="8">
        <v>2014</v>
      </c>
      <c r="K10" s="10"/>
      <c r="L10" s="10"/>
      <c r="M10" s="48" t="s">
        <v>118</v>
      </c>
      <c r="N10" s="9"/>
      <c r="O10" s="8" t="str">
        <f>IF(N10="","",MATCH(N10,[1]Лист2!$A$2:$A$1001,0))</f>
        <v/>
      </c>
      <c r="P10" s="9" t="str">
        <f>IF(N10="","",INDEX([1]Лист2!$A$2:$C$1001,O10,2))</f>
        <v/>
      </c>
      <c r="Q10" s="8" t="str">
        <f>IF(N10="","",INDEX([1]Лист2!$A$2:$C$1001,O10,3))</f>
        <v/>
      </c>
      <c r="R10" s="48" t="s">
        <v>117</v>
      </c>
      <c r="S10" s="9"/>
      <c r="T10" s="55">
        <v>3</v>
      </c>
      <c r="U10" s="8" t="str">
        <f>IF(S10="","",MATCH(S10,[1]Лист2!$A$2:$A$1001,0))</f>
        <v/>
      </c>
      <c r="V10" s="9"/>
      <c r="X10" s="1"/>
      <c r="Y10" s="9"/>
      <c r="Z10" s="9"/>
      <c r="AB10" s="9"/>
      <c r="AD10" s="1"/>
      <c r="AE10" s="9"/>
      <c r="AF10" s="9"/>
      <c r="AG10" s="8" t="str">
        <f>IF(AE10="","",MATCH(AE10,[1]Лист2!$A$2:$A$1001,0))</f>
        <v/>
      </c>
      <c r="AH10" s="9" t="str">
        <f>IF(AE10="","",INDEX([1]Лист2!$A$2:$C$1001,AG10,2))</f>
        <v/>
      </c>
      <c r="AI10" s="8" t="str">
        <f>IF(AE10="","",INDEX([1]Лист2!$A$2:$C$1001,AG10,3))</f>
        <v/>
      </c>
      <c r="AJ10" s="1" t="str">
        <f t="shared" si="0"/>
        <v/>
      </c>
      <c r="AK10" s="9"/>
      <c r="AL10" s="9"/>
      <c r="AM10" s="8" t="str">
        <f>IF(AK10="","",MATCH(AK10,[1]Лист2!$A$2:$A$1001,0))</f>
        <v/>
      </c>
      <c r="AN10" s="9" t="str">
        <f>IF(AK10="","",INDEX([1]Лист2!$A$2:$C$1001,AM10,2))</f>
        <v/>
      </c>
      <c r="AO10" s="8" t="str">
        <f>IF(AK10="","",INDEX([1]Лист2!$A$2:$C$1001,AM10,3))</f>
        <v/>
      </c>
      <c r="AP10" s="1" t="str">
        <f t="shared" si="1"/>
        <v/>
      </c>
      <c r="AQ10" s="9"/>
      <c r="AR10" s="9"/>
      <c r="AS10" s="8" t="str">
        <f>IF(AQ10="","",MATCH(AQ10,[1]Лист2!$A$2:$A$1001,0))</f>
        <v/>
      </c>
      <c r="AT10" s="9" t="str">
        <f>IF(AQ10="","",INDEX([1]Лист2!$A$2:$C$1001,AS10,2))</f>
        <v/>
      </c>
      <c r="AU10" s="8" t="str">
        <f>IF(AQ10="","",INDEX([1]Лист2!$A$2:$C$1001,AS10,3))</f>
        <v/>
      </c>
      <c r="AV10" s="1" t="str">
        <f t="shared" si="2"/>
        <v/>
      </c>
      <c r="AW10" s="9"/>
      <c r="AX10" s="9"/>
      <c r="AY10" s="8" t="str">
        <f>IF(AW10="","",MATCH(AW10,[1]Лист2!$A$2:$A$1001,0))</f>
        <v/>
      </c>
      <c r="AZ10" s="9" t="str">
        <f>IF(AW10="","",INDEX([1]Лист2!$A$2:$C$1001,AY10,2))</f>
        <v/>
      </c>
      <c r="BA10" s="8" t="str">
        <f>IF(AW10="","",INDEX([1]Лист2!$A$2:$C$1001,AY10,3))</f>
        <v/>
      </c>
      <c r="BB10" s="1" t="str">
        <f t="shared" si="3"/>
        <v/>
      </c>
      <c r="BC10" s="9"/>
      <c r="BD10" s="9"/>
      <c r="BE10" s="8" t="str">
        <f>IF(BC10="","",MATCH(BC10,[1]Лист2!$A$2:$A$1001,0))</f>
        <v/>
      </c>
      <c r="BF10" s="9" t="str">
        <f>IF(BC10="","",INDEX([1]Лист2!$A$2:$C$1001,BE10,2))</f>
        <v/>
      </c>
      <c r="BG10" s="8" t="str">
        <f>IF(BC10="","",INDEX([1]Лист2!$A$2:$C$1001,BE10,3))</f>
        <v/>
      </c>
      <c r="BH10" s="1" t="str">
        <f t="shared" si="4"/>
        <v/>
      </c>
      <c r="BI10" s="9"/>
      <c r="BJ10" s="9"/>
      <c r="BK10" s="8" t="str">
        <f>IF(BI10="","",MATCH(BI10,[1]Лист2!$A$2:$A$1001,0))</f>
        <v/>
      </c>
      <c r="BL10" s="9" t="str">
        <f>IF(BI10="","",INDEX([1]Лист2!$A$2:$C$1001,BK10,2))</f>
        <v/>
      </c>
      <c r="BM10" s="8" t="str">
        <f>IF(BI10="","",INDEX([1]Лист2!$A$2:$C$1001,BK10,3))</f>
        <v/>
      </c>
      <c r="BN10" s="1" t="str">
        <f t="shared" si="5"/>
        <v/>
      </c>
      <c r="BO10" s="9"/>
      <c r="BP10" s="9"/>
      <c r="BQ10" s="8" t="str">
        <f>IF(BO10="","",MATCH(BO10,[1]Лист2!$A$2:$A$1001,0))</f>
        <v/>
      </c>
      <c r="BR10" s="9" t="str">
        <f>IF(BO10="","",INDEX([1]Лист2!$A$2:$C$1001,BQ10,2))</f>
        <v/>
      </c>
      <c r="BS10" s="8" t="str">
        <f>IF(BO10="","",INDEX([1]Лист2!$A$2:$C$1001,BQ10,3))</f>
        <v/>
      </c>
      <c r="BT10" s="1" t="str">
        <f t="shared" si="6"/>
        <v/>
      </c>
      <c r="BU10" s="9"/>
      <c r="BV10" s="9"/>
      <c r="BW10" s="8" t="str">
        <f>IF(BU10="","",MATCH(BU10,[1]Лист2!$A$2:$A$1001,0))</f>
        <v/>
      </c>
      <c r="BX10" s="9" t="str">
        <f>IF(BU10="","",INDEX([1]Лист2!$A$2:$C$1001,BW10,2))</f>
        <v/>
      </c>
      <c r="BY10" s="8" t="str">
        <f>IF(BU10="","",INDEX([1]Лист2!$A$2:$C$1001,BW10,3))</f>
        <v/>
      </c>
      <c r="BZ10" s="1" t="str">
        <f t="shared" si="7"/>
        <v/>
      </c>
      <c r="CA10" s="9"/>
      <c r="CB10" s="9"/>
      <c r="CC10" s="8" t="str">
        <f>IF(CA10="","",MATCH(CA10,[1]Лист2!$A$2:$A$1001,0))</f>
        <v/>
      </c>
      <c r="CD10" s="9" t="str">
        <f>IF(CA10="","",INDEX([1]Лист2!$A$2:$C$1001,CC10,2))</f>
        <v/>
      </c>
      <c r="CE10" s="8" t="str">
        <f>IF(CA10="","",INDEX([1]Лист2!$A$2:$C$1001,CC10,3))</f>
        <v/>
      </c>
      <c r="CF10" s="1" t="str">
        <f t="shared" si="8"/>
        <v/>
      </c>
      <c r="CG10" s="9"/>
      <c r="CH10" s="9"/>
      <c r="CI10" s="8" t="str">
        <f>IF(CG10="","",MATCH(CG10,[1]Лист2!$A$2:$A$1001,0))</f>
        <v/>
      </c>
      <c r="CJ10" s="9" t="str">
        <f>IF(CG10="","",INDEX([1]Лист2!$A$2:$C$1001,CI10,2))</f>
        <v/>
      </c>
      <c r="CK10" s="8" t="str">
        <f>IF(CG10="","",INDEX([1]Лист2!$A$2:$C$1001,CI10,3))</f>
        <v/>
      </c>
      <c r="CL10" s="1" t="str">
        <f t="shared" si="9"/>
        <v/>
      </c>
      <c r="CM10" s="9"/>
      <c r="CN10" s="9"/>
      <c r="CO10" s="8" t="str">
        <f>IF(CM10="","",MATCH(CM10,[1]Лист2!$A$2:$A$1001,0))</f>
        <v/>
      </c>
      <c r="CP10" s="9" t="str">
        <f>IF(CM10="","",INDEX([1]Лист2!$A$2:$C$1001,CO10,2))</f>
        <v/>
      </c>
      <c r="CQ10" s="8" t="str">
        <f>IF(CM10="","",INDEX([1]Лист2!$A$2:$C$1001,CO10,3))</f>
        <v/>
      </c>
      <c r="CR10" s="1" t="str">
        <f t="shared" si="10"/>
        <v/>
      </c>
      <c r="CS10" s="9"/>
      <c r="CT10" s="9"/>
      <c r="CU10" s="8" t="str">
        <f>IF(CS10="","",MATCH(CS10,[1]Лист2!$A$2:$A$1001,0))</f>
        <v/>
      </c>
      <c r="CV10" s="9" t="str">
        <f>IF(CS10="","",INDEX([1]Лист2!$A$2:$C$1001,CU10,2))</f>
        <v/>
      </c>
      <c r="CW10" s="8" t="str">
        <f>IF(CS10="","",INDEX([1]Лист2!$A$2:$C$1001,CU10,3))</f>
        <v/>
      </c>
      <c r="CX10" s="1" t="str">
        <f t="shared" si="11"/>
        <v/>
      </c>
      <c r="CY10" s="9"/>
      <c r="CZ10" s="9"/>
      <c r="DA10" s="8" t="str">
        <f>IF(CY10="","",MATCH(CY10,[1]Лист2!$A$2:$A$1001,0))</f>
        <v/>
      </c>
      <c r="DB10" s="9" t="str">
        <f>IF(CY10="","",INDEX([1]Лист2!$A$2:$C$1001,DA10,2))</f>
        <v/>
      </c>
      <c r="DC10" s="8" t="str">
        <f>IF(CY10="","",INDEX([1]Лист2!$A$2:$C$1001,DA10,3))</f>
        <v/>
      </c>
      <c r="DD10" s="1" t="str">
        <f t="shared" si="12"/>
        <v/>
      </c>
      <c r="DE10" s="9"/>
      <c r="DF10" s="9"/>
      <c r="DG10" s="8" t="str">
        <f>IF(DE10="","",MATCH(DE10,[1]Лист2!$A$2:$A$1001,0))</f>
        <v/>
      </c>
      <c r="DH10" s="9" t="str">
        <f>IF(DE10="","",INDEX([1]Лист2!$A$2:$C$1001,DG10,2))</f>
        <v/>
      </c>
      <c r="DI10" s="8" t="str">
        <f>IF(DE10="","",INDEX([1]Лист2!$A$2:$C$1001,DG10,3))</f>
        <v/>
      </c>
    </row>
    <row r="11" spans="1:113" s="8" customFormat="1" ht="15.75">
      <c r="A11" s="1" t="s">
        <v>28</v>
      </c>
      <c r="B11" s="2" t="s">
        <v>1</v>
      </c>
      <c r="C11" s="3" t="s">
        <v>12</v>
      </c>
      <c r="D11" s="4">
        <v>8</v>
      </c>
      <c r="E11" s="5">
        <v>41596</v>
      </c>
      <c r="F11" s="6" t="s">
        <v>3</v>
      </c>
      <c r="G11" s="7" t="s">
        <v>29</v>
      </c>
      <c r="H11" s="4" t="s">
        <v>5</v>
      </c>
      <c r="I11" s="4" t="s">
        <v>6</v>
      </c>
      <c r="J11" s="8">
        <v>2014</v>
      </c>
      <c r="K11" s="10"/>
      <c r="L11" s="10"/>
      <c r="M11" s="48" t="s">
        <v>118</v>
      </c>
      <c r="N11" s="9"/>
      <c r="O11" s="8" t="str">
        <f>IF(N11="","",MATCH(N11,[1]Лист2!$A$2:$A$1001,0))</f>
        <v/>
      </c>
      <c r="P11" s="9" t="str">
        <f>IF(N11="","",INDEX([1]Лист2!$A$2:$C$1001,O11,2))</f>
        <v/>
      </c>
      <c r="Q11" s="8" t="str">
        <f>IF(N11="","",INDEX([1]Лист2!$A$2:$C$1001,O11,3))</f>
        <v/>
      </c>
      <c r="R11" s="48" t="s">
        <v>117</v>
      </c>
      <c r="S11" s="9"/>
      <c r="T11" s="55">
        <v>3</v>
      </c>
      <c r="U11" s="8" t="str">
        <f>IF(S11="","",MATCH(S11,[1]Лист2!$A$2:$A$1001,0))</f>
        <v/>
      </c>
      <c r="V11" s="9"/>
      <c r="X11" s="1"/>
      <c r="Y11" s="9"/>
      <c r="Z11" s="9"/>
      <c r="AB11" s="9"/>
      <c r="AD11" s="1"/>
      <c r="AE11" s="9"/>
      <c r="AF11" s="9"/>
      <c r="AG11" s="8" t="str">
        <f>IF(AE11="","",MATCH(AE11,[1]Лист2!$A$2:$A$1001,0))</f>
        <v/>
      </c>
      <c r="AH11" s="9" t="str">
        <f>IF(AE11="","",INDEX([1]Лист2!$A$2:$C$1001,AG11,2))</f>
        <v/>
      </c>
      <c r="AI11" s="8" t="str">
        <f>IF(AE11="","",INDEX([1]Лист2!$A$2:$C$1001,AG11,3))</f>
        <v/>
      </c>
      <c r="AJ11" s="1" t="str">
        <f t="shared" si="0"/>
        <v/>
      </c>
      <c r="AK11" s="9"/>
      <c r="AL11" s="9"/>
      <c r="AM11" s="8" t="str">
        <f>IF(AK11="","",MATCH(AK11,[1]Лист2!$A$2:$A$1001,0))</f>
        <v/>
      </c>
      <c r="AN11" s="9" t="str">
        <f>IF(AK11="","",INDEX([1]Лист2!$A$2:$C$1001,AM11,2))</f>
        <v/>
      </c>
      <c r="AO11" s="8" t="str">
        <f>IF(AK11="","",INDEX([1]Лист2!$A$2:$C$1001,AM11,3))</f>
        <v/>
      </c>
      <c r="AP11" s="1" t="str">
        <f t="shared" si="1"/>
        <v/>
      </c>
      <c r="AQ11" s="9"/>
      <c r="AR11" s="9"/>
      <c r="AS11" s="8" t="str">
        <f>IF(AQ11="","",MATCH(AQ11,[1]Лист2!$A$2:$A$1001,0))</f>
        <v/>
      </c>
      <c r="AT11" s="9" t="str">
        <f>IF(AQ11="","",INDEX([1]Лист2!$A$2:$C$1001,AS11,2))</f>
        <v/>
      </c>
      <c r="AU11" s="8" t="str">
        <f>IF(AQ11="","",INDEX([1]Лист2!$A$2:$C$1001,AS11,3))</f>
        <v/>
      </c>
      <c r="AV11" s="1" t="str">
        <f t="shared" si="2"/>
        <v/>
      </c>
      <c r="AW11" s="9"/>
      <c r="AX11" s="9"/>
      <c r="AY11" s="8" t="str">
        <f>IF(AW11="","",MATCH(AW11,[1]Лист2!$A$2:$A$1001,0))</f>
        <v/>
      </c>
      <c r="AZ11" s="9" t="str">
        <f>IF(AW11="","",INDEX([1]Лист2!$A$2:$C$1001,AY11,2))</f>
        <v/>
      </c>
      <c r="BA11" s="8" t="str">
        <f>IF(AW11="","",INDEX([1]Лист2!$A$2:$C$1001,AY11,3))</f>
        <v/>
      </c>
      <c r="BB11" s="1" t="str">
        <f t="shared" si="3"/>
        <v/>
      </c>
      <c r="BC11" s="9"/>
      <c r="BD11" s="9"/>
      <c r="BE11" s="8" t="str">
        <f>IF(BC11="","",MATCH(BC11,[1]Лист2!$A$2:$A$1001,0))</f>
        <v/>
      </c>
      <c r="BF11" s="9" t="str">
        <f>IF(BC11="","",INDEX([1]Лист2!$A$2:$C$1001,BE11,2))</f>
        <v/>
      </c>
      <c r="BG11" s="8" t="str">
        <f>IF(BC11="","",INDEX([1]Лист2!$A$2:$C$1001,BE11,3))</f>
        <v/>
      </c>
      <c r="BH11" s="1" t="str">
        <f t="shared" si="4"/>
        <v/>
      </c>
      <c r="BI11" s="9"/>
      <c r="BJ11" s="9"/>
      <c r="BK11" s="8" t="str">
        <f>IF(BI11="","",MATCH(BI11,[1]Лист2!$A$2:$A$1001,0))</f>
        <v/>
      </c>
      <c r="BL11" s="9" t="str">
        <f>IF(BI11="","",INDEX([1]Лист2!$A$2:$C$1001,BK11,2))</f>
        <v/>
      </c>
      <c r="BM11" s="8" t="str">
        <f>IF(BI11="","",INDEX([1]Лист2!$A$2:$C$1001,BK11,3))</f>
        <v/>
      </c>
      <c r="BN11" s="1" t="str">
        <f t="shared" si="5"/>
        <v/>
      </c>
      <c r="BO11" s="9"/>
      <c r="BP11" s="9"/>
      <c r="BQ11" s="8" t="str">
        <f>IF(BO11="","",MATCH(BO11,[1]Лист2!$A$2:$A$1001,0))</f>
        <v/>
      </c>
      <c r="BR11" s="9" t="str">
        <f>IF(BO11="","",INDEX([1]Лист2!$A$2:$C$1001,BQ11,2))</f>
        <v/>
      </c>
      <c r="BS11" s="8" t="str">
        <f>IF(BO11="","",INDEX([1]Лист2!$A$2:$C$1001,BQ11,3))</f>
        <v/>
      </c>
      <c r="BT11" s="1" t="str">
        <f t="shared" si="6"/>
        <v/>
      </c>
      <c r="BU11" s="9"/>
      <c r="BV11" s="9"/>
      <c r="BW11" s="8" t="str">
        <f>IF(BU11="","",MATCH(BU11,[1]Лист2!$A$2:$A$1001,0))</f>
        <v/>
      </c>
      <c r="BX11" s="9" t="str">
        <f>IF(BU11="","",INDEX([1]Лист2!$A$2:$C$1001,BW11,2))</f>
        <v/>
      </c>
      <c r="BY11" s="8" t="str">
        <f>IF(BU11="","",INDEX([1]Лист2!$A$2:$C$1001,BW11,3))</f>
        <v/>
      </c>
      <c r="BZ11" s="1" t="str">
        <f t="shared" si="7"/>
        <v/>
      </c>
      <c r="CA11" s="9"/>
      <c r="CB11" s="9"/>
      <c r="CC11" s="8" t="str">
        <f>IF(CA11="","",MATCH(CA11,[1]Лист2!$A$2:$A$1001,0))</f>
        <v/>
      </c>
      <c r="CD11" s="9" t="str">
        <f>IF(CA11="","",INDEX([1]Лист2!$A$2:$C$1001,CC11,2))</f>
        <v/>
      </c>
      <c r="CE11" s="8" t="str">
        <f>IF(CA11="","",INDEX([1]Лист2!$A$2:$C$1001,CC11,3))</f>
        <v/>
      </c>
      <c r="CF11" s="1" t="str">
        <f t="shared" si="8"/>
        <v/>
      </c>
      <c r="CG11" s="9"/>
      <c r="CH11" s="9"/>
      <c r="CI11" s="8" t="str">
        <f>IF(CG11="","",MATCH(CG11,[1]Лист2!$A$2:$A$1001,0))</f>
        <v/>
      </c>
      <c r="CJ11" s="9" t="str">
        <f>IF(CG11="","",INDEX([1]Лист2!$A$2:$C$1001,CI11,2))</f>
        <v/>
      </c>
      <c r="CK11" s="8" t="str">
        <f>IF(CG11="","",INDEX([1]Лист2!$A$2:$C$1001,CI11,3))</f>
        <v/>
      </c>
      <c r="CL11" s="1" t="str">
        <f t="shared" si="9"/>
        <v/>
      </c>
      <c r="CM11" s="9"/>
      <c r="CN11" s="9"/>
      <c r="CO11" s="8" t="str">
        <f>IF(CM11="","",MATCH(CM11,[1]Лист2!$A$2:$A$1001,0))</f>
        <v/>
      </c>
      <c r="CP11" s="9" t="str">
        <f>IF(CM11="","",INDEX([1]Лист2!$A$2:$C$1001,CO11,2))</f>
        <v/>
      </c>
      <c r="CQ11" s="8" t="str">
        <f>IF(CM11="","",INDEX([1]Лист2!$A$2:$C$1001,CO11,3))</f>
        <v/>
      </c>
      <c r="CR11" s="1" t="str">
        <f t="shared" si="10"/>
        <v/>
      </c>
      <c r="CS11" s="9"/>
      <c r="CT11" s="9"/>
      <c r="CU11" s="8" t="str">
        <f>IF(CS11="","",MATCH(CS11,[1]Лист2!$A$2:$A$1001,0))</f>
        <v/>
      </c>
      <c r="CV11" s="9" t="str">
        <f>IF(CS11="","",INDEX([1]Лист2!$A$2:$C$1001,CU11,2))</f>
        <v/>
      </c>
      <c r="CW11" s="8" t="str">
        <f>IF(CS11="","",INDEX([1]Лист2!$A$2:$C$1001,CU11,3))</f>
        <v/>
      </c>
      <c r="CX11" s="1" t="str">
        <f t="shared" si="11"/>
        <v/>
      </c>
      <c r="CY11" s="9"/>
      <c r="CZ11" s="9"/>
      <c r="DA11" s="8" t="str">
        <f>IF(CY11="","",MATCH(CY11,[1]Лист2!$A$2:$A$1001,0))</f>
        <v/>
      </c>
      <c r="DB11" s="9" t="str">
        <f>IF(CY11="","",INDEX([1]Лист2!$A$2:$C$1001,DA11,2))</f>
        <v/>
      </c>
      <c r="DC11" s="8" t="str">
        <f>IF(CY11="","",INDEX([1]Лист2!$A$2:$C$1001,DA11,3))</f>
        <v/>
      </c>
      <c r="DD11" s="1" t="str">
        <f t="shared" si="12"/>
        <v/>
      </c>
      <c r="DE11" s="9"/>
      <c r="DF11" s="9"/>
      <c r="DG11" s="8" t="str">
        <f>IF(DE11="","",MATCH(DE11,[1]Лист2!$A$2:$A$1001,0))</f>
        <v/>
      </c>
      <c r="DH11" s="9" t="str">
        <f>IF(DE11="","",INDEX([1]Лист2!$A$2:$C$1001,DG11,2))</f>
        <v/>
      </c>
      <c r="DI11" s="8" t="str">
        <f>IF(DE11="","",INDEX([1]Лист2!$A$2:$C$1001,DG11,3))</f>
        <v/>
      </c>
    </row>
    <row r="12" spans="1:113" s="8" customFormat="1" ht="15.75">
      <c r="A12" s="1" t="s">
        <v>30</v>
      </c>
      <c r="B12" s="2" t="s">
        <v>1</v>
      </c>
      <c r="C12" s="3" t="s">
        <v>12</v>
      </c>
      <c r="D12" s="4">
        <v>9</v>
      </c>
      <c r="E12" s="5">
        <v>41596</v>
      </c>
      <c r="F12" s="6" t="s">
        <v>3</v>
      </c>
      <c r="G12" s="7" t="s">
        <v>31</v>
      </c>
      <c r="H12" s="4" t="s">
        <v>5</v>
      </c>
      <c r="I12" s="4" t="s">
        <v>6</v>
      </c>
      <c r="J12" s="8">
        <v>2014</v>
      </c>
      <c r="K12" s="10"/>
      <c r="L12" s="10"/>
      <c r="M12" s="48" t="s">
        <v>118</v>
      </c>
      <c r="N12" s="9"/>
      <c r="O12" s="8" t="str">
        <f>IF(N12="","",MATCH(N12,[1]Лист2!$A$2:$A$1001,0))</f>
        <v/>
      </c>
      <c r="P12" s="9" t="str">
        <f>IF(N12="","",INDEX([1]Лист2!$A$2:$C$1001,O12,2))</f>
        <v/>
      </c>
      <c r="Q12" s="8" t="str">
        <f>IF(N12="","",INDEX([1]Лист2!$A$2:$C$1001,O12,3))</f>
        <v/>
      </c>
      <c r="R12" s="48" t="s">
        <v>117</v>
      </c>
      <c r="S12" s="9"/>
      <c r="T12" s="55">
        <v>3</v>
      </c>
      <c r="U12" s="8" t="str">
        <f>IF(S12="","",MATCH(S12,[1]Лист2!$A$2:$A$1001,0))</f>
        <v/>
      </c>
      <c r="V12" s="9"/>
      <c r="X12" s="1"/>
      <c r="Y12" s="9"/>
      <c r="Z12" s="9"/>
      <c r="AB12" s="9"/>
      <c r="AD12" s="1"/>
      <c r="AE12" s="9"/>
      <c r="AF12" s="9"/>
      <c r="AG12" s="8" t="str">
        <f>IF(AE12="","",MATCH(AE12,[1]Лист2!$A$2:$A$1001,0))</f>
        <v/>
      </c>
      <c r="AH12" s="9" t="str">
        <f>IF(AE12="","",INDEX([1]Лист2!$A$2:$C$1001,AG12,2))</f>
        <v/>
      </c>
      <c r="AI12" s="8" t="str">
        <f>IF(AE12="","",INDEX([1]Лист2!$A$2:$C$1001,AG12,3))</f>
        <v/>
      </c>
      <c r="AJ12" s="1" t="str">
        <f t="shared" si="0"/>
        <v/>
      </c>
      <c r="AK12" s="9"/>
      <c r="AL12" s="9"/>
      <c r="AM12" s="8" t="str">
        <f>IF(AK12="","",MATCH(AK12,[1]Лист2!$A$2:$A$1001,0))</f>
        <v/>
      </c>
      <c r="AN12" s="9" t="str">
        <f>IF(AK12="","",INDEX([1]Лист2!$A$2:$C$1001,AM12,2))</f>
        <v/>
      </c>
      <c r="AO12" s="8" t="str">
        <f>IF(AK12="","",INDEX([1]Лист2!$A$2:$C$1001,AM12,3))</f>
        <v/>
      </c>
      <c r="AP12" s="1" t="str">
        <f t="shared" si="1"/>
        <v/>
      </c>
      <c r="AQ12" s="9"/>
      <c r="AR12" s="9"/>
      <c r="AS12" s="8" t="str">
        <f>IF(AQ12="","",MATCH(AQ12,[1]Лист2!$A$2:$A$1001,0))</f>
        <v/>
      </c>
      <c r="AT12" s="9" t="str">
        <f>IF(AQ12="","",INDEX([1]Лист2!$A$2:$C$1001,AS12,2))</f>
        <v/>
      </c>
      <c r="AU12" s="8" t="str">
        <f>IF(AQ12="","",INDEX([1]Лист2!$A$2:$C$1001,AS12,3))</f>
        <v/>
      </c>
      <c r="AV12" s="1" t="str">
        <f t="shared" si="2"/>
        <v/>
      </c>
      <c r="AW12" s="9"/>
      <c r="AX12" s="9"/>
      <c r="AY12" s="8" t="str">
        <f>IF(AW12="","",MATCH(AW12,[1]Лист2!$A$2:$A$1001,0))</f>
        <v/>
      </c>
      <c r="AZ12" s="9" t="str">
        <f>IF(AW12="","",INDEX([1]Лист2!$A$2:$C$1001,AY12,2))</f>
        <v/>
      </c>
      <c r="BA12" s="8" t="str">
        <f>IF(AW12="","",INDEX([1]Лист2!$A$2:$C$1001,AY12,3))</f>
        <v/>
      </c>
      <c r="BB12" s="1" t="str">
        <f t="shared" si="3"/>
        <v/>
      </c>
      <c r="BC12" s="9"/>
      <c r="BD12" s="9"/>
      <c r="BE12" s="8" t="str">
        <f>IF(BC12="","",MATCH(BC12,[1]Лист2!$A$2:$A$1001,0))</f>
        <v/>
      </c>
      <c r="BF12" s="9" t="str">
        <f>IF(BC12="","",INDEX([1]Лист2!$A$2:$C$1001,BE12,2))</f>
        <v/>
      </c>
      <c r="BG12" s="8" t="str">
        <f>IF(BC12="","",INDEX([1]Лист2!$A$2:$C$1001,BE12,3))</f>
        <v/>
      </c>
      <c r="BH12" s="1" t="str">
        <f t="shared" si="4"/>
        <v/>
      </c>
      <c r="BI12" s="9"/>
      <c r="BJ12" s="9"/>
      <c r="BK12" s="8" t="str">
        <f>IF(BI12="","",MATCH(BI12,[1]Лист2!$A$2:$A$1001,0))</f>
        <v/>
      </c>
      <c r="BL12" s="9" t="str">
        <f>IF(BI12="","",INDEX([1]Лист2!$A$2:$C$1001,BK12,2))</f>
        <v/>
      </c>
      <c r="BM12" s="8" t="str">
        <f>IF(BI12="","",INDEX([1]Лист2!$A$2:$C$1001,BK12,3))</f>
        <v/>
      </c>
      <c r="BN12" s="1" t="str">
        <f t="shared" si="5"/>
        <v/>
      </c>
      <c r="BO12" s="9"/>
      <c r="BP12" s="9"/>
      <c r="BQ12" s="8" t="str">
        <f>IF(BO12="","",MATCH(BO12,[1]Лист2!$A$2:$A$1001,0))</f>
        <v/>
      </c>
      <c r="BR12" s="9" t="str">
        <f>IF(BO12="","",INDEX([1]Лист2!$A$2:$C$1001,BQ12,2))</f>
        <v/>
      </c>
      <c r="BS12" s="8" t="str">
        <f>IF(BO12="","",INDEX([1]Лист2!$A$2:$C$1001,BQ12,3))</f>
        <v/>
      </c>
      <c r="BT12" s="1" t="str">
        <f t="shared" si="6"/>
        <v/>
      </c>
      <c r="BU12" s="9"/>
      <c r="BV12" s="9"/>
      <c r="BW12" s="8" t="str">
        <f>IF(BU12="","",MATCH(BU12,[1]Лист2!$A$2:$A$1001,0))</f>
        <v/>
      </c>
      <c r="BX12" s="9" t="str">
        <f>IF(BU12="","",INDEX([1]Лист2!$A$2:$C$1001,BW12,2))</f>
        <v/>
      </c>
      <c r="BY12" s="8" t="str">
        <f>IF(BU12="","",INDEX([1]Лист2!$A$2:$C$1001,BW12,3))</f>
        <v/>
      </c>
      <c r="BZ12" s="1" t="str">
        <f t="shared" si="7"/>
        <v/>
      </c>
      <c r="CA12" s="9"/>
      <c r="CB12" s="9"/>
      <c r="CC12" s="8" t="str">
        <f>IF(CA12="","",MATCH(CA12,[1]Лист2!$A$2:$A$1001,0))</f>
        <v/>
      </c>
      <c r="CD12" s="9" t="str">
        <f>IF(CA12="","",INDEX([1]Лист2!$A$2:$C$1001,CC12,2))</f>
        <v/>
      </c>
      <c r="CE12" s="8" t="str">
        <f>IF(CA12="","",INDEX([1]Лист2!$A$2:$C$1001,CC12,3))</f>
        <v/>
      </c>
      <c r="CF12" s="1" t="str">
        <f t="shared" si="8"/>
        <v/>
      </c>
      <c r="CG12" s="9"/>
      <c r="CH12" s="9"/>
      <c r="CI12" s="8" t="str">
        <f>IF(CG12="","",MATCH(CG12,[1]Лист2!$A$2:$A$1001,0))</f>
        <v/>
      </c>
      <c r="CJ12" s="9" t="str">
        <f>IF(CG12="","",INDEX([1]Лист2!$A$2:$C$1001,CI12,2))</f>
        <v/>
      </c>
      <c r="CK12" s="8" t="str">
        <f>IF(CG12="","",INDEX([1]Лист2!$A$2:$C$1001,CI12,3))</f>
        <v/>
      </c>
      <c r="CL12" s="1" t="str">
        <f t="shared" si="9"/>
        <v/>
      </c>
      <c r="CM12" s="9"/>
      <c r="CN12" s="9"/>
      <c r="CO12" s="8" t="str">
        <f>IF(CM12="","",MATCH(CM12,[1]Лист2!$A$2:$A$1001,0))</f>
        <v/>
      </c>
      <c r="CP12" s="9" t="str">
        <f>IF(CM12="","",INDEX([1]Лист2!$A$2:$C$1001,CO12,2))</f>
        <v/>
      </c>
      <c r="CQ12" s="8" t="str">
        <f>IF(CM12="","",INDEX([1]Лист2!$A$2:$C$1001,CO12,3))</f>
        <v/>
      </c>
      <c r="CR12" s="1" t="str">
        <f t="shared" si="10"/>
        <v/>
      </c>
      <c r="CS12" s="9"/>
      <c r="CT12" s="9"/>
      <c r="CU12" s="8" t="str">
        <f>IF(CS12="","",MATCH(CS12,[1]Лист2!$A$2:$A$1001,0))</f>
        <v/>
      </c>
      <c r="CV12" s="9" t="str">
        <f>IF(CS12="","",INDEX([1]Лист2!$A$2:$C$1001,CU12,2))</f>
        <v/>
      </c>
      <c r="CW12" s="8" t="str">
        <f>IF(CS12="","",INDEX([1]Лист2!$A$2:$C$1001,CU12,3))</f>
        <v/>
      </c>
      <c r="CX12" s="1" t="str">
        <f t="shared" si="11"/>
        <v/>
      </c>
      <c r="CY12" s="9"/>
      <c r="CZ12" s="9"/>
      <c r="DA12" s="8" t="str">
        <f>IF(CY12="","",MATCH(CY12,[1]Лист2!$A$2:$A$1001,0))</f>
        <v/>
      </c>
      <c r="DB12" s="9" t="str">
        <f>IF(CY12="","",INDEX([1]Лист2!$A$2:$C$1001,DA12,2))</f>
        <v/>
      </c>
      <c r="DC12" s="8" t="str">
        <f>IF(CY12="","",INDEX([1]Лист2!$A$2:$C$1001,DA12,3))</f>
        <v/>
      </c>
      <c r="DD12" s="1" t="str">
        <f t="shared" si="12"/>
        <v/>
      </c>
      <c r="DE12" s="9"/>
      <c r="DF12" s="9"/>
      <c r="DG12" s="8" t="str">
        <f>IF(DE12="","",MATCH(DE12,[1]Лист2!$A$2:$A$1001,0))</f>
        <v/>
      </c>
      <c r="DH12" s="9" t="str">
        <f>IF(DE12="","",INDEX([1]Лист2!$A$2:$C$1001,DG12,2))</f>
        <v/>
      </c>
      <c r="DI12" s="8" t="str">
        <f>IF(DE12="","",INDEX([1]Лист2!$A$2:$C$1001,DG12,3))</f>
        <v/>
      </c>
    </row>
    <row r="13" spans="1:113" s="8" customFormat="1" ht="15.75">
      <c r="A13" s="1" t="s">
        <v>32</v>
      </c>
      <c r="B13" s="2" t="s">
        <v>1</v>
      </c>
      <c r="C13" s="3" t="s">
        <v>12</v>
      </c>
      <c r="D13" s="4">
        <v>10</v>
      </c>
      <c r="E13" s="5">
        <v>41597</v>
      </c>
      <c r="F13" s="6" t="s">
        <v>3</v>
      </c>
      <c r="G13" s="7" t="s">
        <v>33</v>
      </c>
      <c r="H13" s="4" t="s">
        <v>5</v>
      </c>
      <c r="I13" s="4" t="s">
        <v>6</v>
      </c>
      <c r="J13" s="8">
        <v>2014</v>
      </c>
      <c r="K13" s="10"/>
      <c r="L13" s="10"/>
      <c r="M13" s="48" t="s">
        <v>118</v>
      </c>
      <c r="N13" s="9"/>
      <c r="O13" s="8" t="str">
        <f>IF(N13="","",MATCH(N13,[1]Лист2!$A$2:$A$1001,0))</f>
        <v/>
      </c>
      <c r="P13" s="9" t="str">
        <f>IF(N13="","",INDEX([1]Лист2!$A$2:$C$1001,O13,2))</f>
        <v/>
      </c>
      <c r="Q13" s="8" t="str">
        <f>IF(N13="","",INDEX([1]Лист2!$A$2:$C$1001,O13,3))</f>
        <v/>
      </c>
      <c r="R13" s="48" t="s">
        <v>117</v>
      </c>
      <c r="S13" s="9"/>
      <c r="T13" s="55">
        <v>3</v>
      </c>
      <c r="U13" s="8" t="str">
        <f>IF(S13="","",MATCH(S13,[1]Лист2!$A$2:$A$1001,0))</f>
        <v/>
      </c>
      <c r="V13" s="9"/>
      <c r="X13" s="1"/>
      <c r="Y13" s="9"/>
      <c r="Z13" s="9"/>
      <c r="AB13" s="9"/>
      <c r="AD13" s="1"/>
      <c r="AE13" s="9"/>
      <c r="AF13" s="9"/>
      <c r="AG13" s="8" t="str">
        <f>IF(AE13="","",MATCH(AE13,[1]Лист2!$A$2:$A$1001,0))</f>
        <v/>
      </c>
      <c r="AH13" s="9" t="str">
        <f>IF(AE13="","",INDEX([1]Лист2!$A$2:$C$1001,AG13,2))</f>
        <v/>
      </c>
      <c r="AI13" s="8" t="str">
        <f>IF(AE13="","",INDEX([1]Лист2!$A$2:$C$1001,AG13,3))</f>
        <v/>
      </c>
      <c r="AJ13" s="1" t="str">
        <f t="shared" si="0"/>
        <v/>
      </c>
      <c r="AK13" s="9"/>
      <c r="AL13" s="9"/>
      <c r="AM13" s="8" t="str">
        <f>IF(AK13="","",MATCH(AK13,[1]Лист2!$A$2:$A$1001,0))</f>
        <v/>
      </c>
      <c r="AN13" s="9" t="str">
        <f>IF(AK13="","",INDEX([1]Лист2!$A$2:$C$1001,AM13,2))</f>
        <v/>
      </c>
      <c r="AO13" s="8" t="str">
        <f>IF(AK13="","",INDEX([1]Лист2!$A$2:$C$1001,AM13,3))</f>
        <v/>
      </c>
      <c r="AP13" s="1" t="str">
        <f t="shared" si="1"/>
        <v/>
      </c>
      <c r="AQ13" s="9"/>
      <c r="AR13" s="9"/>
      <c r="AS13" s="8" t="str">
        <f>IF(AQ13="","",MATCH(AQ13,[1]Лист2!$A$2:$A$1001,0))</f>
        <v/>
      </c>
      <c r="AT13" s="9" t="str">
        <f>IF(AQ13="","",INDEX([1]Лист2!$A$2:$C$1001,AS13,2))</f>
        <v/>
      </c>
      <c r="AU13" s="8" t="str">
        <f>IF(AQ13="","",INDEX([1]Лист2!$A$2:$C$1001,AS13,3))</f>
        <v/>
      </c>
      <c r="AV13" s="1" t="str">
        <f t="shared" si="2"/>
        <v/>
      </c>
      <c r="AW13" s="9"/>
      <c r="AX13" s="9"/>
      <c r="AY13" s="8" t="str">
        <f>IF(AW13="","",MATCH(AW13,[1]Лист2!$A$2:$A$1001,0))</f>
        <v/>
      </c>
      <c r="AZ13" s="9" t="str">
        <f>IF(AW13="","",INDEX([1]Лист2!$A$2:$C$1001,AY13,2))</f>
        <v/>
      </c>
      <c r="BA13" s="8" t="str">
        <f>IF(AW13="","",INDEX([1]Лист2!$A$2:$C$1001,AY13,3))</f>
        <v/>
      </c>
      <c r="BB13" s="1" t="str">
        <f t="shared" si="3"/>
        <v/>
      </c>
      <c r="BC13" s="9"/>
      <c r="BD13" s="9"/>
      <c r="BE13" s="8" t="str">
        <f>IF(BC13="","",MATCH(BC13,[1]Лист2!$A$2:$A$1001,0))</f>
        <v/>
      </c>
      <c r="BF13" s="9" t="str">
        <f>IF(BC13="","",INDEX([1]Лист2!$A$2:$C$1001,BE13,2))</f>
        <v/>
      </c>
      <c r="BG13" s="8" t="str">
        <f>IF(BC13="","",INDEX([1]Лист2!$A$2:$C$1001,BE13,3))</f>
        <v/>
      </c>
      <c r="BH13" s="1" t="str">
        <f t="shared" si="4"/>
        <v/>
      </c>
      <c r="BI13" s="9"/>
      <c r="BJ13" s="9"/>
      <c r="BK13" s="8" t="str">
        <f>IF(BI13="","",MATCH(BI13,[1]Лист2!$A$2:$A$1001,0))</f>
        <v/>
      </c>
      <c r="BL13" s="9" t="str">
        <f>IF(BI13="","",INDEX([1]Лист2!$A$2:$C$1001,BK13,2))</f>
        <v/>
      </c>
      <c r="BM13" s="8" t="str">
        <f>IF(BI13="","",INDEX([1]Лист2!$A$2:$C$1001,BK13,3))</f>
        <v/>
      </c>
      <c r="BN13" s="1" t="str">
        <f t="shared" si="5"/>
        <v/>
      </c>
      <c r="BO13" s="9"/>
      <c r="BP13" s="9"/>
      <c r="BQ13" s="8" t="str">
        <f>IF(BO13="","",MATCH(BO13,[1]Лист2!$A$2:$A$1001,0))</f>
        <v/>
      </c>
      <c r="BR13" s="9" t="str">
        <f>IF(BO13="","",INDEX([1]Лист2!$A$2:$C$1001,BQ13,2))</f>
        <v/>
      </c>
      <c r="BS13" s="8" t="str">
        <f>IF(BO13="","",INDEX([1]Лист2!$A$2:$C$1001,BQ13,3))</f>
        <v/>
      </c>
      <c r="BT13" s="1" t="str">
        <f t="shared" si="6"/>
        <v/>
      </c>
      <c r="BU13" s="9"/>
      <c r="BV13" s="9"/>
      <c r="BW13" s="8" t="str">
        <f>IF(BU13="","",MATCH(BU13,[1]Лист2!$A$2:$A$1001,0))</f>
        <v/>
      </c>
      <c r="BX13" s="9" t="str">
        <f>IF(BU13="","",INDEX([1]Лист2!$A$2:$C$1001,BW13,2))</f>
        <v/>
      </c>
      <c r="BY13" s="8" t="str">
        <f>IF(BU13="","",INDEX([1]Лист2!$A$2:$C$1001,BW13,3))</f>
        <v/>
      </c>
      <c r="BZ13" s="1" t="str">
        <f t="shared" si="7"/>
        <v/>
      </c>
      <c r="CA13" s="9"/>
      <c r="CB13" s="9"/>
      <c r="CC13" s="8" t="str">
        <f>IF(CA13="","",MATCH(CA13,[1]Лист2!$A$2:$A$1001,0))</f>
        <v/>
      </c>
      <c r="CD13" s="9" t="str">
        <f>IF(CA13="","",INDEX([1]Лист2!$A$2:$C$1001,CC13,2))</f>
        <v/>
      </c>
      <c r="CE13" s="8" t="str">
        <f>IF(CA13="","",INDEX([1]Лист2!$A$2:$C$1001,CC13,3))</f>
        <v/>
      </c>
      <c r="CF13" s="1" t="str">
        <f t="shared" si="8"/>
        <v/>
      </c>
      <c r="CG13" s="9"/>
      <c r="CH13" s="9"/>
      <c r="CI13" s="8" t="str">
        <f>IF(CG13="","",MATCH(CG13,[1]Лист2!$A$2:$A$1001,0))</f>
        <v/>
      </c>
      <c r="CJ13" s="9" t="str">
        <f>IF(CG13="","",INDEX([1]Лист2!$A$2:$C$1001,CI13,2))</f>
        <v/>
      </c>
      <c r="CK13" s="8" t="str">
        <f>IF(CG13="","",INDEX([1]Лист2!$A$2:$C$1001,CI13,3))</f>
        <v/>
      </c>
      <c r="CL13" s="1" t="str">
        <f t="shared" si="9"/>
        <v/>
      </c>
      <c r="CM13" s="9"/>
      <c r="CN13" s="9"/>
      <c r="CO13" s="8" t="str">
        <f>IF(CM13="","",MATCH(CM13,[1]Лист2!$A$2:$A$1001,0))</f>
        <v/>
      </c>
      <c r="CP13" s="9" t="str">
        <f>IF(CM13="","",INDEX([1]Лист2!$A$2:$C$1001,CO13,2))</f>
        <v/>
      </c>
      <c r="CQ13" s="8" t="str">
        <f>IF(CM13="","",INDEX([1]Лист2!$A$2:$C$1001,CO13,3))</f>
        <v/>
      </c>
      <c r="CR13" s="1" t="str">
        <f t="shared" si="10"/>
        <v/>
      </c>
      <c r="CS13" s="9"/>
      <c r="CT13" s="9"/>
      <c r="CU13" s="8" t="str">
        <f>IF(CS13="","",MATCH(CS13,[1]Лист2!$A$2:$A$1001,0))</f>
        <v/>
      </c>
      <c r="CV13" s="9" t="str">
        <f>IF(CS13="","",INDEX([1]Лист2!$A$2:$C$1001,CU13,2))</f>
        <v/>
      </c>
      <c r="CW13" s="8" t="str">
        <f>IF(CS13="","",INDEX([1]Лист2!$A$2:$C$1001,CU13,3))</f>
        <v/>
      </c>
      <c r="CX13" s="1" t="str">
        <f t="shared" si="11"/>
        <v/>
      </c>
      <c r="CY13" s="9"/>
      <c r="CZ13" s="9"/>
      <c r="DA13" s="8" t="str">
        <f>IF(CY13="","",MATCH(CY13,[1]Лист2!$A$2:$A$1001,0))</f>
        <v/>
      </c>
      <c r="DB13" s="9" t="str">
        <f>IF(CY13="","",INDEX([1]Лист2!$A$2:$C$1001,DA13,2))</f>
        <v/>
      </c>
      <c r="DC13" s="8" t="str">
        <f>IF(CY13="","",INDEX([1]Лист2!$A$2:$C$1001,DA13,3))</f>
        <v/>
      </c>
      <c r="DD13" s="1" t="str">
        <f t="shared" si="12"/>
        <v/>
      </c>
      <c r="DE13" s="9"/>
      <c r="DF13" s="9"/>
      <c r="DG13" s="8" t="str">
        <f>IF(DE13="","",MATCH(DE13,[1]Лист2!$A$2:$A$1001,0))</f>
        <v/>
      </c>
      <c r="DH13" s="9" t="str">
        <f>IF(DE13="","",INDEX([1]Лист2!$A$2:$C$1001,DG13,2))</f>
        <v/>
      </c>
      <c r="DI13" s="8" t="str">
        <f>IF(DE13="","",INDEX([1]Лист2!$A$2:$C$1001,DG13,3))</f>
        <v/>
      </c>
    </row>
  </sheetData>
  <dataValidations count="2">
    <dataValidation type="list" allowBlank="1" showInputMessage="1" showErrorMessage="1" sqref="AQ2:AR13 KM2:KN13 UI2:UJ13 AEE2:AEF13 AOA2:AOB13 AXW2:AXX13 BHS2:BHT13 BRO2:BRP13 CBK2:CBL13 CLG2:CLH13 CVC2:CVD13 DEY2:DEZ13 DOU2:DOV13 DYQ2:DYR13 EIM2:EIN13 ESI2:ESJ13 FCE2:FCF13 FMA2:FMB13 FVW2:FVX13 GFS2:GFT13 GPO2:GPP13 GZK2:GZL13 HJG2:HJH13 HTC2:HTD13 ICY2:ICZ13 IMU2:IMV13 IWQ2:IWR13 JGM2:JGN13 JQI2:JQJ13 KAE2:KAF13 KKA2:KKB13 KTW2:KTX13 LDS2:LDT13 LNO2:LNP13 LXK2:LXL13 MHG2:MHH13 MRC2:MRD13 NAY2:NAZ13 NKU2:NKV13 NUQ2:NUR13 OEM2:OEN13 OOI2:OOJ13 OYE2:OYF13 PIA2:PIB13 PRW2:PRX13 QBS2:QBT13 QLO2:QLP13 QVK2:QVL13 RFG2:RFH13 RPC2:RPD13 RYY2:RYZ13 SIU2:SIV13 SSQ2:SSR13 TCM2:TCN13 TMI2:TMJ13 TWE2:TWF13 UGA2:UGB13 UPW2:UPX13 UZS2:UZT13 VJO2:VJP13 VTK2:VTL13 WDG2:WDH13 WNC2:WND13 WWY2:WWZ13 AE2:AF13 KA2:KB13 TW2:TX13 ADS2:ADT13 ANO2:ANP13 AXK2:AXL13 BHG2:BHH13 BRC2:BRD13 CAY2:CAZ13 CKU2:CKV13 CUQ2:CUR13 DEM2:DEN13 DOI2:DOJ13 DYE2:DYF13 EIA2:EIB13 ERW2:ERX13 FBS2:FBT13 FLO2:FLP13 FVK2:FVL13 GFG2:GFH13 GPC2:GPD13 GYY2:GYZ13 HIU2:HIV13 HSQ2:HSR13 ICM2:ICN13 IMI2:IMJ13 IWE2:IWF13 JGA2:JGB13 JPW2:JPX13 JZS2:JZT13 KJO2:KJP13 KTK2:KTL13 LDG2:LDH13 LNC2:LND13 LWY2:LWZ13 MGU2:MGV13 MQQ2:MQR13 NAM2:NAN13 NKI2:NKJ13 NUE2:NUF13 OEA2:OEB13 ONW2:ONX13 OXS2:OXT13 PHO2:PHP13 PRK2:PRL13 QBG2:QBH13 QLC2:QLD13 QUY2:QUZ13 REU2:REV13 ROQ2:ROR13 RYM2:RYN13 SII2:SIJ13 SSE2:SSF13 TCA2:TCB13 TLW2:TLX13 TVS2:TVT13 UFO2:UFP13 UPK2:UPL13 UZG2:UZH13 VJC2:VJD13 VSY2:VSZ13 WCU2:WCV13 WMQ2:WMR13 WWM2:WWN13 S2:T13 JO2:JP13 TK2:TL13 ADG2:ADH13 ANC2:AND13 AWY2:AWZ13 BGU2:BGV13 BQQ2:BQR13 CAM2:CAN13 CKI2:CKJ13 CUE2:CUF13 DEA2:DEB13 DNW2:DNX13 DXS2:DXT13 EHO2:EHP13 ERK2:ERL13 FBG2:FBH13 FLC2:FLD13 FUY2:FUZ13 GEU2:GEV13 GOQ2:GOR13 GYM2:GYN13 HII2:HIJ13 HSE2:HSF13 ICA2:ICB13 ILW2:ILX13 IVS2:IVT13 JFO2:JFP13 JPK2:JPL13 JZG2:JZH13 KJC2:KJD13 KSY2:KSZ13 LCU2:LCV13 LMQ2:LMR13 LWM2:LWN13 MGI2:MGJ13 MQE2:MQF13 NAA2:NAB13 NJW2:NJX13 NTS2:NTT13 ODO2:ODP13 ONK2:ONL13 OXG2:OXH13 PHC2:PHD13 PQY2:PQZ13 QAU2:QAV13 QKQ2:QKR13 QUM2:QUN13 REI2:REJ13 ROE2:ROF13 RYA2:RYB13 SHW2:SHX13 SRS2:SRT13 TBO2:TBP13 TLK2:TLL13 TVG2:TVH13 UFC2:UFD13 UOY2:UOZ13 UYU2:UYV13 VIQ2:VIR13 VSM2:VSN13 WCI2:WCJ13 WME2:WMF13 WWA2:WWB13 IW2:IX13 SS2:ST13 ACO2:ACP13 AMK2:AML13 AWG2:AWH13 BGC2:BGD13 BPY2:BPZ13 BZU2:BZV13 CJQ2:CJR13 CTM2:CTN13 DDI2:DDJ13 DNE2:DNF13 DXA2:DXB13 EGW2:EGX13 EQS2:EQT13 FAO2:FAP13 FKK2:FKL13 FUG2:FUH13 GEC2:GED13 GNY2:GNZ13 GXU2:GXV13 HHQ2:HHR13 HRM2:HRN13 IBI2:IBJ13 ILE2:ILF13 IVA2:IVB13 JEW2:JEX13 JOS2:JOT13 JYO2:JYP13 KIK2:KIL13 KSG2:KSH13 LCC2:LCD13 LLY2:LLZ13 LVU2:LVV13 MFQ2:MFR13 MPM2:MPN13 MZI2:MZJ13 NJE2:NJF13 NTA2:NTB13 OCW2:OCX13 OMS2:OMT13 OWO2:OWP13 PGK2:PGL13 PQG2:PQH13 QAC2:QAD13 QJY2:QJZ13 QTU2:QTV13 RDQ2:RDR13 RNM2:RNN13 RXI2:RXJ13 SHE2:SHF13 SRA2:SRB13 TAW2:TAX13 TKS2:TKT13 TUO2:TUP13 UEK2:UEL13 UOG2:UOH13 UYC2:UYD13 VHY2:VHZ13 VRU2:VRV13 WBQ2:WBR13 WLM2:WLN13 WVI2:WVJ13 BU2:BV13 LQ2:LR13 VM2:VN13 AFI2:AFJ13 APE2:APF13 AZA2:AZB13 BIW2:BIX13 BSS2:BST13 CCO2:CCP13 CMK2:CML13 CWG2:CWH13 DGC2:DGD13 DPY2:DPZ13 DZU2:DZV13 EJQ2:EJR13 ETM2:ETN13 FDI2:FDJ13 FNE2:FNF13 FXA2:FXB13 GGW2:GGX13 GQS2:GQT13 HAO2:HAP13 HKK2:HKL13 HUG2:HUH13 IEC2:IED13 INY2:INZ13 IXU2:IXV13 JHQ2:JHR13 JRM2:JRN13 KBI2:KBJ13 KLE2:KLF13 KVA2:KVB13 LEW2:LEX13 LOS2:LOT13 LYO2:LYP13 MIK2:MIL13 MSG2:MSH13 NCC2:NCD13 NLY2:NLZ13 NVU2:NVV13 OFQ2:OFR13 OPM2:OPN13 OZI2:OZJ13 PJE2:PJF13 PTA2:PTB13 QCW2:QCX13 QMS2:QMT13 QWO2:QWP13 RGK2:RGL13 RQG2:RQH13 SAC2:SAD13 SJY2:SJZ13 STU2:STV13 TDQ2:TDR13 TNM2:TNN13 TXI2:TXJ13 UHE2:UHF13 URA2:URB13 VAW2:VAX13 VKS2:VKT13 VUO2:VUP13 WEK2:WEL13 WOG2:WOH13 WYC2:WYD13 DE2:DF13 NA2:NB13 WW2:WX13 AGS2:AGT13 AQO2:AQP13 BAK2:BAL13 BKG2:BKH13 BUC2:BUD13 CDY2:CDZ13 CNU2:CNV13 CXQ2:CXR13 DHM2:DHN13 DRI2:DRJ13 EBE2:EBF13 ELA2:ELB13 EUW2:EUX13 FES2:FET13 FOO2:FOP13 FYK2:FYL13 GIG2:GIH13 GSC2:GSD13 HBY2:HBZ13 HLU2:HLV13 HVQ2:HVR13 IFM2:IFN13 IPI2:IPJ13 IZE2:IZF13 JJA2:JJB13 JSW2:JSX13 KCS2:KCT13 KMO2:KMP13 KWK2:KWL13 LGG2:LGH13 LQC2:LQD13 LZY2:LZZ13 MJU2:MJV13 MTQ2:MTR13 NDM2:NDN13 NNI2:NNJ13 NXE2:NXF13 OHA2:OHB13 OQW2:OQX13 PAS2:PAT13 PKO2:PKP13 PUK2:PUL13 QEG2:QEH13 QOC2:QOD13 QXY2:QXZ13 RHU2:RHV13 RRQ2:RRR13 SBM2:SBN13 SLI2:SLJ13 SVE2:SVF13 TFA2:TFB13 TOW2:TOX13 TYS2:TYT13 UIO2:UIP13 USK2:USL13 VCG2:VCH13 VMC2:VMD13 VVY2:VVZ13 WFU2:WFV13 WPQ2:WPR13 WZM2:WZN13 BO2:BP13 LK2:LL13 VG2:VH13 AFC2:AFD13 AOY2:AOZ13 AYU2:AYV13 BIQ2:BIR13 BSM2:BSN13 CCI2:CCJ13 CME2:CMF13 CWA2:CWB13 DFW2:DFX13 DPS2:DPT13 DZO2:DZP13 EJK2:EJL13 ETG2:ETH13 FDC2:FDD13 FMY2:FMZ13 FWU2:FWV13 GGQ2:GGR13 GQM2:GQN13 HAI2:HAJ13 HKE2:HKF13 HUA2:HUB13 IDW2:IDX13 INS2:INT13 IXO2:IXP13 JHK2:JHL13 JRG2:JRH13 KBC2:KBD13 KKY2:KKZ13 KUU2:KUV13 LEQ2:LER13 LOM2:LON13 LYI2:LYJ13 MIE2:MIF13 MSA2:MSB13 NBW2:NBX13 NLS2:NLT13 NVO2:NVP13 OFK2:OFL13 OPG2:OPH13 OZC2:OZD13 PIY2:PIZ13 PSU2:PSV13 QCQ2:QCR13 QMM2:QMN13 QWI2:QWJ13 RGE2:RGF13 RQA2:RQB13 RZW2:RZX13 SJS2:SJT13 STO2:STP13 TDK2:TDL13 TNG2:TNH13 TXC2:TXD13 UGY2:UGZ13 UQU2:UQV13 VAQ2:VAR13 VKM2:VKN13 VUI2:VUJ13 WEE2:WEF13 WOA2:WOB13 WXW2:WXX13 JI2:JJ13 TE2:TF13 ADA2:ADB13 AMW2:AMX13 AWS2:AWT13 BGO2:BGP13 BQK2:BQL13 CAG2:CAH13 CKC2:CKD13 CTY2:CTZ13 DDU2:DDV13 DNQ2:DNR13 DXM2:DXN13 EHI2:EHJ13 ERE2:ERF13 FBA2:FBB13 FKW2:FKX13 FUS2:FUT13 GEO2:GEP13 GOK2:GOL13 GYG2:GYH13 HIC2:HID13 HRY2:HRZ13 IBU2:IBV13 ILQ2:ILR13 IVM2:IVN13 JFI2:JFJ13 JPE2:JPF13 JZA2:JZB13 KIW2:KIX13 KSS2:KST13 LCO2:LCP13 LMK2:LML13 LWG2:LWH13 MGC2:MGD13 MPY2:MPZ13 MZU2:MZV13 NJQ2:NJR13 NTM2:NTN13 ODI2:ODJ13 ONE2:ONF13 OXA2:OXB13 PGW2:PGX13 PQS2:PQT13 QAO2:QAP13 QKK2:QKL13 QUG2:QUH13 REC2:RED13 RNY2:RNZ13 RXU2:RXV13 SHQ2:SHR13 SRM2:SRN13 TBI2:TBJ13 TLE2:TLF13 TVA2:TVB13 UEW2:UEX13 UOS2:UOT13 UYO2:UYP13 VIK2:VIL13 VSG2:VSH13 WCC2:WCD13 WLY2:WLZ13 WVU2:WVV13 BC2:BD13 KY2:KZ13 UU2:UV13 AEQ2:AER13 AOM2:AON13 AYI2:AYJ13 BIE2:BIF13 BSA2:BSB13 CBW2:CBX13 CLS2:CLT13 CVO2:CVP13 DFK2:DFL13 DPG2:DPH13 DZC2:DZD13 EIY2:EIZ13 ESU2:ESV13 FCQ2:FCR13 FMM2:FMN13 FWI2:FWJ13 GGE2:GGF13 GQA2:GQB13 GZW2:GZX13 HJS2:HJT13 HTO2:HTP13 IDK2:IDL13 ING2:INH13 IXC2:IXD13 JGY2:JGZ13 JQU2:JQV13 KAQ2:KAR13 KKM2:KKN13 KUI2:KUJ13 LEE2:LEF13 LOA2:LOB13 LXW2:LXX13 MHS2:MHT13 MRO2:MRP13 NBK2:NBL13 NLG2:NLH13 NVC2:NVD13 OEY2:OEZ13 OOU2:OOV13 OYQ2:OYR13 PIM2:PIN13 PSI2:PSJ13 QCE2:QCF13 QMA2:QMB13 QVW2:QVX13 RFS2:RFT13 RPO2:RPP13 RZK2:RZL13 SJG2:SJH13 STC2:STD13 TCY2:TCZ13 TMU2:TMV13 TWQ2:TWR13 UGM2:UGN13 UQI2:UQJ13 VAE2:VAF13 VKA2:VKB13 VTW2:VTX13 WDS2:WDT13 WNO2:WNP13 WXK2:WXL13 BI2:BJ13 LE2:LF13 VA2:VB13 AEW2:AEX13 AOS2:AOT13 AYO2:AYP13 BIK2:BIL13 BSG2:BSH13 CCC2:CCD13 CLY2:CLZ13 CVU2:CVV13 DFQ2:DFR13 DPM2:DPN13 DZI2:DZJ13 EJE2:EJF13 ETA2:ETB13 FCW2:FCX13 FMS2:FMT13 FWO2:FWP13 GGK2:GGL13 GQG2:GQH13 HAC2:HAD13 HJY2:HJZ13 HTU2:HTV13 IDQ2:IDR13 INM2:INN13 IXI2:IXJ13 JHE2:JHF13 JRA2:JRB13 KAW2:KAX13 KKS2:KKT13 KUO2:KUP13 LEK2:LEL13 LOG2:LOH13 LYC2:LYD13 MHY2:MHZ13 MRU2:MRV13 NBQ2:NBR13 NLM2:NLN13 NVI2:NVJ13 OFE2:OFF13 OPA2:OPB13 OYW2:OYX13 PIS2:PIT13 PSO2:PSP13 QCK2:QCL13 QMG2:QMH13 QWC2:QWD13 RFY2:RFZ13 RPU2:RPV13 RZQ2:RZR13 SJM2:SJN13 STI2:STJ13 TDE2:TDF13 TNA2:TNB13 TWW2:TWX13 UGS2:UGT13 UQO2:UQP13 VAK2:VAL13 VKG2:VKH13 VUC2:VUD13 WDY2:WDZ13 WNU2:WNV13 WXQ2:WXR13 AK2:AL13 KG2:KH13 UC2:UD13 ADY2:ADZ13 ANU2:ANV13 AXQ2:AXR13 BHM2:BHN13 BRI2:BRJ13 CBE2:CBF13 CLA2:CLB13 CUW2:CUX13 DES2:DET13 DOO2:DOP13 DYK2:DYL13 EIG2:EIH13 ESC2:ESD13 FBY2:FBZ13 FLU2:FLV13 FVQ2:FVR13 GFM2:GFN13 GPI2:GPJ13 GZE2:GZF13 HJA2:HJB13 HSW2:HSX13 ICS2:ICT13 IMO2:IMP13 IWK2:IWL13 JGG2:JGH13 JQC2:JQD13 JZY2:JZZ13 KJU2:KJV13 KTQ2:KTR13 LDM2:LDN13 LNI2:LNJ13 LXE2:LXF13 MHA2:MHB13 MQW2:MQX13 NAS2:NAT13 NKO2:NKP13 NUK2:NUL13 OEG2:OEH13 OOC2:OOD13 OXY2:OXZ13 PHU2:PHV13 PRQ2:PRR13 QBM2:QBN13 QLI2:QLJ13 QVE2:QVF13 RFA2:RFB13 ROW2:ROX13 RYS2:RYT13 SIO2:SIP13 SSK2:SSL13 TCG2:TCH13 TMC2:TMD13 TVY2:TVZ13 UFU2:UFV13 UPQ2:UPR13 UZM2:UZN13 VJI2:VJJ13 VTE2:VTF13 WDA2:WDB13 WMW2:WMX13 WWS2:WWT13 CA2:CB13 LW2:LX13 VS2:VT13 AFO2:AFP13 APK2:APL13 AZG2:AZH13 BJC2:BJD13 BSY2:BSZ13 CCU2:CCV13 CMQ2:CMR13 CWM2:CWN13 DGI2:DGJ13 DQE2:DQF13 EAA2:EAB13 EJW2:EJX13 ETS2:ETT13 FDO2:FDP13 FNK2:FNL13 FXG2:FXH13 GHC2:GHD13 GQY2:GQZ13 HAU2:HAV13 HKQ2:HKR13 HUM2:HUN13 IEI2:IEJ13 IOE2:IOF13 IYA2:IYB13 JHW2:JHX13 JRS2:JRT13 KBO2:KBP13 KLK2:KLL13 KVG2:KVH13 LFC2:LFD13 LOY2:LOZ13 LYU2:LYV13 MIQ2:MIR13 MSM2:MSN13 NCI2:NCJ13 NME2:NMF13 NWA2:NWB13 OFW2:OFX13 OPS2:OPT13 OZO2:OZP13 PJK2:PJL13 PTG2:PTH13 QDC2:QDD13 QMY2:QMZ13 QWU2:QWV13 RGQ2:RGR13 RQM2:RQN13 SAI2:SAJ13 SKE2:SKF13 SUA2:SUB13 TDW2:TDX13 TNS2:TNT13 TXO2:TXP13 UHK2:UHL13 URG2:URH13 VBC2:VBD13 VKY2:VKZ13 VUU2:VUV13 WEQ2:WER13 WOM2:WON13 WYI2:WYJ13 CM2:CN13 MI2:MJ13 WE2:WF13 AGA2:AGB13 APW2:APX13 AZS2:AZT13 BJO2:BJP13 BTK2:BTL13 CDG2:CDH13 CNC2:CND13 CWY2:CWZ13 DGU2:DGV13 DQQ2:DQR13 EAM2:EAN13 EKI2:EKJ13 EUE2:EUF13 FEA2:FEB13 FNW2:FNX13 FXS2:FXT13 GHO2:GHP13 GRK2:GRL13 HBG2:HBH13 HLC2:HLD13 HUY2:HUZ13 IEU2:IEV13 IOQ2:IOR13 IYM2:IYN13 JII2:JIJ13 JSE2:JSF13 KCA2:KCB13 KLW2:KLX13 KVS2:KVT13 LFO2:LFP13 LPK2:LPL13 LZG2:LZH13 MJC2:MJD13 MSY2:MSZ13 NCU2:NCV13 NMQ2:NMR13 NWM2:NWN13 OGI2:OGJ13 OQE2:OQF13 PAA2:PAB13 PJW2:PJX13 PTS2:PTT13 QDO2:QDP13 QNK2:QNL13 QXG2:QXH13 RHC2:RHD13 RQY2:RQZ13 SAU2:SAV13 SKQ2:SKR13 SUM2:SUN13 TEI2:TEJ13 TOE2:TOF13 TYA2:TYB13 UHW2:UHX13 URS2:URT13 VBO2:VBP13 VLK2:VLL13 VVG2:VVH13 WFC2:WFD13 WOY2:WOZ13 WYU2:WYV13 CS2:CT13 MO2:MP13 WK2:WL13 AGG2:AGH13 AQC2:AQD13 AZY2:AZZ13 BJU2:BJV13 BTQ2:BTR13 CDM2:CDN13 CNI2:CNJ13 CXE2:CXF13 DHA2:DHB13 DQW2:DQX13 EAS2:EAT13 EKO2:EKP13 EUK2:EUL13 FEG2:FEH13 FOC2:FOD13 FXY2:FXZ13 GHU2:GHV13 GRQ2:GRR13 HBM2:HBN13 HLI2:HLJ13 HVE2:HVF13 IFA2:IFB13 IOW2:IOX13 IYS2:IYT13 JIO2:JIP13 JSK2:JSL13 KCG2:KCH13 KMC2:KMD13 KVY2:KVZ13 LFU2:LFV13 LPQ2:LPR13 LZM2:LZN13 MJI2:MJJ13 MTE2:MTF13 NDA2:NDB13 NMW2:NMX13 NWS2:NWT13 OGO2:OGP13 OQK2:OQL13 PAG2:PAH13 PKC2:PKD13 PTY2:PTZ13 QDU2:QDV13 QNQ2:QNR13 QXM2:QXN13 RHI2:RHJ13 RRE2:RRF13 SBA2:SBB13 SKW2:SKX13 SUS2:SUT13 TEO2:TEP13 TOK2:TOL13 TYG2:TYH13 UIC2:UID13 URY2:URZ13 VBU2:VBV13 VLQ2:VLR13 VVM2:VVN13 WFI2:WFJ13 WPE2:WPF13 WZA2:WZB13 CY2:CZ13 MU2:MV13 WQ2:WR13 AGM2:AGN13 AQI2:AQJ13 BAE2:BAF13 BKA2:BKB13 BTW2:BTX13 CDS2:CDT13 CNO2:CNP13 CXK2:CXL13 DHG2:DHH13 DRC2:DRD13 EAY2:EAZ13 EKU2:EKV13 EUQ2:EUR13 FEM2:FEN13 FOI2:FOJ13 FYE2:FYF13 GIA2:GIB13 GRW2:GRX13 HBS2:HBT13 HLO2:HLP13 HVK2:HVL13 IFG2:IFH13 IPC2:IPD13 IYY2:IYZ13 JIU2:JIV13 JSQ2:JSR13 KCM2:KCN13 KMI2:KMJ13 KWE2:KWF13 LGA2:LGB13 LPW2:LPX13 LZS2:LZT13 MJO2:MJP13 MTK2:MTL13 NDG2:NDH13 NNC2:NND13 NWY2:NWZ13 OGU2:OGV13 OQQ2:OQR13 PAM2:PAN13 PKI2:PKJ13 PUE2:PUF13 QEA2:QEB13 QNW2:QNX13 QXS2:QXT13 RHO2:RHP13 RRK2:RRL13 SBG2:SBH13 SLC2:SLD13 SUY2:SUZ13 TEU2:TEV13 TOQ2:TOR13 TYM2:TYN13 UII2:UIJ13 USE2:USF13 VCA2:VCB13 VLW2:VLX13 VVS2:VVT13 WFO2:WFP13 WPK2:WPL13 WZG2:WZH13 JC2:JD13 SY2:SZ13 ACU2:ACV13 AMQ2:AMR13 AWM2:AWN13 BGI2:BGJ13 BQE2:BQF13 CAA2:CAB13 CJW2:CJX13 CTS2:CTT13 DDO2:DDP13 DNK2:DNL13 DXG2:DXH13 EHC2:EHD13 EQY2:EQZ13 FAU2:FAV13 FKQ2:FKR13 FUM2:FUN13 GEI2:GEJ13 GOE2:GOF13 GYA2:GYB13 HHW2:HHX13 HRS2:HRT13 IBO2:IBP13 ILK2:ILL13 IVG2:IVH13 JFC2:JFD13 JOY2:JOZ13 JYU2:JYV13 KIQ2:KIR13 KSM2:KSN13 LCI2:LCJ13 LME2:LMF13 LWA2:LWB13 MFW2:MFX13 MPS2:MPT13 MZO2:MZP13 NJK2:NJL13 NTG2:NTH13 ODC2:ODD13 OMY2:OMZ13 OWU2:OWV13 PGQ2:PGR13 PQM2:PQN13 QAI2:QAJ13 QKE2:QKF13 QUA2:QUB13 RDW2:RDX13 RNS2:RNT13 RXO2:RXP13 SHK2:SHL13 SRG2:SRH13 TBC2:TBD13 TKY2:TKZ13 TUU2:TUV13 UEQ2:UER13 UOM2:UON13 UYI2:UYJ13 VIE2:VIF13 VSA2:VSB13 WBW2:WBX13 WLS2:WLT13 WVO2:WVP13 IQ2:IR13 SM2:SN13 ACI2:ACJ13 AME2:AMF13 AWA2:AWB13 BFW2:BFX13 BPS2:BPT13 BZO2:BZP13 CJK2:CJL13 CTG2:CTH13 DDC2:DDD13 DMY2:DMZ13 DWU2:DWV13 EGQ2:EGR13 EQM2:EQN13 FAI2:FAJ13 FKE2:FKF13 FUA2:FUB13 GDW2:GDX13 GNS2:GNT13 GXO2:GXP13 HHK2:HHL13 HRG2:HRH13 IBC2:IBD13 IKY2:IKZ13 IUU2:IUV13 JEQ2:JER13 JOM2:JON13 JYI2:JYJ13 KIE2:KIF13 KSA2:KSB13 LBW2:LBX13 LLS2:LLT13 LVO2:LVP13 MFK2:MFL13 MPG2:MPH13 MZC2:MZD13 NIY2:NIZ13 NSU2:NSV13 OCQ2:OCR13 OMM2:OMN13 OWI2:OWJ13 PGE2:PGF13 PQA2:PQB13 PZW2:PZX13 QJS2:QJT13 QTO2:QTP13 RDK2:RDL13 RNG2:RNH13 RXC2:RXD13 SGY2:SGZ13 SQU2:SQV13 TAQ2:TAR13 TKM2:TKN13 TUI2:TUJ13 UEE2:UEF13 UOA2:UOB13 UXW2:UXX13 VHS2:VHT13 VRO2:VRP13 WBK2:WBL13 WLG2:WLH13 WVC2:WVD13 Y2:Z13 JU2:JV13 TQ2:TR13 ADM2:ADN13 ANI2:ANJ13 AXE2:AXF13 BHA2:BHB13 BQW2:BQX13 CAS2:CAT13 CKO2:CKP13 CUK2:CUL13 DEG2:DEH13 DOC2:DOD13 DXY2:DXZ13 EHU2:EHV13 ERQ2:ERR13 FBM2:FBN13 FLI2:FLJ13 FVE2:FVF13 GFA2:GFB13 GOW2:GOX13 GYS2:GYT13 HIO2:HIP13 HSK2:HSL13 ICG2:ICH13 IMC2:IMD13 IVY2:IVZ13 JFU2:JFV13 JPQ2:JPR13 JZM2:JZN13 KJI2:KJJ13 KTE2:KTF13 LDA2:LDB13 LMW2:LMX13 LWS2:LWT13 MGO2:MGP13 MQK2:MQL13 NAG2:NAH13 NKC2:NKD13 NTY2:NTZ13 ODU2:ODV13 ONQ2:ONR13 OXM2:OXN13 PHI2:PHJ13 PRE2:PRF13 QBA2:QBB13 QKW2:QKX13 QUS2:QUT13 REO2:REP13 ROK2:ROL13 RYG2:RYH13 SIC2:SID13 SRY2:SRZ13 TBU2:TBV13 TLQ2:TLR13 TVM2:TVN13 UFI2:UFJ13 UPE2:UPF13 UZA2:UZB13 VIW2:VIX13 VSS2:VST13 WCO2:WCP13 WMK2:WML13 WWG2:WWH13 CG2:CH13 MC2:MD13 VY2:VZ13 AFU2:AFV13 APQ2:APR13 AZM2:AZN13 BJI2:BJJ13 BTE2:BTF13 CDA2:CDB13 CMW2:CMX13 CWS2:CWT13 DGO2:DGP13 DQK2:DQL13 EAG2:EAH13 EKC2:EKD13 ETY2:ETZ13 FDU2:FDV13 FNQ2:FNR13 FXM2:FXN13 GHI2:GHJ13 GRE2:GRF13 HBA2:HBB13 HKW2:HKX13 HUS2:HUT13 IEO2:IEP13 IOK2:IOL13 IYG2:IYH13 JIC2:JID13 JRY2:JRZ13 KBU2:KBV13 KLQ2:KLR13 KVM2:KVN13 LFI2:LFJ13 LPE2:LPF13 LZA2:LZB13 MIW2:MIX13 MSS2:MST13 NCO2:NCP13 NMK2:NML13 NWG2:NWH13 OGC2:OGD13 OPY2:OPZ13 OZU2:OZV13 PJQ2:PJR13 PTM2:PTN13 QDI2:QDJ13 QNE2:QNF13 QXA2:QXB13 RGW2:RGX13 RQS2:RQT13 SAO2:SAP13 SKK2:SKL13 SUG2:SUH13 TEC2:TED13 TNY2:TNZ13 TXU2:TXV13 UHQ2:UHR13 URM2:URN13 VBI2:VBJ13 VLE2:VLF13 VVA2:VVB13 WEW2:WEX13 WOS2:WOT13 WYO2:WYP13 AW2:AX13 KS2:KT13 UO2:UP13 AEK2:AEL13 AOG2:AOH13 AYC2:AYD13 BHY2:BHZ13 BRU2:BRV13 CBQ2:CBR13 CLM2:CLN13 CVI2:CVJ13 DFE2:DFF13 DPA2:DPB13 DYW2:DYX13 EIS2:EIT13 ESO2:ESP13 FCK2:FCL13 FMG2:FMH13 FWC2:FWD13 GFY2:GFZ13 GPU2:GPV13 GZQ2:GZR13 HJM2:HJN13 HTI2:HTJ13 IDE2:IDF13 INA2:INB13 IWW2:IWX13 JGS2:JGT13 JQO2:JQP13 KAK2:KAL13 KKG2:KKH13 KUC2:KUD13 LDY2:LDZ13 LNU2:LNV13 LXQ2:LXR13 MHM2:MHN13 MRI2:MRJ13 NBE2:NBF13 NLA2:NLB13 NUW2:NUX13 OES2:OET13 OOO2:OOP13 OYK2:OYL13 PIG2:PIH13 PSC2:PSD13 QBY2:QBZ13 QLU2:QLV13 QVQ2:QVR13 RFM2:RFN13 RPI2:RPJ13 RZE2:RZF13 SJA2:SJB13 SSW2:SSX13 TCS2:TCT13 TMO2:TMP13 TWK2:TWL13 UGG2:UGH13 UQC2:UQD13 UZY2:UZZ13 VJU2:VJV13 VTQ2:VTR13 WDM2:WDN13 WNI2:WNJ13 WXE2:WXF13 N2:N13">
      <formula1>VWVGR</formula1>
    </dataValidation>
    <dataValidation type="list" allowBlank="1" showInputMessage="1" showErrorMessage="1" sqref="BQ2:BR13 LM2:LN13 VI2:VJ13 AFE2:AFF13 APA2:APB13 AYW2:AYX13 BIS2:BIT13 BSO2:BSP13 CCK2:CCL13 CMG2:CMH13 CWC2:CWD13 DFY2:DFZ13 DPU2:DPV13 DZQ2:DZR13 EJM2:EJN13 ETI2:ETJ13 FDE2:FDF13 FNA2:FNB13 FWW2:FWX13 GGS2:GGT13 GQO2:GQP13 HAK2:HAL13 HKG2:HKH13 HUC2:HUD13 IDY2:IDZ13 INU2:INV13 IXQ2:IXR13 JHM2:JHN13 JRI2:JRJ13 KBE2:KBF13 KLA2:KLB13 KUW2:KUX13 LES2:LET13 LOO2:LOP13 LYK2:LYL13 MIG2:MIH13 MSC2:MSD13 NBY2:NBZ13 NLU2:NLV13 NVQ2:NVR13 OFM2:OFN13 OPI2:OPJ13 OZE2:OZF13 PJA2:PJB13 PSW2:PSX13 QCS2:QCT13 QMO2:QMP13 QWK2:QWL13 RGG2:RGH13 RQC2:RQD13 RZY2:RZZ13 SJU2:SJV13 STQ2:STR13 TDM2:TDN13 TNI2:TNJ13 TXE2:TXF13 UHA2:UHB13 UQW2:UQX13 VAS2:VAT13 VKO2:VKP13 VUK2:VUL13 WEG2:WEH13 WOC2:WOD13 WXY2:WXZ13 BW2:BX13 LS2:LT13 VO2:VP13 AFK2:AFL13 APG2:APH13 AZC2:AZD13 BIY2:BIZ13 BSU2:BSV13 CCQ2:CCR13 CMM2:CMN13 CWI2:CWJ13 DGE2:DGF13 DQA2:DQB13 DZW2:DZX13 EJS2:EJT13 ETO2:ETP13 FDK2:FDL13 FNG2:FNH13 FXC2:FXD13 GGY2:GGZ13 GQU2:GQV13 HAQ2:HAR13 HKM2:HKN13 HUI2:HUJ13 IEE2:IEF13 IOA2:IOB13 IXW2:IXX13 JHS2:JHT13 JRO2:JRP13 KBK2:KBL13 KLG2:KLH13 KVC2:KVD13 LEY2:LEZ13 LOU2:LOV13 LYQ2:LYR13 MIM2:MIN13 MSI2:MSJ13 NCE2:NCF13 NMA2:NMB13 NVW2:NVX13 OFS2:OFT13 OPO2:OPP13 OZK2:OZL13 PJG2:PJH13 PTC2:PTD13 QCY2:QCZ13 QMU2:QMV13 QWQ2:QWR13 RGM2:RGN13 RQI2:RQJ13 SAE2:SAF13 SKA2:SKB13 STW2:STX13 TDS2:TDT13 TNO2:TNP13 TXK2:TXL13 UHG2:UHH13 URC2:URD13 VAY2:VAZ13 VKU2:VKV13 VUQ2:VUR13 WEM2:WEN13 WOI2:WOJ13 WYE2:WYF13 CC2:CD13 LY2:LZ13 VU2:VV13 AFQ2:AFR13 APM2:APN13 AZI2:AZJ13 BJE2:BJF13 BTA2:BTB13 CCW2:CCX13 CMS2:CMT13 CWO2:CWP13 DGK2:DGL13 DQG2:DQH13 EAC2:EAD13 EJY2:EJZ13 ETU2:ETV13 FDQ2:FDR13 FNM2:FNN13 FXI2:FXJ13 GHE2:GHF13 GRA2:GRB13 HAW2:HAX13 HKS2:HKT13 HUO2:HUP13 IEK2:IEL13 IOG2:IOH13 IYC2:IYD13 JHY2:JHZ13 JRU2:JRV13 KBQ2:KBR13 KLM2:KLN13 KVI2:KVJ13 LFE2:LFF13 LPA2:LPB13 LYW2:LYX13 MIS2:MIT13 MSO2:MSP13 NCK2:NCL13 NMG2:NMH13 NWC2:NWD13 OFY2:OFZ13 OPU2:OPV13 OZQ2:OZR13 PJM2:PJN13 PTI2:PTJ13 QDE2:QDF13 QNA2:QNB13 QWW2:QWX13 RGS2:RGT13 RQO2:RQP13 SAK2:SAL13 SKG2:SKH13 SUC2:SUD13 TDY2:TDZ13 TNU2:TNV13 TXQ2:TXR13 UHM2:UHN13 URI2:URJ13 VBE2:VBF13 VLA2:VLB13 VUW2:VUX13 WES2:WET13 WOO2:WOP13 WYK2:WYL13 CI2:CJ13 ME2:MF13 WA2:WB13 AFW2:AFX13 APS2:APT13 AZO2:AZP13 BJK2:BJL13 BTG2:BTH13 CDC2:CDD13 CMY2:CMZ13 CWU2:CWV13 DGQ2:DGR13 DQM2:DQN13 EAI2:EAJ13 EKE2:EKF13 EUA2:EUB13 FDW2:FDX13 FNS2:FNT13 FXO2:FXP13 GHK2:GHL13 GRG2:GRH13 HBC2:HBD13 HKY2:HKZ13 HUU2:HUV13 IEQ2:IER13 IOM2:ION13 IYI2:IYJ13 JIE2:JIF13 JSA2:JSB13 KBW2:KBX13 KLS2:KLT13 KVO2:KVP13 LFK2:LFL13 LPG2:LPH13 LZC2:LZD13 MIY2:MIZ13 MSU2:MSV13 NCQ2:NCR13 NMM2:NMN13 NWI2:NWJ13 OGE2:OGF13 OQA2:OQB13 OZW2:OZX13 PJS2:PJT13 PTO2:PTP13 QDK2:QDL13 QNG2:QNH13 QXC2:QXD13 RGY2:RGZ13 RQU2:RQV13 SAQ2:SAR13 SKM2:SKN13 SUI2:SUJ13 TEE2:TEF13 TOA2:TOB13 TXW2:TXX13 UHS2:UHT13 URO2:URP13 VBK2:VBL13 VLG2:VLH13 VVC2:VVD13 WEY2:WEZ13 WOU2:WOV13 WYQ2:WYR13 CO2:CP13 MK2:ML13 WG2:WH13 AGC2:AGD13 APY2:APZ13 AZU2:AZV13 BJQ2:BJR13 BTM2:BTN13 CDI2:CDJ13 CNE2:CNF13 CXA2:CXB13 DGW2:DGX13 DQS2:DQT13 EAO2:EAP13 EKK2:EKL13 EUG2:EUH13 FEC2:FED13 FNY2:FNZ13 FXU2:FXV13 GHQ2:GHR13 GRM2:GRN13 HBI2:HBJ13 HLE2:HLF13 HVA2:HVB13 IEW2:IEX13 IOS2:IOT13 IYO2:IYP13 JIK2:JIL13 JSG2:JSH13 KCC2:KCD13 KLY2:KLZ13 KVU2:KVV13 LFQ2:LFR13 LPM2:LPN13 LZI2:LZJ13 MJE2:MJF13 MTA2:MTB13 NCW2:NCX13 NMS2:NMT13 NWO2:NWP13 OGK2:OGL13 OQG2:OQH13 PAC2:PAD13 PJY2:PJZ13 PTU2:PTV13 QDQ2:QDR13 QNM2:QNN13 QXI2:QXJ13 RHE2:RHF13 RRA2:RRB13 SAW2:SAX13 SKS2:SKT13 SUO2:SUP13 TEK2:TEL13 TOG2:TOH13 TYC2:TYD13 UHY2:UHZ13 URU2:URV13 VBQ2:VBR13 VLM2:VLN13 VVI2:VVJ13 WFE2:WFF13 WPA2:WPB13 WYW2:WYX13 CU2:CV13 MQ2:MR13 WM2:WN13 AGI2:AGJ13 AQE2:AQF13 BAA2:BAB13 BJW2:BJX13 BTS2:BTT13 CDO2:CDP13 CNK2:CNL13 CXG2:CXH13 DHC2:DHD13 DQY2:DQZ13 EAU2:EAV13 EKQ2:EKR13 EUM2:EUN13 FEI2:FEJ13 FOE2:FOF13 FYA2:FYB13 GHW2:GHX13 GRS2:GRT13 HBO2:HBP13 HLK2:HLL13 HVG2:HVH13 IFC2:IFD13 IOY2:IOZ13 IYU2:IYV13 JIQ2:JIR13 JSM2:JSN13 KCI2:KCJ13 KME2:KMF13 KWA2:KWB13 LFW2:LFX13 LPS2:LPT13 LZO2:LZP13 MJK2:MJL13 MTG2:MTH13 NDC2:NDD13 NMY2:NMZ13 NWU2:NWV13 OGQ2:OGR13 OQM2:OQN13 PAI2:PAJ13 PKE2:PKF13 PUA2:PUB13 QDW2:QDX13 QNS2:QNT13 QXO2:QXP13 RHK2:RHL13 RRG2:RRH13 SBC2:SBD13 SKY2:SKZ13 SUU2:SUV13 TEQ2:TER13 TOM2:TON13 TYI2:TYJ13 UIE2:UIF13 USA2:USB13 VBW2:VBX13 VLS2:VLT13 VVO2:VVP13 WFK2:WFL13 WPG2:WPH13 WZC2:WZD13 DA2:DB13 MW2:MX13 WS2:WT13 AGO2:AGP13 AQK2:AQL13 BAG2:BAH13 BKC2:BKD13 BTY2:BTZ13 CDU2:CDV13 CNQ2:CNR13 CXM2:CXN13 DHI2:DHJ13 DRE2:DRF13 EBA2:EBB13 EKW2:EKX13 EUS2:EUT13 FEO2:FEP13 FOK2:FOL13 FYG2:FYH13 GIC2:GID13 GRY2:GRZ13 HBU2:HBV13 HLQ2:HLR13 HVM2:HVN13 IFI2:IFJ13 IPE2:IPF13 IZA2:IZB13 JIW2:JIX13 JSS2:JST13 KCO2:KCP13 KMK2:KML13 KWG2:KWH13 LGC2:LGD13 LPY2:LPZ13 LZU2:LZV13 MJQ2:MJR13 MTM2:MTN13 NDI2:NDJ13 NNE2:NNF13 NXA2:NXB13 OGW2:OGX13 OQS2:OQT13 PAO2:PAP13 PKK2:PKL13 PUG2:PUH13 QEC2:QED13 QNY2:QNZ13 QXU2:QXV13 RHQ2:RHR13 RRM2:RRN13 SBI2:SBJ13 SLE2:SLF13 SVA2:SVB13 TEW2:TEX13 TOS2:TOT13 TYO2:TYP13 UIK2:UIL13 USG2:USH13 VCC2:VCD13 VLY2:VLZ13 VVU2:VVV13 WFQ2:WFR13 WPM2:WPN13 WZI2:WZJ13 DG2:DH13 NC2:ND13 WY2:WZ13 AGU2:AGV13 AQQ2:AQR13 BAM2:BAN13 BKI2:BKJ13 BUE2:BUF13 CEA2:CEB13 CNW2:CNX13 CXS2:CXT13 DHO2:DHP13 DRK2:DRL13 EBG2:EBH13 ELC2:ELD13 EUY2:EUZ13 FEU2:FEV13 FOQ2:FOR13 FYM2:FYN13 GII2:GIJ13 GSE2:GSF13 HCA2:HCB13 HLW2:HLX13 HVS2:HVT13 IFO2:IFP13 IPK2:IPL13 IZG2:IZH13 JJC2:JJD13 JSY2:JSZ13 KCU2:KCV13 KMQ2:KMR13 KWM2:KWN13 LGI2:LGJ13 LQE2:LQF13 MAA2:MAB13 MJW2:MJX13 MTS2:MTT13 NDO2:NDP13 NNK2:NNL13 NXG2:NXH13 OHC2:OHD13 OQY2:OQZ13 PAU2:PAV13 PKQ2:PKR13 PUM2:PUN13 QEI2:QEJ13 QOE2:QOF13 QYA2:QYB13 RHW2:RHX13 RRS2:RRT13 SBO2:SBP13 SLK2:SLL13 SVG2:SVH13 TFC2:TFD13 TOY2:TOZ13 TYU2:TYV13 UIQ2:UIR13 USM2:USN13 VCI2:VCJ13 VME2:VMF13 VWA2:VWB13 WFW2:WFX13 WPS2:WPT13 WZO2:WZP13 BE2:BF13 LA2:LB13 UW2:UX13 AES2:AET13 AOO2:AOP13 AYK2:AYL13 BIG2:BIH13 BSC2:BSD13 CBY2:CBZ13 CLU2:CLV13 CVQ2:CVR13 DFM2:DFN13 DPI2:DPJ13 DZE2:DZF13 EJA2:EJB13 ESW2:ESX13 FCS2:FCT13 FMO2:FMP13 FWK2:FWL13 GGG2:GGH13 GQC2:GQD13 GZY2:GZZ13 HJU2:HJV13 HTQ2:HTR13 IDM2:IDN13 INI2:INJ13 IXE2:IXF13 JHA2:JHB13 JQW2:JQX13 KAS2:KAT13 KKO2:KKP13 KUK2:KUL13 LEG2:LEH13 LOC2:LOD13 LXY2:LXZ13 MHU2:MHV13 MRQ2:MRR13 NBM2:NBN13 NLI2:NLJ13 NVE2:NVF13 OFA2:OFB13 OOW2:OOX13 OYS2:OYT13 PIO2:PIP13 PSK2:PSL13 QCG2:QCH13 QMC2:QMD13 QVY2:QVZ13 RFU2:RFV13 RPQ2:RPR13 RZM2:RZN13 SJI2:SJJ13 STE2:STF13 TDA2:TDB13 TMW2:TMX13 TWS2:TWT13 UGO2:UGP13 UQK2:UQL13 VAG2:VAH13 VKC2:VKD13 VTY2:VTZ13 WDU2:WDV13 WNQ2:WNR13 WXM2:WXN13 U2:U13 JQ2:JQ13 TM2:TM13 ADI2:ADI13 ANE2:ANE13 AXA2:AXA13 BGW2:BGW13 BQS2:BQS13 CAO2:CAO13 CKK2:CKK13 CUG2:CUG13 DEC2:DEC13 DNY2:DNY13 DXU2:DXU13 EHQ2:EHQ13 ERM2:ERM13 FBI2:FBI13 FLE2:FLE13 FVA2:FVA13 GEW2:GEW13 GOS2:GOS13 GYO2:GYO13 HIK2:HIK13 HSG2:HSG13 ICC2:ICC13 ILY2:ILY13 IVU2:IVU13 JFQ2:JFQ13 JPM2:JPM13 JZI2:JZI13 KJE2:KJE13 KTA2:KTA13 LCW2:LCW13 LMS2:LMS13 LWO2:LWO13 MGK2:MGK13 MQG2:MQG13 NAC2:NAC13 NJY2:NJY13 NTU2:NTU13 ODQ2:ODQ13 ONM2:ONM13 OXI2:OXI13 PHE2:PHE13 PRA2:PRA13 QAW2:QAW13 QKS2:QKS13 QUO2:QUO13 REK2:REK13 ROG2:ROG13 RYC2:RYC13 SHY2:SHY13 SRU2:SRU13 TBQ2:TBQ13 TLM2:TLM13 TVI2:TVI13 UFE2:UFE13 UPA2:UPA13 UYW2:UYW13 VIS2:VIS13 VSO2:VSO13 WCK2:WCK13 WMG2:WMG13 WWC2:WWC13 AS2:AT13 KO2:KP13 UK2:UL13 AEG2:AEH13 AOC2:AOD13 AXY2:AXZ13 BHU2:BHV13 BRQ2:BRR13 CBM2:CBN13 CLI2:CLJ13 CVE2:CVF13 DFA2:DFB13 DOW2:DOX13 DYS2:DYT13 EIO2:EIP13 ESK2:ESL13 FCG2:FCH13 FMC2:FMD13 FVY2:FVZ13 GFU2:GFV13 GPQ2:GPR13 GZM2:GZN13 HJI2:HJJ13 HTE2:HTF13 IDA2:IDB13 IMW2:IMX13 IWS2:IWT13 JGO2:JGP13 JQK2:JQL13 KAG2:KAH13 KKC2:KKD13 KTY2:KTZ13 LDU2:LDV13 LNQ2:LNR13 LXM2:LXN13 MHI2:MHJ13 MRE2:MRF13 NBA2:NBB13 NKW2:NKX13 NUS2:NUT13 OEO2:OEP13 OOK2:OOL13 OYG2:OYH13 PIC2:PID13 PRY2:PRZ13 QBU2:QBV13 QLQ2:QLR13 QVM2:QVN13 RFI2:RFJ13 RPE2:RPF13 RZA2:RZB13 SIW2:SIX13 SSS2:SST13 TCO2:TCP13 TMK2:TML13 TWG2:TWH13 UGC2:UGD13 UPY2:UPZ13 UZU2:UZV13 VJQ2:VJR13 VTM2:VTN13 WDI2:WDJ13 WNE2:WNF13 WXA2:WXB13 AY2:AZ13 KU2:KV13 UQ2:UR13 AEM2:AEN13 AOI2:AOJ13 AYE2:AYF13 BIA2:BIB13 BRW2:BRX13 CBS2:CBT13 CLO2:CLP13 CVK2:CVL13 DFG2:DFH13 DPC2:DPD13 DYY2:DYZ13 EIU2:EIV13 ESQ2:ESR13 FCM2:FCN13 FMI2:FMJ13 FWE2:FWF13 GGA2:GGB13 GPW2:GPX13 GZS2:GZT13 HJO2:HJP13 HTK2:HTL13 IDG2:IDH13 INC2:IND13 IWY2:IWZ13 JGU2:JGV13 JQQ2:JQR13 KAM2:KAN13 KKI2:KKJ13 KUE2:KUF13 LEA2:LEB13 LNW2:LNX13 LXS2:LXT13 MHO2:MHP13 MRK2:MRL13 NBG2:NBH13 NLC2:NLD13 NUY2:NUZ13 OEU2:OEV13 OOQ2:OOR13 OYM2:OYN13 PII2:PIJ13 PSE2:PSF13 QCA2:QCB13 QLW2:QLX13 QVS2:QVT13 RFO2:RFP13 RPK2:RPL13 RZG2:RZH13 SJC2:SJD13 SSY2:SSZ13 TCU2:TCV13 TMQ2:TMR13 TWM2:TWN13 UGI2:UGJ13 UQE2:UQF13 VAA2:VAB13 VJW2:VJX13 VTS2:VTT13 WDO2:WDP13 WNK2:WNL13 WXG2:WXH13 AM2:AN13 KI2:KJ13 UE2:UF13 AEA2:AEB13 ANW2:ANX13 AXS2:AXT13 BHO2:BHP13 BRK2:BRL13 CBG2:CBH13 CLC2:CLD13 CUY2:CUZ13 DEU2:DEV13 DOQ2:DOR13 DYM2:DYN13 EII2:EIJ13 ESE2:ESF13 FCA2:FCB13 FLW2:FLX13 FVS2:FVT13 GFO2:GFP13 GPK2:GPL13 GZG2:GZH13 HJC2:HJD13 HSY2:HSZ13 ICU2:ICV13 IMQ2:IMR13 IWM2:IWN13 JGI2:JGJ13 JQE2:JQF13 KAA2:KAB13 KJW2:KJX13 KTS2:KTT13 LDO2:LDP13 LNK2:LNL13 LXG2:LXH13 MHC2:MHD13 MQY2:MQZ13 NAU2:NAV13 NKQ2:NKR13 NUM2:NUN13 OEI2:OEJ13 OOE2:OOF13 OYA2:OYB13 PHW2:PHX13 PRS2:PRT13 QBO2:QBP13 QLK2:QLL13 QVG2:QVH13 RFC2:RFD13 ROY2:ROZ13 RYU2:RYV13 SIQ2:SIR13 SSM2:SSN13 TCI2:TCJ13 TME2:TMF13 TWA2:TWB13 UFW2:UFX13 UPS2:UPT13 UZO2:UZP13 VJK2:VJL13 VTG2:VTH13 WDC2:WDD13 WMY2:WMZ13 WWU2:WWV13 AB2:AB13 JX2:JX13 TT2:TT13 ADP2:ADP13 ANL2:ANL13 AXH2:AXH13 BHD2:BHD13 BQZ2:BQZ13 CAV2:CAV13 CKR2:CKR13 CUN2:CUN13 DEJ2:DEJ13 DOF2:DOF13 DYB2:DYB13 EHX2:EHX13 ERT2:ERT13 FBP2:FBP13 FLL2:FLL13 FVH2:FVH13 GFD2:GFD13 GOZ2:GOZ13 GYV2:GYV13 HIR2:HIR13 HSN2:HSN13 ICJ2:ICJ13 IMF2:IMF13 IWB2:IWB13 JFX2:JFX13 JPT2:JPT13 JZP2:JZP13 KJL2:KJL13 KTH2:KTH13 LDD2:LDD13 LMZ2:LMZ13 LWV2:LWV13 MGR2:MGR13 MQN2:MQN13 NAJ2:NAJ13 NKF2:NKF13 NUB2:NUB13 ODX2:ODX13 ONT2:ONT13 OXP2:OXP13 PHL2:PHL13 PRH2:PRH13 QBD2:QBD13 QKZ2:QKZ13 QUV2:QUV13 RER2:RER13 RON2:RON13 RYJ2:RYJ13 SIF2:SIF13 SSB2:SSB13 TBX2:TBX13 TLT2:TLT13 TVP2:TVP13 UFL2:UFL13 UPH2:UPH13 UZD2:UZD13 VIZ2:VIZ13 VSV2:VSV13 WCR2:WCR13 WMN2:WMN13 WWJ2:WWJ13 BK2:BL13 LG2:LH13 VC2:VD13 AEY2:AEZ13 AOU2:AOV13 AYQ2:AYR13 BIM2:BIN13 BSI2:BSJ13 CCE2:CCF13 CMA2:CMB13 CVW2:CVX13 DFS2:DFT13 DPO2:DPP13 DZK2:DZL13 EJG2:EJH13 ETC2:ETD13 FCY2:FCZ13 FMU2:FMV13 FWQ2:FWR13 GGM2:GGN13 GQI2:GQJ13 HAE2:HAF13 HKA2:HKB13 HTW2:HTX13 IDS2:IDT13 INO2:INP13 IXK2:IXL13 JHG2:JHH13 JRC2:JRD13 KAY2:KAZ13 KKU2:KKV13 KUQ2:KUR13 LEM2:LEN13 LOI2:LOJ13 LYE2:LYF13 MIA2:MIB13 MRW2:MRX13 NBS2:NBT13 NLO2:NLP13 NVK2:NVL13 OFG2:OFH13 OPC2:OPD13 OYY2:OYZ13 PIU2:PIV13 PSQ2:PSR13 QCM2:QCN13 QMI2:QMJ13 QWE2:QWF13 RGA2:RGB13 RPW2:RPX13 RZS2:RZT13 SJO2:SJP13 STK2:STL13 TDG2:TDH13 TNC2:TND13 TWY2:TWZ13 UGU2:UGV13 UQQ2:UQR13 VAM2:VAN13 VKI2:VKJ13 VUE2:VUF13 WEA2:WEB13 WNW2:WNX13 WXS2:WXT13">
      <formula1>IQUTU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opLeftCell="A34" workbookViewId="0">
      <selection activeCell="A44" sqref="A44"/>
    </sheetView>
  </sheetViews>
  <sheetFormatPr defaultRowHeight="15"/>
  <cols>
    <col min="1" max="1" width="69.140625" customWidth="1"/>
    <col min="2" max="2" width="31" customWidth="1"/>
    <col min="3" max="3" width="8.5703125" customWidth="1"/>
  </cols>
  <sheetData>
    <row r="1" spans="1:4" ht="19.5" customHeight="1">
      <c r="A1" s="11" t="s">
        <v>34</v>
      </c>
      <c r="B1" s="12" t="s">
        <v>35</v>
      </c>
      <c r="C1" s="13" t="s">
        <v>36</v>
      </c>
      <c r="D1" s="14"/>
    </row>
    <row r="2" spans="1:4" s="19" customFormat="1" ht="19.5" customHeight="1">
      <c r="A2" s="15" t="s">
        <v>37</v>
      </c>
      <c r="B2" s="16" t="s">
        <v>38</v>
      </c>
      <c r="C2" s="17" t="s">
        <v>38</v>
      </c>
      <c r="D2" s="18"/>
    </row>
    <row r="3" spans="1:4" s="19" customFormat="1" ht="19.5" customHeight="1">
      <c r="A3" s="20" t="s">
        <v>39</v>
      </c>
      <c r="B3" s="21" t="s">
        <v>40</v>
      </c>
      <c r="C3" s="22" t="s">
        <v>41</v>
      </c>
      <c r="D3" s="18"/>
    </row>
    <row r="4" spans="1:4" s="25" customFormat="1" ht="19.5" customHeight="1">
      <c r="A4" s="23" t="s">
        <v>42</v>
      </c>
      <c r="B4" s="24" t="s">
        <v>43</v>
      </c>
      <c r="C4" s="22" t="s">
        <v>44</v>
      </c>
      <c r="D4" s="18"/>
    </row>
    <row r="5" spans="1:4" s="19" customFormat="1" ht="19.5" customHeight="1">
      <c r="A5" s="15" t="s">
        <v>45</v>
      </c>
      <c r="B5" s="24" t="s">
        <v>46</v>
      </c>
      <c r="C5" s="22" t="s">
        <v>44</v>
      </c>
      <c r="D5" s="18"/>
    </row>
    <row r="6" spans="1:4" s="27" customFormat="1" ht="19.5" customHeight="1">
      <c r="A6" s="26" t="s">
        <v>47</v>
      </c>
    </row>
    <row r="7" spans="1:4" s="19" customFormat="1" ht="19.5" customHeight="1">
      <c r="A7" s="28" t="s">
        <v>48</v>
      </c>
      <c r="B7" s="24" t="s">
        <v>43</v>
      </c>
      <c r="C7" s="22" t="s">
        <v>44</v>
      </c>
      <c r="D7" s="18"/>
    </row>
    <row r="8" spans="1:4" s="30" customFormat="1" ht="19.5" customHeight="1">
      <c r="A8" s="29" t="s">
        <v>49</v>
      </c>
      <c r="B8" s="24" t="s">
        <v>43</v>
      </c>
      <c r="C8" s="22" t="s">
        <v>44</v>
      </c>
      <c r="D8" s="18"/>
    </row>
    <row r="9" spans="1:4" s="19" customFormat="1" ht="19.5" customHeight="1">
      <c r="A9" s="29" t="s">
        <v>17</v>
      </c>
      <c r="B9" s="24" t="s">
        <v>43</v>
      </c>
      <c r="C9" s="22" t="s">
        <v>44</v>
      </c>
      <c r="D9" s="18"/>
    </row>
    <row r="10" spans="1:4" s="25" customFormat="1" ht="19.5" customHeight="1">
      <c r="A10" s="29" t="s">
        <v>14</v>
      </c>
      <c r="B10" s="24" t="s">
        <v>43</v>
      </c>
      <c r="C10" s="22" t="s">
        <v>44</v>
      </c>
      <c r="D10" s="18"/>
    </row>
    <row r="11" spans="1:4" s="19" customFormat="1" ht="19.5" customHeight="1">
      <c r="A11" s="29" t="s">
        <v>50</v>
      </c>
      <c r="B11" s="24" t="s">
        <v>43</v>
      </c>
      <c r="C11" s="22" t="s">
        <v>44</v>
      </c>
      <c r="D11" s="18"/>
    </row>
    <row r="12" spans="1:4" s="19" customFormat="1" ht="19.5" customHeight="1">
      <c r="A12" s="15" t="s">
        <v>51</v>
      </c>
      <c r="B12" s="24" t="s">
        <v>43</v>
      </c>
      <c r="C12" s="22" t="s">
        <v>44</v>
      </c>
      <c r="D12" s="18"/>
    </row>
    <row r="13" spans="1:4" s="19" customFormat="1" ht="19.5" customHeight="1">
      <c r="A13" s="29" t="s">
        <v>52</v>
      </c>
      <c r="B13" s="24" t="s">
        <v>43</v>
      </c>
      <c r="C13" s="22" t="s">
        <v>44</v>
      </c>
      <c r="D13" s="18"/>
    </row>
    <row r="14" spans="1:4" s="19" customFormat="1" ht="19.5" customHeight="1">
      <c r="A14" s="23" t="s">
        <v>53</v>
      </c>
      <c r="B14" s="24" t="s">
        <v>43</v>
      </c>
      <c r="C14" s="22" t="s">
        <v>44</v>
      </c>
      <c r="D14" s="18"/>
    </row>
    <row r="15" spans="1:4" s="19" customFormat="1" ht="19.5" customHeight="1">
      <c r="A15" s="29" t="s">
        <v>54</v>
      </c>
      <c r="B15" s="24" t="s">
        <v>43</v>
      </c>
      <c r="C15" s="22" t="s">
        <v>44</v>
      </c>
      <c r="D15" s="18"/>
    </row>
    <row r="16" spans="1:4" s="19" customFormat="1" ht="19.5" customHeight="1">
      <c r="A16" s="29" t="s">
        <v>55</v>
      </c>
      <c r="B16" s="24" t="s">
        <v>43</v>
      </c>
      <c r="C16" s="22" t="s">
        <v>44</v>
      </c>
      <c r="D16" s="18"/>
    </row>
    <row r="17" spans="1:4" s="19" customFormat="1" ht="19.5" customHeight="1">
      <c r="A17" s="29" t="s">
        <v>56</v>
      </c>
      <c r="B17" s="24" t="s">
        <v>57</v>
      </c>
      <c r="C17" s="22" t="s">
        <v>44</v>
      </c>
      <c r="D17" s="18"/>
    </row>
    <row r="18" spans="1:4" s="19" customFormat="1" ht="19.5" customHeight="1">
      <c r="A18" s="29" t="s">
        <v>58</v>
      </c>
      <c r="B18" s="24" t="s">
        <v>43</v>
      </c>
      <c r="C18" s="22" t="s">
        <v>44</v>
      </c>
      <c r="D18" s="18"/>
    </row>
    <row r="19" spans="1:4" s="31" customFormat="1" ht="19.5" customHeight="1">
      <c r="A19" s="23" t="s">
        <v>59</v>
      </c>
      <c r="B19" s="24" t="s">
        <v>43</v>
      </c>
      <c r="C19" s="22" t="s">
        <v>44</v>
      </c>
      <c r="D19" s="18"/>
    </row>
    <row r="20" spans="1:4" s="25" customFormat="1" ht="19.5" customHeight="1">
      <c r="A20" s="23" t="s">
        <v>60</v>
      </c>
      <c r="B20" s="24" t="s">
        <v>43</v>
      </c>
      <c r="C20" s="22" t="s">
        <v>44</v>
      </c>
      <c r="D20" s="18"/>
    </row>
    <row r="21" spans="1:4" s="19" customFormat="1" ht="19.5" customHeight="1">
      <c r="A21" s="15" t="s">
        <v>61</v>
      </c>
      <c r="B21" s="24" t="s">
        <v>43</v>
      </c>
      <c r="C21" s="22" t="s">
        <v>44</v>
      </c>
      <c r="D21" s="18"/>
    </row>
    <row r="22" spans="1:4" s="19" customFormat="1" ht="19.5" customHeight="1">
      <c r="A22" s="32" t="s">
        <v>62</v>
      </c>
      <c r="B22" s="24" t="s">
        <v>43</v>
      </c>
      <c r="C22" s="22" t="s">
        <v>44</v>
      </c>
      <c r="D22" s="18"/>
    </row>
    <row r="23" spans="1:4" s="19" customFormat="1" ht="19.5" customHeight="1">
      <c r="A23" s="32" t="s">
        <v>63</v>
      </c>
      <c r="B23" s="24" t="s">
        <v>43</v>
      </c>
      <c r="C23" s="22" t="s">
        <v>44</v>
      </c>
      <c r="D23" s="18"/>
    </row>
    <row r="24" spans="1:4" s="19" customFormat="1" ht="19.5" customHeight="1">
      <c r="A24" s="29" t="s">
        <v>64</v>
      </c>
      <c r="B24" s="24" t="s">
        <v>43</v>
      </c>
      <c r="C24" s="22" t="s">
        <v>44</v>
      </c>
      <c r="D24" s="18"/>
    </row>
    <row r="25" spans="1:4" s="19" customFormat="1" ht="19.5" customHeight="1">
      <c r="A25" s="15" t="s">
        <v>65</v>
      </c>
      <c r="B25" s="33" t="s">
        <v>66</v>
      </c>
      <c r="C25" s="22" t="s">
        <v>44</v>
      </c>
      <c r="D25" s="18"/>
    </row>
    <row r="26" spans="1:4" s="19" customFormat="1" ht="19.5" customHeight="1">
      <c r="A26" s="29" t="s">
        <v>67</v>
      </c>
      <c r="B26" s="24" t="s">
        <v>43</v>
      </c>
      <c r="C26" s="22" t="s">
        <v>44</v>
      </c>
      <c r="D26" s="18"/>
    </row>
    <row r="27" spans="1:4" s="19" customFormat="1" ht="19.5" customHeight="1">
      <c r="A27" s="29" t="s">
        <v>68</v>
      </c>
      <c r="B27" s="24" t="s">
        <v>69</v>
      </c>
      <c r="C27" s="34" t="s">
        <v>44</v>
      </c>
      <c r="D27" s="18"/>
    </row>
    <row r="28" spans="1:4" s="19" customFormat="1" ht="19.5" customHeight="1">
      <c r="A28" s="23" t="s">
        <v>70</v>
      </c>
      <c r="B28" s="24" t="s">
        <v>43</v>
      </c>
      <c r="C28" s="22" t="s">
        <v>44</v>
      </c>
      <c r="D28" s="18"/>
    </row>
    <row r="29" spans="1:4" s="19" customFormat="1" ht="19.5" customHeight="1">
      <c r="A29" s="23" t="s">
        <v>71</v>
      </c>
      <c r="B29" s="24" t="s">
        <v>43</v>
      </c>
      <c r="C29" s="22" t="s">
        <v>44</v>
      </c>
      <c r="D29" s="18"/>
    </row>
    <row r="30" spans="1:4" s="19" customFormat="1" ht="19.5" customHeight="1">
      <c r="A30" s="15" t="s">
        <v>72</v>
      </c>
      <c r="B30" s="24" t="s">
        <v>43</v>
      </c>
      <c r="C30" s="22" t="s">
        <v>44</v>
      </c>
      <c r="D30" s="18"/>
    </row>
    <row r="31" spans="1:4" s="19" customFormat="1" ht="19.5" customHeight="1">
      <c r="A31" s="15" t="s">
        <v>73</v>
      </c>
      <c r="B31" s="35" t="s">
        <v>43</v>
      </c>
      <c r="C31" s="36" t="s">
        <v>44</v>
      </c>
      <c r="D31" s="18"/>
    </row>
    <row r="32" spans="1:4" s="19" customFormat="1" ht="19.5" customHeight="1">
      <c r="A32" s="37" t="s">
        <v>74</v>
      </c>
      <c r="B32" s="38" t="s">
        <v>75</v>
      </c>
      <c r="C32" s="34" t="s">
        <v>44</v>
      </c>
      <c r="D32" s="18"/>
    </row>
    <row r="33" spans="1:4" s="19" customFormat="1" ht="19.5" customHeight="1">
      <c r="A33" s="39" t="s">
        <v>76</v>
      </c>
      <c r="B33" s="38" t="s">
        <v>77</v>
      </c>
      <c r="C33" s="40" t="s">
        <v>44</v>
      </c>
      <c r="D33" s="18"/>
    </row>
    <row r="34" spans="1:4" s="19" customFormat="1" ht="19.5" customHeight="1">
      <c r="A34" s="15" t="s">
        <v>78</v>
      </c>
      <c r="B34" s="24" t="s">
        <v>43</v>
      </c>
      <c r="C34" s="22" t="s">
        <v>44</v>
      </c>
      <c r="D34" s="18"/>
    </row>
    <row r="35" spans="1:4" s="19" customFormat="1" ht="19.5" customHeight="1">
      <c r="A35" s="20" t="s">
        <v>79</v>
      </c>
      <c r="B35" s="24" t="s">
        <v>43</v>
      </c>
      <c r="C35" s="22" t="s">
        <v>44</v>
      </c>
      <c r="D35" s="18"/>
    </row>
    <row r="36" spans="1:4" s="19" customFormat="1" ht="19.5" customHeight="1">
      <c r="A36" s="20" t="s">
        <v>80</v>
      </c>
      <c r="B36" s="33" t="s">
        <v>81</v>
      </c>
      <c r="C36" s="22" t="s">
        <v>44</v>
      </c>
      <c r="D36" s="18"/>
    </row>
    <row r="37" spans="1:4" s="31" customFormat="1" ht="19.5" customHeight="1">
      <c r="A37" s="15" t="s">
        <v>82</v>
      </c>
      <c r="B37" s="24" t="s">
        <v>43</v>
      </c>
      <c r="C37" s="22" t="s">
        <v>44</v>
      </c>
      <c r="D37" s="18"/>
    </row>
    <row r="38" spans="1:4" s="31" customFormat="1" ht="19.5" customHeight="1">
      <c r="A38" s="20" t="s">
        <v>83</v>
      </c>
      <c r="B38" s="41" t="s">
        <v>84</v>
      </c>
      <c r="C38" s="40" t="s">
        <v>44</v>
      </c>
      <c r="D38" s="18"/>
    </row>
    <row r="39" spans="1:4" s="30" customFormat="1" ht="19.5" customHeight="1">
      <c r="A39" s="15" t="s">
        <v>85</v>
      </c>
      <c r="B39" s="41" t="s">
        <v>43</v>
      </c>
      <c r="C39" s="22" t="s">
        <v>44</v>
      </c>
      <c r="D39" s="18"/>
    </row>
    <row r="40" spans="1:4" s="30" customFormat="1" ht="19.5" customHeight="1">
      <c r="A40" s="23" t="s">
        <v>86</v>
      </c>
      <c r="B40" s="24" t="s">
        <v>43</v>
      </c>
      <c r="C40" s="22" t="s">
        <v>44</v>
      </c>
      <c r="D40" s="42"/>
    </row>
    <row r="41" spans="1:4" s="25" customFormat="1" ht="19.5" customHeight="1">
      <c r="A41" s="23" t="s">
        <v>87</v>
      </c>
      <c r="B41" s="43" t="s">
        <v>81</v>
      </c>
      <c r="C41" s="44" t="s">
        <v>44</v>
      </c>
    </row>
    <row r="42" spans="1:4" s="30" customFormat="1" ht="19.5" customHeight="1">
      <c r="A42" s="15" t="s">
        <v>88</v>
      </c>
      <c r="B42" s="33" t="s">
        <v>89</v>
      </c>
      <c r="C42" s="22" t="s">
        <v>44</v>
      </c>
      <c r="D42" s="18"/>
    </row>
    <row r="43" spans="1:4" s="46" customFormat="1" ht="19.5" customHeight="1">
      <c r="A43" s="45" t="s">
        <v>90</v>
      </c>
    </row>
    <row r="44" spans="1:4" s="19" customFormat="1" ht="19.5" customHeight="1">
      <c r="A44" s="29" t="s">
        <v>91</v>
      </c>
      <c r="B44" s="24" t="s">
        <v>92</v>
      </c>
      <c r="C44" s="22" t="s">
        <v>44</v>
      </c>
      <c r="D44" s="18"/>
    </row>
    <row r="45" spans="1:4" s="30" customFormat="1" ht="19.5" customHeight="1">
      <c r="A45" s="20" t="s">
        <v>93</v>
      </c>
      <c r="B45" s="24" t="s">
        <v>92</v>
      </c>
      <c r="C45" s="22" t="s">
        <v>41</v>
      </c>
      <c r="D45" s="18"/>
    </row>
    <row r="46" spans="1:4" s="19" customFormat="1" ht="19.5" customHeight="1">
      <c r="A46" s="29" t="s">
        <v>94</v>
      </c>
      <c r="B46" s="24" t="s">
        <v>43</v>
      </c>
      <c r="C46" s="22" t="s">
        <v>44</v>
      </c>
      <c r="D46" s="18"/>
    </row>
    <row r="47" spans="1:4" s="19" customFormat="1" ht="19.5" customHeight="1">
      <c r="A47" s="29" t="s">
        <v>95</v>
      </c>
      <c r="B47" s="24" t="s">
        <v>43</v>
      </c>
      <c r="C47" s="22" t="s">
        <v>44</v>
      </c>
      <c r="D47" s="18"/>
    </row>
    <row r="48" spans="1:4" s="31" customFormat="1" ht="19.5" customHeight="1">
      <c r="A48" s="29" t="s">
        <v>96</v>
      </c>
      <c r="B48" s="24" t="s">
        <v>43</v>
      </c>
      <c r="C48" s="22" t="s">
        <v>44</v>
      </c>
      <c r="D48" s="18"/>
    </row>
    <row r="49" spans="1:5" s="19" customFormat="1" ht="19.5" customHeight="1">
      <c r="A49" s="29" t="s">
        <v>97</v>
      </c>
      <c r="B49" s="24" t="s">
        <v>98</v>
      </c>
      <c r="C49" s="22" t="s">
        <v>44</v>
      </c>
      <c r="D49" s="18"/>
    </row>
    <row r="50" spans="1:5" s="19" customFormat="1" ht="19.5" customHeight="1">
      <c r="A50" s="47" t="s">
        <v>99</v>
      </c>
      <c r="B50" s="38" t="s">
        <v>100</v>
      </c>
      <c r="C50" s="34" t="s">
        <v>44</v>
      </c>
      <c r="D50" s="18"/>
      <c r="E50" s="20"/>
    </row>
    <row r="51" spans="1:5" s="19" customFormat="1" ht="19.5" customHeight="1">
      <c r="A51" s="23" t="s">
        <v>101</v>
      </c>
      <c r="B51" s="38" t="s">
        <v>102</v>
      </c>
      <c r="C51" s="34" t="s">
        <v>44</v>
      </c>
      <c r="D51" s="42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2014-09-02T09:53:17Z</dcterms:modified>
</cp:coreProperties>
</file>