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<sst xmlns="http://schemas.openxmlformats.org/spreadsheetml/2006/main" count="64" uniqueCount="34">
  <si>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Круг 12  ГОСТ 2590/Ст20 сп2 ГОСТ1050</t>
  </si>
  <si>
    <t>кг</t>
  </si>
  <si>
    <t>Круг 14 ГОСТ2590/Ст3 ГОСТ 14637-89</t>
  </si>
  <si>
    <t>Круг 16 Ст3 сп2 ГОСТ535</t>
  </si>
  <si>
    <t>Круг 18 ГОСТ 2590/ст20 сп2 ГОСТ1050</t>
  </si>
  <si>
    <t>Круг 18 ГОСТ 2590/Ст3 сп2 ГОСТ 535</t>
  </si>
  <si>
    <t>Круг 20 ГОСТ 2590 Ст3 сп2 ГОСТ535</t>
  </si>
  <si>
    <t>Труба проф. 150х150х8 ГОСТ 30245/ст 10 ГОСТ 13663</t>
  </si>
  <si>
    <t>труба проф. 40х40х3 ГОСТ 30245/Ст10 13663</t>
  </si>
  <si>
    <t>Труба проф. 60х40х3 ГОСТ30245/ст3 сп2 ГОСТ13663</t>
  </si>
  <si>
    <t>Труба проф. 60х40х4 ГОСТ 30245/ст.20 ГОСТ 16663</t>
  </si>
  <si>
    <t>Труба проф. 60х60х4 ГОСТ 30245/Ст10 ГОСТ 13663</t>
  </si>
  <si>
    <t>Труба проф. 80х60х4 ГОСТ30245/Ст10 ГОСТ 13663</t>
  </si>
  <si>
    <t xml:space="preserve">Труба проф. 80х80х5 ГОСТ30245/Ст10 ГОСТ 13663 </t>
  </si>
  <si>
    <t>Труба проф. 80х80х6 ГОСТ 30245/Ст 10 ГОСТ13663</t>
  </si>
  <si>
    <t>Уголок 50х50х5 ГОСТ 8509/ ст.3 сп2 ГОСТ 14637</t>
  </si>
  <si>
    <t>доставка</t>
  </si>
  <si>
    <t>Квадрат 10 ГОСТ 2591/Ст10 ГОСТ1050</t>
  </si>
  <si>
    <t>Квадрат 25 ГОСТ 2591/Ст10 ГОСТ 1050</t>
  </si>
  <si>
    <t>Круг 10 ГОСТ 2590/Ст3. сп2 ГОСТ 535</t>
  </si>
  <si>
    <t>Круг 100 ГОСТ 2590/ Ст35 ГОСТ 1050</t>
  </si>
  <si>
    <t>Круг 100 ГОСТ2590 /ст 20 сп2 ГОСТ1050</t>
  </si>
  <si>
    <t>Круг 130 ГОСТ 2590/Ст20 сп2 ГОСТ1050</t>
  </si>
  <si>
    <t>Круг 16 ГОСТ 2590/Ст20 сп2 ГОСТ 1050-88</t>
  </si>
  <si>
    <t xml:space="preserve">Труба проф. 40х25х2 ГОСТ 8645 /ст.20 ГОСТ 13663 </t>
  </si>
  <si>
    <t>Труба проф. 80х40х3 Ст.10 ГОСТ 13663</t>
  </si>
  <si>
    <t>Уголок 40х40х4 ГОСТ 8509/Ст3 сп2 ГОСТ 535</t>
  </si>
  <si>
    <t>швеллер 60*32*4 ГОСТ 8278/Ст3 сп2 ГОСТ 14637</t>
  </si>
  <si>
    <t>Шестигранник 46 Н11 ГОСТ 8560/Ст35-В-1 ГОСТ 1051</t>
  </si>
  <si>
    <t>Проходная цена</t>
  </si>
  <si>
    <t>Постащик</t>
  </si>
  <si>
    <t xml:space="preserve">Поставщик </t>
  </si>
  <si>
    <t>МАТЕРИАЛЫ</t>
  </si>
  <si>
    <t>е.и.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</si>
</sst>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00"/>
    <numFmt numFmtId="174" formatCode="0.00;[Red]\-0.00"/>
    <numFmt numFmtId="175" formatCode="#,##0.00;[Red]\-#,##0.00"/>
    <numFmt numFmtId="176" formatCode="#,##0.000"/>
    <numFmt numFmtId="177" formatCode="#,##0.00[$р.-419]"/>
    <numFmt numFmtId="178" formatCode="#,##0.00\ [$р.-419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Calibri"/>
      <family val="2"/>
    </font>
    <font>
      <b/>
      <sz val="14"/>
      <color theme="1"/>
      <name val="Times New Roman"/>
      <family val="1"/>
    </font>
    <font>
      <sz val="12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2" fontId="0" fillId="0" borderId="12" xfId="0" applyNumberFormat="1" applyFill="1" applyBorder="1" applyAlignment="1">
      <alignment horizontal="right"/>
    </xf>
    <xf numFmtId="172" fontId="39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40" fillId="0" borderId="0" xfId="0" applyNumberFormat="1" applyFont="1" applyFill="1" applyBorder="1" applyAlignment="1">
      <alignment/>
    </xf>
    <xf numFmtId="0" fontId="2" fillId="0" borderId="10" xfId="52" applyNumberFormat="1" applyFont="1" applyFill="1" applyBorder="1" applyAlignment="1">
      <alignment horizontal="center"/>
      <protection/>
    </xf>
    <xf numFmtId="174" fontId="2" fillId="0" borderId="10" xfId="52" applyNumberFormat="1" applyFont="1" applyFill="1" applyBorder="1" applyAlignment="1">
      <alignment horizontal="right"/>
      <protection/>
    </xf>
    <xf numFmtId="0" fontId="2" fillId="0" borderId="10" xfId="53" applyNumberFormat="1" applyFont="1" applyFill="1" applyBorder="1" applyAlignment="1">
      <alignment horizontal="center"/>
      <protection/>
    </xf>
    <xf numFmtId="174" fontId="2" fillId="0" borderId="10" xfId="53" applyNumberFormat="1" applyFont="1" applyFill="1" applyBorder="1" applyAlignment="1">
      <alignment horizontal="right"/>
      <protection/>
    </xf>
    <xf numFmtId="0" fontId="0" fillId="0" borderId="15" xfId="0" applyFill="1" applyBorder="1" applyAlignment="1">
      <alignment/>
    </xf>
    <xf numFmtId="173" fontId="0" fillId="0" borderId="11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0" fontId="0" fillId="0" borderId="16" xfId="0" applyFill="1" applyBorder="1" applyAlignment="1">
      <alignment/>
    </xf>
    <xf numFmtId="172" fontId="0" fillId="0" borderId="14" xfId="0" applyNumberFormat="1" applyFill="1" applyBorder="1" applyAlignment="1">
      <alignment/>
    </xf>
    <xf numFmtId="172" fontId="0" fillId="0" borderId="15" xfId="0" applyNumberFormat="1" applyFill="1" applyBorder="1" applyAlignment="1">
      <alignment horizontal="right"/>
    </xf>
    <xf numFmtId="172" fontId="39" fillId="0" borderId="15" xfId="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2" fillId="0" borderId="11" xfId="52" applyNumberFormat="1" applyFont="1" applyFill="1" applyBorder="1" applyAlignment="1">
      <alignment horizontal="left"/>
      <protection/>
    </xf>
    <xf numFmtId="0" fontId="41" fillId="0" borderId="12" xfId="0" applyFont="1" applyFill="1" applyBorder="1" applyAlignment="1">
      <alignment horizontal="right"/>
    </xf>
    <xf numFmtId="0" fontId="2" fillId="0" borderId="11" xfId="53" applyNumberFormat="1" applyFont="1" applyFill="1" applyBorder="1" applyAlignment="1">
      <alignment horizontal="left"/>
      <protection/>
    </xf>
    <xf numFmtId="0" fontId="42" fillId="0" borderId="13" xfId="0" applyFont="1" applyFill="1" applyBorder="1" applyAlignment="1">
      <alignment/>
    </xf>
    <xf numFmtId="0" fontId="30" fillId="33" borderId="18" xfId="0" applyFont="1" applyFill="1" applyBorder="1" applyAlignment="1">
      <alignment horizontal="center"/>
    </xf>
    <xf numFmtId="0" fontId="30" fillId="33" borderId="19" xfId="0" applyFont="1" applyFill="1" applyBorder="1" applyAlignment="1">
      <alignment horizontal="center"/>
    </xf>
    <xf numFmtId="0" fontId="30" fillId="33" borderId="20" xfId="0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/>
    </xf>
    <xf numFmtId="0" fontId="30" fillId="33" borderId="19" xfId="0" applyFont="1" applyFill="1" applyBorder="1" applyAlignment="1">
      <alignment horizontal="center"/>
    </xf>
    <xf numFmtId="0" fontId="30" fillId="33" borderId="20" xfId="0" applyFont="1" applyFill="1" applyBorder="1" applyAlignment="1">
      <alignment horizontal="center"/>
    </xf>
    <xf numFmtId="0" fontId="30" fillId="33" borderId="21" xfId="0" applyFont="1" applyFill="1" applyBorder="1" applyAlignment="1">
      <alignment horizontal="center"/>
    </xf>
    <xf numFmtId="178" fontId="0" fillId="0" borderId="10" xfId="0" applyNumberFormat="1" applyFill="1" applyBorder="1" applyAlignment="1">
      <alignment horizontal="right"/>
    </xf>
    <xf numFmtId="178" fontId="0" fillId="0" borderId="10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178" fontId="39" fillId="0" borderId="10" xfId="0" applyNumberFormat="1" applyFont="1" applyFill="1" applyBorder="1" applyAlignment="1">
      <alignment horizontal="right"/>
    </xf>
    <xf numFmtId="178" fontId="30" fillId="33" borderId="22" xfId="0" applyNumberFormat="1" applyFont="1" applyFill="1" applyBorder="1" applyAlignment="1">
      <alignment horizontal="center"/>
    </xf>
    <xf numFmtId="178" fontId="0" fillId="0" borderId="23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ентябрь" xfId="52"/>
    <cellStyle name="Обычный_сентябрь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5" customHeight="1"/>
  <cols>
    <col min="1" max="1" width="61.140625" style="8" customWidth="1"/>
    <col min="2" max="4" width="9.140625" style="8" customWidth="1"/>
    <col min="5" max="5" width="10.00390625" style="9" bestFit="1" customWidth="1"/>
    <col min="6" max="6" width="13.00390625" style="39" customWidth="1"/>
    <col min="7" max="7" width="16.57421875" style="8" customWidth="1"/>
    <col min="8" max="8" width="6.421875" style="8" customWidth="1"/>
    <col min="9" max="9" width="12.421875" style="39" customWidth="1"/>
    <col min="10" max="10" width="13.421875" style="8" customWidth="1"/>
    <col min="11" max="11" width="6.140625" style="8" customWidth="1"/>
    <col min="12" max="12" width="13.140625" style="39" customWidth="1"/>
    <col min="13" max="13" width="12.28125" style="8" customWidth="1"/>
    <col min="14" max="14" width="9.140625" style="8" customWidth="1"/>
    <col min="15" max="15" width="13.8515625" style="39" customWidth="1"/>
    <col min="16" max="16" width="14.140625" style="8" customWidth="1"/>
    <col min="17" max="17" width="9.140625" style="8" customWidth="1"/>
    <col min="18" max="18" width="12.57421875" style="39" customWidth="1"/>
    <col min="19" max="19" width="14.7109375" style="8" customWidth="1"/>
    <col min="20" max="20" width="9.140625" style="8" customWidth="1"/>
    <col min="21" max="21" width="15.57421875" style="39" customWidth="1"/>
    <col min="22" max="22" width="13.7109375" style="8" customWidth="1"/>
    <col min="23" max="23" width="20.7109375" style="39" customWidth="1"/>
    <col min="24" max="16384" width="9.140625" style="8" customWidth="1"/>
  </cols>
  <sheetData>
    <row r="1" spans="1:23" ht="15" customHeight="1">
      <c r="A1" s="29" t="s">
        <v>32</v>
      </c>
      <c r="B1" s="30" t="s">
        <v>33</v>
      </c>
      <c r="C1" s="30"/>
      <c r="D1" s="31"/>
      <c r="E1" s="32" t="s">
        <v>30</v>
      </c>
      <c r="F1" s="33"/>
      <c r="G1" s="34"/>
      <c r="H1" s="32" t="s">
        <v>31</v>
      </c>
      <c r="I1" s="33"/>
      <c r="J1" s="34"/>
      <c r="K1" s="32" t="s">
        <v>31</v>
      </c>
      <c r="L1" s="33"/>
      <c r="M1" s="34"/>
      <c r="N1" s="32" t="s">
        <v>31</v>
      </c>
      <c r="O1" s="33"/>
      <c r="P1" s="35"/>
      <c r="Q1" s="32" t="s">
        <v>31</v>
      </c>
      <c r="R1" s="33"/>
      <c r="S1" s="34"/>
      <c r="T1" s="32" t="s">
        <v>31</v>
      </c>
      <c r="U1" s="33"/>
      <c r="V1" s="34"/>
      <c r="W1" s="42" t="s">
        <v>29</v>
      </c>
    </row>
    <row r="2" spans="1:23" ht="15" customHeight="1">
      <c r="A2" s="25" t="s">
        <v>17</v>
      </c>
      <c r="B2" s="11" t="s">
        <v>1</v>
      </c>
      <c r="C2" s="12">
        <v>0.7</v>
      </c>
      <c r="D2" s="26">
        <f>C2/1000</f>
        <v>0.0007</v>
      </c>
      <c r="E2" s="16"/>
      <c r="F2" s="36"/>
      <c r="G2" s="17">
        <f aca="true" t="shared" si="0" ref="G2:G13">F2*E2</f>
        <v>0</v>
      </c>
      <c r="H2" s="2">
        <v>0.01</v>
      </c>
      <c r="I2" s="40">
        <v>41450</v>
      </c>
      <c r="J2" s="3">
        <f>I2*H2</f>
        <v>414.5</v>
      </c>
      <c r="K2" s="2"/>
      <c r="L2" s="41"/>
      <c r="M2" s="3"/>
      <c r="N2" s="2"/>
      <c r="O2" s="41"/>
      <c r="P2" s="22"/>
      <c r="Q2" s="2"/>
      <c r="R2" s="41"/>
      <c r="S2" s="3"/>
      <c r="T2" s="2">
        <v>0.07</v>
      </c>
      <c r="U2" s="37">
        <v>32693.05</v>
      </c>
      <c r="V2" s="17">
        <f>U2*T2</f>
        <v>2288.5135</v>
      </c>
      <c r="W2" s="43">
        <f>MIN(F2,I2,L2,O2,R2,U2)</f>
        <v>32693.05</v>
      </c>
    </row>
    <row r="3" spans="1:23" ht="15" customHeight="1">
      <c r="A3" s="25" t="s">
        <v>18</v>
      </c>
      <c r="B3" s="11" t="s">
        <v>1</v>
      </c>
      <c r="C3" s="1">
        <v>613.95</v>
      </c>
      <c r="D3" s="26">
        <f aca="true" t="shared" si="1" ref="D3:D14">C3/1000</f>
        <v>0.61395</v>
      </c>
      <c r="E3" s="16"/>
      <c r="F3" s="36"/>
      <c r="G3" s="17">
        <f t="shared" si="0"/>
        <v>0</v>
      </c>
      <c r="H3" s="2"/>
      <c r="I3" s="40"/>
      <c r="J3" s="3">
        <f aca="true" t="shared" si="2" ref="J3:J14">I3*H3</f>
        <v>0</v>
      </c>
      <c r="K3" s="2"/>
      <c r="L3" s="40"/>
      <c r="M3" s="3"/>
      <c r="N3" s="2"/>
      <c r="O3" s="40"/>
      <c r="P3" s="22"/>
      <c r="Q3" s="2"/>
      <c r="R3" s="40"/>
      <c r="S3" s="3"/>
      <c r="T3" s="2"/>
      <c r="U3" s="37"/>
      <c r="V3" s="17">
        <f aca="true" t="shared" si="3" ref="V3:V14">U3*T3</f>
        <v>0</v>
      </c>
      <c r="W3" s="43">
        <f aca="true" t="shared" si="4" ref="W3:W29">MIN(F3,I3,L3,O3,R3,U3)</f>
        <v>0</v>
      </c>
    </row>
    <row r="4" spans="1:23" ht="15" customHeight="1">
      <c r="A4" s="25" t="s">
        <v>19</v>
      </c>
      <c r="B4" s="11" t="s">
        <v>1</v>
      </c>
      <c r="C4" s="12">
        <v>4.7</v>
      </c>
      <c r="D4" s="26">
        <f t="shared" si="1"/>
        <v>0.0047</v>
      </c>
      <c r="E4" s="16"/>
      <c r="F4" s="36"/>
      <c r="G4" s="17">
        <f t="shared" si="0"/>
        <v>0</v>
      </c>
      <c r="H4" s="2">
        <v>0.004</v>
      </c>
      <c r="I4" s="40">
        <v>29000</v>
      </c>
      <c r="J4" s="3">
        <f t="shared" si="2"/>
        <v>116</v>
      </c>
      <c r="K4" s="2"/>
      <c r="L4" s="40"/>
      <c r="M4" s="3"/>
      <c r="N4" s="2"/>
      <c r="O4" s="40"/>
      <c r="P4" s="22"/>
      <c r="Q4" s="2"/>
      <c r="R4" s="40"/>
      <c r="S4" s="3"/>
      <c r="T4" s="2">
        <v>0.005</v>
      </c>
      <c r="U4" s="37">
        <v>29579.43</v>
      </c>
      <c r="V4" s="17">
        <f t="shared" si="3"/>
        <v>147.89715</v>
      </c>
      <c r="W4" s="43">
        <f t="shared" si="4"/>
        <v>29000</v>
      </c>
    </row>
    <row r="5" spans="1:23" ht="15" customHeight="1">
      <c r="A5" s="27" t="s">
        <v>20</v>
      </c>
      <c r="B5" s="13" t="s">
        <v>1</v>
      </c>
      <c r="C5" s="14">
        <v>80.89</v>
      </c>
      <c r="D5" s="26">
        <f t="shared" si="1"/>
        <v>0.08089</v>
      </c>
      <c r="E5" s="16"/>
      <c r="F5" s="36"/>
      <c r="G5" s="17">
        <f t="shared" si="0"/>
        <v>0</v>
      </c>
      <c r="H5" s="2">
        <v>0.358</v>
      </c>
      <c r="I5" s="40">
        <v>31050</v>
      </c>
      <c r="J5" s="3">
        <f t="shared" si="2"/>
        <v>11115.9</v>
      </c>
      <c r="K5" s="2"/>
      <c r="L5" s="40"/>
      <c r="M5" s="3"/>
      <c r="N5" s="2"/>
      <c r="O5" s="40"/>
      <c r="P5" s="22"/>
      <c r="Q5" s="2"/>
      <c r="R5" s="40"/>
      <c r="S5" s="3"/>
      <c r="T5" s="2"/>
      <c r="U5" s="37"/>
      <c r="V5" s="17">
        <f t="shared" si="3"/>
        <v>0</v>
      </c>
      <c r="W5" s="43">
        <f t="shared" si="4"/>
        <v>31050</v>
      </c>
    </row>
    <row r="6" spans="1:23" ht="15" customHeight="1">
      <c r="A6" s="25" t="s">
        <v>21</v>
      </c>
      <c r="B6" s="11" t="s">
        <v>1</v>
      </c>
      <c r="C6" s="1">
        <v>88.28</v>
      </c>
      <c r="D6" s="26">
        <f t="shared" si="1"/>
        <v>0.08828</v>
      </c>
      <c r="E6" s="16"/>
      <c r="F6" s="36"/>
      <c r="G6" s="17">
        <f t="shared" si="0"/>
        <v>0</v>
      </c>
      <c r="H6" s="2">
        <v>0.33</v>
      </c>
      <c r="I6" s="40">
        <v>28300</v>
      </c>
      <c r="J6" s="3">
        <f t="shared" si="2"/>
        <v>9339</v>
      </c>
      <c r="K6" s="2"/>
      <c r="L6" s="40"/>
      <c r="M6" s="3"/>
      <c r="N6" s="2"/>
      <c r="O6" s="40"/>
      <c r="P6" s="22"/>
      <c r="Q6" s="2"/>
      <c r="R6" s="40"/>
      <c r="S6" s="3"/>
      <c r="T6" s="2"/>
      <c r="U6" s="37"/>
      <c r="V6" s="17">
        <f t="shared" si="3"/>
        <v>0</v>
      </c>
      <c r="W6" s="43">
        <f t="shared" si="4"/>
        <v>28300</v>
      </c>
    </row>
    <row r="7" spans="1:23" ht="15" customHeight="1">
      <c r="A7" s="25" t="s">
        <v>0</v>
      </c>
      <c r="B7" s="11" t="s">
        <v>1</v>
      </c>
      <c r="C7" s="1">
        <v>50.5</v>
      </c>
      <c r="D7" s="26">
        <f t="shared" si="1"/>
        <v>0.0505</v>
      </c>
      <c r="E7" s="16"/>
      <c r="F7" s="36"/>
      <c r="G7" s="17">
        <f t="shared" si="0"/>
        <v>0</v>
      </c>
      <c r="H7" s="2">
        <v>0.054</v>
      </c>
      <c r="I7" s="40">
        <v>30100</v>
      </c>
      <c r="J7" s="3">
        <f t="shared" si="2"/>
        <v>1625.4</v>
      </c>
      <c r="K7" s="2"/>
      <c r="L7" s="40"/>
      <c r="M7" s="3"/>
      <c r="N7" s="2"/>
      <c r="O7" s="40"/>
      <c r="P7" s="22"/>
      <c r="Q7" s="2"/>
      <c r="R7" s="40"/>
      <c r="S7" s="3"/>
      <c r="T7" s="2">
        <v>0.055</v>
      </c>
      <c r="U7" s="37">
        <v>29060.5</v>
      </c>
      <c r="V7" s="17">
        <f t="shared" si="3"/>
        <v>1598.3275</v>
      </c>
      <c r="W7" s="43">
        <f t="shared" si="4"/>
        <v>29060.5</v>
      </c>
    </row>
    <row r="8" spans="1:23" ht="15" customHeight="1">
      <c r="A8" s="25" t="s">
        <v>22</v>
      </c>
      <c r="B8" s="11" t="s">
        <v>1</v>
      </c>
      <c r="C8" s="12">
        <v>162.64</v>
      </c>
      <c r="D8" s="26">
        <f t="shared" si="1"/>
        <v>0.16263999999999998</v>
      </c>
      <c r="E8" s="16"/>
      <c r="F8" s="36"/>
      <c r="G8" s="17">
        <f t="shared" si="0"/>
        <v>0</v>
      </c>
      <c r="H8" s="2">
        <v>0.487</v>
      </c>
      <c r="I8" s="40">
        <v>28300</v>
      </c>
      <c r="J8" s="3">
        <f t="shared" si="2"/>
        <v>13782.1</v>
      </c>
      <c r="K8" s="2"/>
      <c r="L8" s="40"/>
      <c r="M8" s="3"/>
      <c r="N8" s="2"/>
      <c r="O8" s="40"/>
      <c r="P8" s="22"/>
      <c r="Q8" s="2"/>
      <c r="R8" s="40"/>
      <c r="S8" s="3"/>
      <c r="T8" s="2"/>
      <c r="U8" s="37"/>
      <c r="V8" s="17">
        <f t="shared" si="3"/>
        <v>0</v>
      </c>
      <c r="W8" s="43">
        <f t="shared" si="4"/>
        <v>28300</v>
      </c>
    </row>
    <row r="9" spans="1:23" ht="15" customHeight="1">
      <c r="A9" s="25" t="s">
        <v>2</v>
      </c>
      <c r="B9" s="11" t="s">
        <v>1</v>
      </c>
      <c r="C9" s="1">
        <v>6.3</v>
      </c>
      <c r="D9" s="26">
        <f t="shared" si="1"/>
        <v>0.0063</v>
      </c>
      <c r="E9" s="16"/>
      <c r="F9" s="36"/>
      <c r="G9" s="17">
        <f t="shared" si="0"/>
        <v>0</v>
      </c>
      <c r="H9" s="2">
        <v>0.008</v>
      </c>
      <c r="I9" s="40">
        <v>29400</v>
      </c>
      <c r="J9" s="3">
        <f t="shared" si="2"/>
        <v>235.20000000000002</v>
      </c>
      <c r="K9" s="2"/>
      <c r="L9" s="40"/>
      <c r="M9" s="3"/>
      <c r="N9" s="2"/>
      <c r="O9" s="40"/>
      <c r="P9" s="22"/>
      <c r="Q9" s="2"/>
      <c r="R9" s="40"/>
      <c r="S9" s="3"/>
      <c r="T9" s="2"/>
      <c r="U9" s="37"/>
      <c r="V9" s="5"/>
      <c r="W9" s="43">
        <f t="shared" si="4"/>
        <v>29400</v>
      </c>
    </row>
    <row r="10" spans="1:23" ht="15" customHeight="1">
      <c r="A10" s="25" t="s">
        <v>23</v>
      </c>
      <c r="B10" s="11" t="s">
        <v>1</v>
      </c>
      <c r="C10" s="12">
        <v>76.59</v>
      </c>
      <c r="D10" s="26">
        <f t="shared" si="1"/>
        <v>0.07659</v>
      </c>
      <c r="E10" s="16"/>
      <c r="F10" s="36"/>
      <c r="G10" s="17">
        <f t="shared" si="0"/>
        <v>0</v>
      </c>
      <c r="H10" s="2"/>
      <c r="I10" s="40"/>
      <c r="J10" s="3">
        <f t="shared" si="2"/>
        <v>0</v>
      </c>
      <c r="K10" s="2"/>
      <c r="L10" s="40"/>
      <c r="M10" s="3"/>
      <c r="N10" s="2"/>
      <c r="O10" s="40"/>
      <c r="P10" s="22"/>
      <c r="Q10" s="2"/>
      <c r="R10" s="40"/>
      <c r="S10" s="3"/>
      <c r="T10" s="2"/>
      <c r="U10" s="37"/>
      <c r="V10" s="17">
        <f t="shared" si="3"/>
        <v>0</v>
      </c>
      <c r="W10" s="43">
        <f t="shared" si="4"/>
        <v>0</v>
      </c>
    </row>
    <row r="11" spans="1:23" ht="15" customHeight="1">
      <c r="A11" s="25" t="s">
        <v>3</v>
      </c>
      <c r="B11" s="11" t="s">
        <v>1</v>
      </c>
      <c r="C11" s="12">
        <v>3.5</v>
      </c>
      <c r="D11" s="26">
        <f t="shared" si="1"/>
        <v>0.0035</v>
      </c>
      <c r="E11" s="16">
        <v>0.09</v>
      </c>
      <c r="F11" s="36">
        <v>31000</v>
      </c>
      <c r="G11" s="17">
        <f t="shared" si="0"/>
        <v>2790</v>
      </c>
      <c r="H11" s="2">
        <v>0.005</v>
      </c>
      <c r="I11" s="40">
        <v>40950</v>
      </c>
      <c r="J11" s="3">
        <f t="shared" si="2"/>
        <v>204.75</v>
      </c>
      <c r="K11" s="2"/>
      <c r="L11" s="40"/>
      <c r="M11" s="3"/>
      <c r="N11" s="2"/>
      <c r="O11" s="40"/>
      <c r="P11" s="22"/>
      <c r="Q11" s="2"/>
      <c r="R11" s="40"/>
      <c r="S11" s="3"/>
      <c r="T11" s="2">
        <v>0.015</v>
      </c>
      <c r="U11" s="37">
        <v>28437.77</v>
      </c>
      <c r="V11" s="17">
        <f>U11*T11</f>
        <v>426.56655</v>
      </c>
      <c r="W11" s="43">
        <f t="shared" si="4"/>
        <v>28437.77</v>
      </c>
    </row>
    <row r="12" spans="1:23" ht="15" customHeight="1">
      <c r="A12" s="27" t="s">
        <v>4</v>
      </c>
      <c r="B12" s="13" t="s">
        <v>1</v>
      </c>
      <c r="C12" s="14">
        <v>4.16</v>
      </c>
      <c r="D12" s="26">
        <f t="shared" si="1"/>
        <v>0.0041600000000000005</v>
      </c>
      <c r="E12" s="16"/>
      <c r="F12" s="36"/>
      <c r="G12" s="17">
        <f t="shared" si="0"/>
        <v>0</v>
      </c>
      <c r="H12" s="2">
        <v>0.012</v>
      </c>
      <c r="I12" s="40">
        <v>30000</v>
      </c>
      <c r="J12" s="3">
        <f t="shared" si="2"/>
        <v>360</v>
      </c>
      <c r="K12" s="2"/>
      <c r="L12" s="40"/>
      <c r="M12" s="3"/>
      <c r="N12" s="2"/>
      <c r="O12" s="40"/>
      <c r="P12" s="22"/>
      <c r="Q12" s="2"/>
      <c r="R12" s="40"/>
      <c r="S12" s="3"/>
      <c r="T12" s="2"/>
      <c r="U12" s="37"/>
      <c r="V12" s="17">
        <f t="shared" si="3"/>
        <v>0</v>
      </c>
      <c r="W12" s="43">
        <f t="shared" si="4"/>
        <v>30000</v>
      </c>
    </row>
    <row r="13" spans="1:23" ht="15" customHeight="1">
      <c r="A13" s="25" t="s">
        <v>5</v>
      </c>
      <c r="B13" s="11" t="s">
        <v>1</v>
      </c>
      <c r="C13" s="12">
        <v>44.41</v>
      </c>
      <c r="D13" s="26">
        <f t="shared" si="1"/>
        <v>0.04441</v>
      </c>
      <c r="E13" s="16"/>
      <c r="F13" s="36"/>
      <c r="G13" s="17">
        <f t="shared" si="0"/>
        <v>0</v>
      </c>
      <c r="H13" s="2">
        <v>0.048</v>
      </c>
      <c r="I13" s="41">
        <v>29700</v>
      </c>
      <c r="J13" s="3">
        <f t="shared" si="2"/>
        <v>1425.6000000000001</v>
      </c>
      <c r="K13" s="2"/>
      <c r="L13" s="40"/>
      <c r="M13" s="4"/>
      <c r="N13" s="2"/>
      <c r="O13" s="40"/>
      <c r="P13" s="23"/>
      <c r="Q13" s="2"/>
      <c r="R13" s="40"/>
      <c r="S13" s="4"/>
      <c r="T13" s="2">
        <v>0.05</v>
      </c>
      <c r="U13" s="37">
        <f>24099.81*1.18</f>
        <v>28437.7758</v>
      </c>
      <c r="V13" s="17">
        <f t="shared" si="3"/>
        <v>1421.88879</v>
      </c>
      <c r="W13" s="43">
        <f t="shared" si="4"/>
        <v>28437.7758</v>
      </c>
    </row>
    <row r="14" spans="1:23" ht="15" customHeight="1">
      <c r="A14" s="25" t="s">
        <v>6</v>
      </c>
      <c r="B14" s="11" t="s">
        <v>1</v>
      </c>
      <c r="C14" s="12">
        <v>4.14</v>
      </c>
      <c r="D14" s="26">
        <f t="shared" si="1"/>
        <v>0.00414</v>
      </c>
      <c r="E14" s="16">
        <v>0.03</v>
      </c>
      <c r="F14" s="36">
        <v>31000</v>
      </c>
      <c r="G14" s="17">
        <f>F14*E14</f>
        <v>930</v>
      </c>
      <c r="H14" s="2">
        <v>0.015</v>
      </c>
      <c r="I14" s="41">
        <v>29400</v>
      </c>
      <c r="J14" s="3">
        <f t="shared" si="2"/>
        <v>441</v>
      </c>
      <c r="K14" s="2"/>
      <c r="L14" s="40"/>
      <c r="M14" s="3"/>
      <c r="N14" s="2"/>
      <c r="O14" s="40"/>
      <c r="P14" s="22"/>
      <c r="Q14" s="2"/>
      <c r="R14" s="40"/>
      <c r="S14" s="3"/>
      <c r="T14" s="2"/>
      <c r="U14" s="37"/>
      <c r="V14" s="17">
        <f t="shared" si="3"/>
        <v>0</v>
      </c>
      <c r="W14" s="43">
        <f t="shared" si="4"/>
        <v>29400</v>
      </c>
    </row>
    <row r="15" spans="1:23" ht="15" customHeight="1">
      <c r="A15" s="25" t="s">
        <v>7</v>
      </c>
      <c r="B15" s="11" t="s">
        <v>1</v>
      </c>
      <c r="C15" s="1">
        <v>5550.58</v>
      </c>
      <c r="D15" s="26">
        <f aca="true" t="shared" si="5" ref="D15:D28">C15/1000</f>
        <v>5.55058</v>
      </c>
      <c r="E15" s="16"/>
      <c r="F15" s="37"/>
      <c r="G15" s="17">
        <f aca="true" t="shared" si="6" ref="G15:G28">F15*E15</f>
        <v>0</v>
      </c>
      <c r="H15" s="2">
        <v>5.55</v>
      </c>
      <c r="I15" s="37">
        <v>31600</v>
      </c>
      <c r="J15" s="3">
        <f aca="true" t="shared" si="7" ref="J15:J28">I15*H15</f>
        <v>175380</v>
      </c>
      <c r="K15" s="2"/>
      <c r="L15" s="37"/>
      <c r="M15" s="5"/>
      <c r="N15" s="2"/>
      <c r="O15" s="37"/>
      <c r="P15" s="15"/>
      <c r="Q15" s="2"/>
      <c r="R15" s="37"/>
      <c r="S15" s="5"/>
      <c r="T15" s="2"/>
      <c r="U15" s="37"/>
      <c r="V15" s="17">
        <f aca="true" t="shared" si="8" ref="V15:V28">U15*T15</f>
        <v>0</v>
      </c>
      <c r="W15" s="43">
        <f t="shared" si="4"/>
        <v>31600</v>
      </c>
    </row>
    <row r="16" spans="1:23" ht="15" customHeight="1">
      <c r="A16" s="25" t="s">
        <v>24</v>
      </c>
      <c r="B16" s="11" t="s">
        <v>1</v>
      </c>
      <c r="C16" s="1">
        <v>15.07</v>
      </c>
      <c r="D16" s="26">
        <f t="shared" si="5"/>
        <v>0.01507</v>
      </c>
      <c r="E16" s="16"/>
      <c r="F16" s="37"/>
      <c r="G16" s="17">
        <f t="shared" si="6"/>
        <v>0</v>
      </c>
      <c r="H16" s="2">
        <v>0.023</v>
      </c>
      <c r="I16" s="37">
        <v>30600</v>
      </c>
      <c r="J16" s="3">
        <f t="shared" si="7"/>
        <v>703.8</v>
      </c>
      <c r="K16" s="2"/>
      <c r="L16" s="37"/>
      <c r="M16" s="5"/>
      <c r="N16" s="2"/>
      <c r="O16" s="37"/>
      <c r="P16" s="15"/>
      <c r="Q16" s="2"/>
      <c r="R16" s="37"/>
      <c r="S16" s="5"/>
      <c r="T16" s="2">
        <v>0.022</v>
      </c>
      <c r="U16" s="37">
        <f>28545.73*1.18</f>
        <v>33683.9614</v>
      </c>
      <c r="V16" s="17">
        <f t="shared" si="8"/>
        <v>741.0471507999999</v>
      </c>
      <c r="W16" s="43">
        <f t="shared" si="4"/>
        <v>30600</v>
      </c>
    </row>
    <row r="17" spans="1:23" ht="15" customHeight="1">
      <c r="A17" s="25" t="s">
        <v>8</v>
      </c>
      <c r="B17" s="11" t="s">
        <v>1</v>
      </c>
      <c r="C17" s="1">
        <v>87.15</v>
      </c>
      <c r="D17" s="26">
        <f t="shared" si="5"/>
        <v>0.08715</v>
      </c>
      <c r="E17" s="18">
        <v>0.1</v>
      </c>
      <c r="F17" s="37">
        <v>31000</v>
      </c>
      <c r="G17" s="17">
        <f t="shared" si="6"/>
        <v>3100</v>
      </c>
      <c r="H17" s="2">
        <v>0.101</v>
      </c>
      <c r="I17" s="37">
        <v>29700</v>
      </c>
      <c r="J17" s="3">
        <f t="shared" si="7"/>
        <v>2999.7000000000003</v>
      </c>
      <c r="K17" s="2"/>
      <c r="L17" s="37"/>
      <c r="M17" s="5"/>
      <c r="N17" s="2"/>
      <c r="O17" s="37"/>
      <c r="P17" s="15"/>
      <c r="Q17" s="2"/>
      <c r="R17" s="37"/>
      <c r="S17" s="5"/>
      <c r="T17" s="2">
        <v>0.099</v>
      </c>
      <c r="U17" s="37">
        <f>27414.34*1.18</f>
        <v>32348.921199999997</v>
      </c>
      <c r="V17" s="17">
        <f t="shared" si="8"/>
        <v>3202.5431988</v>
      </c>
      <c r="W17" s="43">
        <f t="shared" si="4"/>
        <v>29700</v>
      </c>
    </row>
    <row r="18" spans="1:23" ht="15" customHeight="1">
      <c r="A18" s="25" t="s">
        <v>9</v>
      </c>
      <c r="B18" s="11" t="s">
        <v>1</v>
      </c>
      <c r="C18" s="12">
        <v>863.41</v>
      </c>
      <c r="D18" s="26">
        <f t="shared" si="5"/>
        <v>0.86341</v>
      </c>
      <c r="E18" s="18">
        <v>0.88</v>
      </c>
      <c r="F18" s="37">
        <v>31000</v>
      </c>
      <c r="G18" s="17">
        <f t="shared" si="6"/>
        <v>27280</v>
      </c>
      <c r="H18" s="2"/>
      <c r="I18" s="37"/>
      <c r="J18" s="3">
        <f t="shared" si="7"/>
        <v>0</v>
      </c>
      <c r="K18" s="2"/>
      <c r="L18" s="37"/>
      <c r="M18" s="5"/>
      <c r="N18" s="2"/>
      <c r="O18" s="37"/>
      <c r="P18" s="15"/>
      <c r="Q18" s="2"/>
      <c r="R18" s="37"/>
      <c r="S18" s="5"/>
      <c r="T18" s="2"/>
      <c r="U18" s="37"/>
      <c r="V18" s="17">
        <f t="shared" si="8"/>
        <v>0</v>
      </c>
      <c r="W18" s="43">
        <f t="shared" si="4"/>
        <v>31000</v>
      </c>
    </row>
    <row r="19" spans="1:23" ht="15" customHeight="1">
      <c r="A19" s="25" t="s">
        <v>10</v>
      </c>
      <c r="B19" s="11" t="s">
        <v>1</v>
      </c>
      <c r="C19" s="12">
        <v>67.7</v>
      </c>
      <c r="D19" s="26">
        <f t="shared" si="5"/>
        <v>0.0677</v>
      </c>
      <c r="E19" s="16"/>
      <c r="F19" s="37"/>
      <c r="G19" s="17">
        <f t="shared" si="6"/>
        <v>0</v>
      </c>
      <c r="H19" s="2">
        <v>0.929</v>
      </c>
      <c r="I19" s="37">
        <v>30200</v>
      </c>
      <c r="J19" s="3">
        <f t="shared" si="7"/>
        <v>28055.800000000003</v>
      </c>
      <c r="K19" s="2"/>
      <c r="L19" s="37"/>
      <c r="M19" s="5"/>
      <c r="N19" s="2"/>
      <c r="O19" s="37"/>
      <c r="P19" s="15"/>
      <c r="Q19" s="2"/>
      <c r="R19" s="37"/>
      <c r="S19" s="5"/>
      <c r="T19" s="2"/>
      <c r="U19" s="37"/>
      <c r="V19" s="17">
        <f t="shared" si="8"/>
        <v>0</v>
      </c>
      <c r="W19" s="43">
        <f t="shared" si="4"/>
        <v>30200</v>
      </c>
    </row>
    <row r="20" spans="1:23" ht="15" customHeight="1">
      <c r="A20" s="25" t="s">
        <v>11</v>
      </c>
      <c r="B20" s="11" t="s">
        <v>1</v>
      </c>
      <c r="C20" s="12">
        <v>320.34</v>
      </c>
      <c r="D20" s="26">
        <f t="shared" si="5"/>
        <v>0.32033999999999996</v>
      </c>
      <c r="E20" s="16"/>
      <c r="F20" s="37"/>
      <c r="G20" s="17">
        <f t="shared" si="6"/>
        <v>0</v>
      </c>
      <c r="H20" s="2"/>
      <c r="I20" s="37"/>
      <c r="J20" s="3">
        <f t="shared" si="7"/>
        <v>0</v>
      </c>
      <c r="K20" s="2"/>
      <c r="L20" s="37"/>
      <c r="M20" s="5"/>
      <c r="N20" s="2"/>
      <c r="O20" s="37"/>
      <c r="P20" s="15"/>
      <c r="Q20" s="2"/>
      <c r="R20" s="37"/>
      <c r="S20" s="5"/>
      <c r="T20" s="2"/>
      <c r="U20" s="37"/>
      <c r="V20" s="17">
        <f t="shared" si="8"/>
        <v>0</v>
      </c>
      <c r="W20" s="43">
        <f t="shared" si="4"/>
        <v>0</v>
      </c>
    </row>
    <row r="21" spans="1:23" ht="15" customHeight="1">
      <c r="A21" s="25" t="s">
        <v>25</v>
      </c>
      <c r="B21" s="11" t="s">
        <v>1</v>
      </c>
      <c r="C21" s="1">
        <v>122.15</v>
      </c>
      <c r="D21" s="26">
        <f t="shared" si="5"/>
        <v>0.12215000000000001</v>
      </c>
      <c r="E21" s="16">
        <v>0.126</v>
      </c>
      <c r="F21" s="37">
        <v>31000</v>
      </c>
      <c r="G21" s="17">
        <f t="shared" si="6"/>
        <v>3906</v>
      </c>
      <c r="H21" s="2">
        <v>0.126</v>
      </c>
      <c r="I21" s="37">
        <v>29800</v>
      </c>
      <c r="J21" s="3">
        <f t="shared" si="7"/>
        <v>3754.8</v>
      </c>
      <c r="K21" s="2"/>
      <c r="L21" s="37"/>
      <c r="M21" s="5"/>
      <c r="N21" s="2"/>
      <c r="O21" s="37"/>
      <c r="P21" s="15"/>
      <c r="Q21" s="2"/>
      <c r="R21" s="37"/>
      <c r="S21" s="5"/>
      <c r="T21" s="2">
        <v>0.126</v>
      </c>
      <c r="U21" s="37">
        <f>27414.34*1.18</f>
        <v>32348.921199999997</v>
      </c>
      <c r="V21" s="17">
        <f t="shared" si="8"/>
        <v>4075.9640711999996</v>
      </c>
      <c r="W21" s="43">
        <f t="shared" si="4"/>
        <v>29800</v>
      </c>
    </row>
    <row r="22" spans="1:23" ht="15" customHeight="1">
      <c r="A22" s="25" t="s">
        <v>12</v>
      </c>
      <c r="B22" s="11" t="s">
        <v>1</v>
      </c>
      <c r="C22" s="12">
        <v>203</v>
      </c>
      <c r="D22" s="26">
        <f t="shared" si="5"/>
        <v>0.203</v>
      </c>
      <c r="E22" s="16"/>
      <c r="F22" s="37"/>
      <c r="G22" s="17">
        <f t="shared" si="6"/>
        <v>0</v>
      </c>
      <c r="H22" s="2"/>
      <c r="I22" s="37"/>
      <c r="J22" s="3">
        <f t="shared" si="7"/>
        <v>0</v>
      </c>
      <c r="K22" s="2"/>
      <c r="L22" s="37"/>
      <c r="M22" s="5"/>
      <c r="N22" s="2"/>
      <c r="O22" s="37"/>
      <c r="P22" s="15"/>
      <c r="Q22" s="2"/>
      <c r="R22" s="37"/>
      <c r="S22" s="5"/>
      <c r="T22" s="2"/>
      <c r="U22" s="37"/>
      <c r="V22" s="17">
        <f t="shared" si="8"/>
        <v>0</v>
      </c>
      <c r="W22" s="43">
        <f t="shared" si="4"/>
        <v>0</v>
      </c>
    </row>
    <row r="23" spans="1:23" ht="15" customHeight="1">
      <c r="A23" s="25" t="s">
        <v>13</v>
      </c>
      <c r="B23" s="11" t="s">
        <v>1</v>
      </c>
      <c r="C23" s="1">
        <v>293.6</v>
      </c>
      <c r="D23" s="26">
        <f t="shared" si="5"/>
        <v>0.2936</v>
      </c>
      <c r="E23" s="16"/>
      <c r="F23" s="37"/>
      <c r="G23" s="17">
        <f t="shared" si="6"/>
        <v>0</v>
      </c>
      <c r="H23" s="2">
        <v>0.407</v>
      </c>
      <c r="I23" s="37">
        <v>30200</v>
      </c>
      <c r="J23" s="3">
        <f t="shared" si="7"/>
        <v>12291.4</v>
      </c>
      <c r="K23" s="2"/>
      <c r="L23" s="37"/>
      <c r="M23" s="5"/>
      <c r="N23" s="2"/>
      <c r="O23" s="37"/>
      <c r="P23" s="15"/>
      <c r="Q23" s="2"/>
      <c r="R23" s="37"/>
      <c r="S23" s="5"/>
      <c r="T23" s="2">
        <v>0.406</v>
      </c>
      <c r="U23" s="37">
        <f>27414.34*1.18</f>
        <v>32348.921199999997</v>
      </c>
      <c r="V23" s="17">
        <f t="shared" si="8"/>
        <v>13133.6620072</v>
      </c>
      <c r="W23" s="43">
        <f t="shared" si="4"/>
        <v>30200</v>
      </c>
    </row>
    <row r="24" spans="1:23" ht="15" customHeight="1">
      <c r="A24" s="25" t="s">
        <v>14</v>
      </c>
      <c r="B24" s="11" t="s">
        <v>1</v>
      </c>
      <c r="C24" s="12">
        <v>1280.75</v>
      </c>
      <c r="D24" s="26">
        <f t="shared" si="5"/>
        <v>1.28075</v>
      </c>
      <c r="E24" s="16"/>
      <c r="F24" s="37"/>
      <c r="G24" s="17">
        <f t="shared" si="6"/>
        <v>0</v>
      </c>
      <c r="H24" s="2">
        <v>1.392</v>
      </c>
      <c r="I24" s="37">
        <v>30800</v>
      </c>
      <c r="J24" s="3">
        <f t="shared" si="7"/>
        <v>42873.6</v>
      </c>
      <c r="K24" s="2"/>
      <c r="L24" s="37"/>
      <c r="M24" s="5"/>
      <c r="N24" s="2"/>
      <c r="O24" s="37"/>
      <c r="P24" s="15"/>
      <c r="Q24" s="2"/>
      <c r="R24" s="37"/>
      <c r="S24" s="5"/>
      <c r="T24" s="2"/>
      <c r="U24" s="37"/>
      <c r="V24" s="17">
        <f t="shared" si="8"/>
        <v>0</v>
      </c>
      <c r="W24" s="43">
        <f t="shared" si="4"/>
        <v>30800</v>
      </c>
    </row>
    <row r="25" spans="1:23" ht="15" customHeight="1">
      <c r="A25" s="25" t="s">
        <v>26</v>
      </c>
      <c r="B25" s="11" t="s">
        <v>1</v>
      </c>
      <c r="C25" s="1">
        <v>419.27</v>
      </c>
      <c r="D25" s="26">
        <f t="shared" si="5"/>
        <v>0.41927</v>
      </c>
      <c r="E25" s="16">
        <v>0.435</v>
      </c>
      <c r="F25" s="37">
        <v>29500</v>
      </c>
      <c r="G25" s="17">
        <f t="shared" si="6"/>
        <v>12832.5</v>
      </c>
      <c r="H25" s="2">
        <v>0.436</v>
      </c>
      <c r="I25" s="37">
        <v>30200</v>
      </c>
      <c r="J25" s="3">
        <f t="shared" si="7"/>
        <v>13167.2</v>
      </c>
      <c r="K25" s="2"/>
      <c r="L25" s="37"/>
      <c r="M25" s="5"/>
      <c r="N25" s="2"/>
      <c r="O25" s="37"/>
      <c r="P25" s="15"/>
      <c r="Q25" s="2"/>
      <c r="R25" s="37"/>
      <c r="S25" s="5"/>
      <c r="T25" s="2">
        <v>0.424</v>
      </c>
      <c r="U25" s="37">
        <f>26979.19*1.18</f>
        <v>31835.444199999998</v>
      </c>
      <c r="V25" s="17">
        <f t="shared" si="8"/>
        <v>13498.228340799998</v>
      </c>
      <c r="W25" s="43">
        <f t="shared" si="4"/>
        <v>29500</v>
      </c>
    </row>
    <row r="26" spans="1:23" ht="15" customHeight="1">
      <c r="A26" s="25" t="s">
        <v>15</v>
      </c>
      <c r="B26" s="11" t="s">
        <v>1</v>
      </c>
      <c r="C26" s="12">
        <v>102.2</v>
      </c>
      <c r="D26" s="26">
        <f t="shared" si="5"/>
        <v>0.1022</v>
      </c>
      <c r="E26" s="16">
        <v>0.135</v>
      </c>
      <c r="F26" s="37">
        <v>29500</v>
      </c>
      <c r="G26" s="17">
        <f t="shared" si="6"/>
        <v>3982.5000000000005</v>
      </c>
      <c r="H26" s="2">
        <v>0.133</v>
      </c>
      <c r="I26" s="37">
        <v>32000</v>
      </c>
      <c r="J26" s="3">
        <f t="shared" si="7"/>
        <v>4256</v>
      </c>
      <c r="K26" s="2"/>
      <c r="L26" s="37"/>
      <c r="M26" s="5"/>
      <c r="N26" s="2"/>
      <c r="O26" s="37"/>
      <c r="P26" s="15"/>
      <c r="Q26" s="2"/>
      <c r="R26" s="37"/>
      <c r="S26" s="5"/>
      <c r="T26" s="2">
        <v>0.132</v>
      </c>
      <c r="U26" s="37">
        <f>26826.43*1.18</f>
        <v>31655.1874</v>
      </c>
      <c r="V26" s="17">
        <f t="shared" si="8"/>
        <v>4178.4847368</v>
      </c>
      <c r="W26" s="43">
        <f t="shared" si="4"/>
        <v>29500</v>
      </c>
    </row>
    <row r="27" spans="1:23" ht="15" customHeight="1">
      <c r="A27" s="25" t="s">
        <v>27</v>
      </c>
      <c r="B27" s="11" t="s">
        <v>1</v>
      </c>
      <c r="C27" s="12">
        <v>1047.51</v>
      </c>
      <c r="D27" s="26">
        <f t="shared" si="5"/>
        <v>1.04751</v>
      </c>
      <c r="E27" s="16"/>
      <c r="F27" s="37"/>
      <c r="G27" s="17">
        <f t="shared" si="6"/>
        <v>0</v>
      </c>
      <c r="H27" s="2">
        <v>1.076</v>
      </c>
      <c r="I27" s="37">
        <v>28650</v>
      </c>
      <c r="J27" s="3">
        <f t="shared" si="7"/>
        <v>30827.4</v>
      </c>
      <c r="K27" s="2"/>
      <c r="L27" s="37"/>
      <c r="M27" s="5"/>
      <c r="N27" s="2"/>
      <c r="O27" s="37"/>
      <c r="P27" s="15"/>
      <c r="Q27" s="2"/>
      <c r="R27" s="37"/>
      <c r="S27" s="5"/>
      <c r="T27" s="2"/>
      <c r="U27" s="37"/>
      <c r="V27" s="17">
        <f t="shared" si="8"/>
        <v>0</v>
      </c>
      <c r="W27" s="43">
        <f t="shared" si="4"/>
        <v>28650</v>
      </c>
    </row>
    <row r="28" spans="1:23" ht="15" customHeight="1">
      <c r="A28" s="25" t="s">
        <v>28</v>
      </c>
      <c r="B28" s="11" t="s">
        <v>1</v>
      </c>
      <c r="C28" s="12">
        <v>128.93</v>
      </c>
      <c r="D28" s="26">
        <f t="shared" si="5"/>
        <v>0.12893000000000002</v>
      </c>
      <c r="E28" s="16"/>
      <c r="F28" s="37"/>
      <c r="G28" s="17">
        <f t="shared" si="6"/>
        <v>0</v>
      </c>
      <c r="H28" s="2"/>
      <c r="I28" s="37"/>
      <c r="J28" s="3">
        <f t="shared" si="7"/>
        <v>0</v>
      </c>
      <c r="K28" s="2"/>
      <c r="L28" s="37"/>
      <c r="M28" s="5"/>
      <c r="N28" s="2"/>
      <c r="O28" s="37"/>
      <c r="P28" s="15"/>
      <c r="Q28" s="2"/>
      <c r="R28" s="37"/>
      <c r="S28" s="5"/>
      <c r="T28" s="2"/>
      <c r="U28" s="37"/>
      <c r="V28" s="17">
        <f t="shared" si="8"/>
        <v>0</v>
      </c>
      <c r="W28" s="43">
        <f t="shared" si="4"/>
        <v>0</v>
      </c>
    </row>
    <row r="29" spans="1:23" ht="15" customHeight="1" thickBot="1">
      <c r="A29" s="28" t="s">
        <v>16</v>
      </c>
      <c r="B29" s="20"/>
      <c r="C29" s="20"/>
      <c r="D29" s="7"/>
      <c r="E29" s="19"/>
      <c r="F29" s="38"/>
      <c r="G29" s="21">
        <v>15200</v>
      </c>
      <c r="H29" s="6"/>
      <c r="I29" s="38"/>
      <c r="J29" s="7"/>
      <c r="K29" s="6"/>
      <c r="L29" s="38"/>
      <c r="M29" s="7"/>
      <c r="N29" s="6"/>
      <c r="O29" s="38"/>
      <c r="P29" s="24"/>
      <c r="Q29" s="6"/>
      <c r="R29" s="38"/>
      <c r="S29" s="7"/>
      <c r="T29" s="6"/>
      <c r="U29" s="38"/>
      <c r="V29" s="7"/>
      <c r="W29" s="43">
        <f t="shared" si="4"/>
        <v>0</v>
      </c>
    </row>
    <row r="30" ht="25.5" customHeight="1">
      <c r="G30" s="10">
        <f>SUM(G2:G29)</f>
        <v>70021</v>
      </c>
    </row>
  </sheetData>
  <sheetProtection/>
  <mergeCells count="6">
    <mergeCell ref="T1:V1"/>
    <mergeCell ref="Q1:S1"/>
    <mergeCell ref="E1:G1"/>
    <mergeCell ref="H1:J1"/>
    <mergeCell ref="K1:M1"/>
    <mergeCell ref="N1:P1"/>
  </mergeCells>
  <conditionalFormatting sqref="F2:F29 I2:I29 L2:L29 O2:O29 R2:R29 U2:U29">
    <cfRule type="containsBlanks" priority="1" dxfId="0" stopIfTrue="1">
      <formula>LEN(TRIM(F2))=0</formula>
    </cfRule>
    <cfRule type="cellIs" priority="2" dxfId="1" operator="equal" stopIfTrue="1">
      <formula>$W2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2014-09-09T12:55:11Z</dcterms:modified>
  <cp:category/>
  <cp:version/>
  <cp:contentType/>
  <cp:contentStatus/>
</cp:coreProperties>
</file>