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hidePivotFieldList="1" defaultThemeVersion="124226"/>
  <bookViews>
    <workbookView xWindow="120" yWindow="660" windowWidth="17040" windowHeight="10020" activeTab="1"/>
  </bookViews>
  <sheets>
    <sheet name="Дт-сч " sheetId="1" r:id="rId1"/>
    <sheet name="Дт-пров " sheetId="2" r:id="rId2"/>
    <sheet name="Дох" sheetId="18" r:id="rId3"/>
    <sheet name="Дох (косгу)" sheetId="16" r:id="rId4"/>
  </sheets>
  <definedNames>
    <definedName name="_xlnm._FilterDatabase" localSheetId="1">'Дт-пров '!$A$1:$O$258</definedName>
    <definedName name="Диапазон_номеров">'Дт-пров '!#REF!</definedName>
    <definedName name="_xlnm.Print_Titles" localSheetId="3">'Дох (косгу)'!$A:$A,'Дох (косгу)'!$5:$6</definedName>
    <definedName name="От_кого">'Дт-пров '!$D:$D</definedName>
  </definedNames>
  <calcPr calcId="145621"/>
  <pivotCaches>
    <pivotCache cacheId="0" r:id="rId5"/>
  </pivotCaches>
</workbook>
</file>

<file path=xl/calcChain.xml><?xml version="1.0" encoding="utf-8"?>
<calcChain xmlns="http://schemas.openxmlformats.org/spreadsheetml/2006/main">
  <c r="M3" i="2" l="1"/>
  <c r="M4" i="2"/>
  <c r="M5" i="2"/>
  <c r="M6" i="2"/>
  <c r="M7" i="2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M50" i="2"/>
  <c r="M51" i="2"/>
  <c r="M52" i="2"/>
  <c r="M53" i="2"/>
  <c r="M54" i="2"/>
  <c r="M55" i="2"/>
  <c r="M56" i="2"/>
  <c r="M57" i="2"/>
  <c r="M58" i="2"/>
  <c r="M59" i="2"/>
  <c r="M60" i="2"/>
  <c r="M61" i="2"/>
  <c r="M62" i="2"/>
  <c r="M63" i="2"/>
  <c r="M64" i="2"/>
  <c r="M65" i="2"/>
  <c r="M66" i="2"/>
  <c r="M67" i="2"/>
  <c r="M68" i="2"/>
  <c r="M69" i="2"/>
  <c r="M70" i="2"/>
  <c r="M71" i="2"/>
  <c r="M72" i="2"/>
  <c r="M73" i="2"/>
  <c r="M74" i="2"/>
  <c r="M75" i="2"/>
  <c r="M76" i="2"/>
  <c r="M77" i="2"/>
  <c r="M78" i="2"/>
  <c r="M79" i="2"/>
  <c r="M80" i="2"/>
  <c r="M81" i="2"/>
  <c r="M82" i="2"/>
  <c r="M83" i="2"/>
  <c r="M84" i="2"/>
  <c r="M85" i="2"/>
  <c r="M86" i="2"/>
  <c r="M87" i="2"/>
  <c r="M88" i="2"/>
  <c r="M89" i="2"/>
  <c r="M90" i="2"/>
  <c r="M91" i="2"/>
  <c r="M92" i="2"/>
  <c r="M93" i="2"/>
  <c r="M94" i="2"/>
  <c r="M95" i="2"/>
  <c r="M96" i="2"/>
  <c r="M97" i="2"/>
  <c r="M98" i="2"/>
  <c r="M99" i="2"/>
  <c r="M100" i="2"/>
  <c r="M101" i="2"/>
  <c r="M102" i="2"/>
  <c r="M103" i="2"/>
  <c r="M104" i="2"/>
  <c r="M105" i="2"/>
  <c r="M106" i="2"/>
  <c r="M107" i="2"/>
  <c r="M108" i="2"/>
  <c r="M109" i="2"/>
  <c r="M110" i="2"/>
  <c r="M111" i="2"/>
  <c r="M112" i="2"/>
  <c r="M113" i="2"/>
  <c r="M114" i="2"/>
  <c r="M115" i="2"/>
  <c r="M116" i="2"/>
  <c r="M117" i="2"/>
  <c r="M118" i="2"/>
  <c r="M119" i="2"/>
  <c r="M120" i="2"/>
  <c r="M121" i="2"/>
  <c r="M122" i="2"/>
  <c r="M123" i="2"/>
  <c r="M124" i="2"/>
  <c r="M125" i="2"/>
  <c r="M126" i="2"/>
  <c r="M127" i="2"/>
  <c r="M128" i="2"/>
  <c r="M129" i="2"/>
  <c r="M130" i="2"/>
  <c r="M131" i="2"/>
  <c r="M132" i="2"/>
  <c r="M133" i="2"/>
  <c r="M134" i="2"/>
  <c r="M135" i="2"/>
  <c r="M136" i="2"/>
  <c r="M137" i="2"/>
  <c r="M138" i="2"/>
  <c r="M139" i="2"/>
  <c r="M140" i="2"/>
  <c r="M141" i="2"/>
  <c r="M142" i="2"/>
  <c r="M143" i="2"/>
  <c r="M144" i="2"/>
  <c r="M145" i="2"/>
  <c r="M146" i="2"/>
  <c r="M147" i="2"/>
  <c r="M148" i="2"/>
  <c r="M149" i="2"/>
  <c r="M150" i="2"/>
  <c r="M151" i="2"/>
  <c r="M152" i="2"/>
  <c r="M153" i="2"/>
  <c r="M154" i="2"/>
  <c r="M155" i="2"/>
  <c r="M156" i="2"/>
  <c r="M157" i="2"/>
  <c r="M158" i="2"/>
  <c r="M159" i="2"/>
  <c r="M160" i="2"/>
  <c r="M161" i="2"/>
  <c r="M162" i="2"/>
  <c r="M163" i="2"/>
  <c r="M164" i="2"/>
  <c r="M165" i="2"/>
  <c r="M166" i="2"/>
  <c r="M167" i="2"/>
  <c r="M168" i="2"/>
  <c r="M169" i="2"/>
  <c r="M170" i="2"/>
  <c r="M171" i="2"/>
  <c r="M172" i="2"/>
  <c r="M173" i="2"/>
  <c r="M174" i="2"/>
  <c r="M175" i="2"/>
  <c r="M176" i="2"/>
  <c r="M177" i="2"/>
  <c r="M178" i="2"/>
  <c r="M179" i="2"/>
  <c r="M180" i="2"/>
  <c r="M181" i="2"/>
  <c r="M182" i="2"/>
  <c r="M183" i="2"/>
  <c r="M184" i="2"/>
  <c r="M185" i="2"/>
  <c r="M186" i="2"/>
  <c r="M187" i="2"/>
  <c r="M188" i="2"/>
  <c r="M189" i="2"/>
  <c r="M190" i="2"/>
  <c r="M191" i="2"/>
  <c r="M192" i="2"/>
  <c r="M193" i="2"/>
  <c r="M194" i="2"/>
  <c r="M195" i="2"/>
  <c r="M196" i="2"/>
  <c r="M197" i="2"/>
  <c r="M198" i="2"/>
  <c r="M199" i="2"/>
  <c r="M200" i="2"/>
  <c r="M201" i="2"/>
  <c r="M202" i="2"/>
  <c r="M203" i="2"/>
  <c r="M204" i="2"/>
  <c r="M205" i="2"/>
  <c r="M206" i="2"/>
  <c r="M207" i="2"/>
  <c r="M208" i="2"/>
  <c r="M209" i="2"/>
  <c r="M210" i="2"/>
  <c r="M211" i="2"/>
  <c r="M212" i="2"/>
  <c r="M213" i="2"/>
  <c r="M214" i="2"/>
  <c r="M215" i="2"/>
  <c r="M216" i="2"/>
  <c r="M217" i="2"/>
  <c r="M218" i="2"/>
  <c r="M219" i="2"/>
  <c r="M220" i="2"/>
  <c r="M221" i="2"/>
  <c r="M222" i="2"/>
  <c r="M223" i="2"/>
  <c r="M224" i="2"/>
  <c r="M225" i="2"/>
  <c r="M226" i="2"/>
  <c r="M227" i="2"/>
  <c r="M228" i="2"/>
  <c r="M229" i="2"/>
  <c r="M230" i="2"/>
  <c r="M231" i="2"/>
  <c r="M232" i="2"/>
  <c r="M233" i="2"/>
  <c r="M234" i="2"/>
  <c r="M235" i="2"/>
  <c r="M236" i="2"/>
  <c r="M237" i="2"/>
  <c r="M238" i="2"/>
  <c r="M239" i="2"/>
  <c r="M240" i="2"/>
  <c r="M241" i="2"/>
  <c r="M242" i="2"/>
  <c r="M243" i="2"/>
  <c r="M244" i="2"/>
  <c r="M245" i="2"/>
  <c r="M246" i="2"/>
  <c r="M247" i="2"/>
  <c r="M248" i="2"/>
  <c r="M249" i="2"/>
  <c r="M250" i="2"/>
  <c r="M251" i="2"/>
  <c r="M252" i="2"/>
  <c r="M253" i="2"/>
  <c r="M254" i="2"/>
  <c r="M255" i="2"/>
  <c r="M256" i="2"/>
  <c r="M257" i="2"/>
  <c r="M258" i="2"/>
  <c r="M2" i="2"/>
  <c r="N3" i="2"/>
  <c r="N4" i="2"/>
  <c r="N5" i="2"/>
  <c r="N6" i="2"/>
  <c r="N7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38" i="2"/>
  <c r="N39" i="2"/>
  <c r="N40" i="2"/>
  <c r="N41" i="2"/>
  <c r="N42" i="2"/>
  <c r="N43" i="2"/>
  <c r="N44" i="2"/>
  <c r="N45" i="2"/>
  <c r="N46" i="2"/>
  <c r="N47" i="2"/>
  <c r="N48" i="2"/>
  <c r="N49" i="2"/>
  <c r="N50" i="2"/>
  <c r="N51" i="2"/>
  <c r="N52" i="2"/>
  <c r="N53" i="2"/>
  <c r="N54" i="2"/>
  <c r="N55" i="2"/>
  <c r="N56" i="2"/>
  <c r="N57" i="2"/>
  <c r="N58" i="2"/>
  <c r="N59" i="2"/>
  <c r="N60" i="2"/>
  <c r="N61" i="2"/>
  <c r="N62" i="2"/>
  <c r="N63" i="2"/>
  <c r="N64" i="2"/>
  <c r="N65" i="2"/>
  <c r="N66" i="2"/>
  <c r="N67" i="2"/>
  <c r="N68" i="2"/>
  <c r="N69" i="2"/>
  <c r="N70" i="2"/>
  <c r="N71" i="2"/>
  <c r="N72" i="2"/>
  <c r="N73" i="2"/>
  <c r="N74" i="2"/>
  <c r="N75" i="2"/>
  <c r="N76" i="2"/>
  <c r="N77" i="2"/>
  <c r="N78" i="2"/>
  <c r="N79" i="2"/>
  <c r="N80" i="2"/>
  <c r="N81" i="2"/>
  <c r="N82" i="2"/>
  <c r="N83" i="2"/>
  <c r="N84" i="2"/>
  <c r="N85" i="2"/>
  <c r="N86" i="2"/>
  <c r="N87" i="2"/>
  <c r="N88" i="2"/>
  <c r="N89" i="2"/>
  <c r="N90" i="2"/>
  <c r="N91" i="2"/>
  <c r="N92" i="2"/>
  <c r="N93" i="2"/>
  <c r="N94" i="2"/>
  <c r="N95" i="2"/>
  <c r="N96" i="2"/>
  <c r="N97" i="2"/>
  <c r="N98" i="2"/>
  <c r="N99" i="2"/>
  <c r="N100" i="2"/>
  <c r="N101" i="2"/>
  <c r="N102" i="2"/>
  <c r="N103" i="2"/>
  <c r="N104" i="2"/>
  <c r="N105" i="2"/>
  <c r="N106" i="2"/>
  <c r="N107" i="2"/>
  <c r="N108" i="2"/>
  <c r="N109" i="2"/>
  <c r="N110" i="2"/>
  <c r="N111" i="2"/>
  <c r="N112" i="2"/>
  <c r="N113" i="2"/>
  <c r="N114" i="2"/>
  <c r="N115" i="2"/>
  <c r="N116" i="2"/>
  <c r="N117" i="2"/>
  <c r="N118" i="2"/>
  <c r="N119" i="2"/>
  <c r="N120" i="2"/>
  <c r="N121" i="2"/>
  <c r="N122" i="2"/>
  <c r="N123" i="2"/>
  <c r="N124" i="2"/>
  <c r="N125" i="2"/>
  <c r="N126" i="2"/>
  <c r="N127" i="2"/>
  <c r="N128" i="2"/>
  <c r="N129" i="2"/>
  <c r="N130" i="2"/>
  <c r="N131" i="2"/>
  <c r="N132" i="2"/>
  <c r="N133" i="2"/>
  <c r="N134" i="2"/>
  <c r="N135" i="2"/>
  <c r="N136" i="2"/>
  <c r="N137" i="2"/>
  <c r="N138" i="2"/>
  <c r="N139" i="2"/>
  <c r="N140" i="2"/>
  <c r="N141" i="2"/>
  <c r="N142" i="2"/>
  <c r="N143" i="2"/>
  <c r="N144" i="2"/>
  <c r="N145" i="2"/>
  <c r="N146" i="2"/>
  <c r="N147" i="2"/>
  <c r="N148" i="2"/>
  <c r="N149" i="2"/>
  <c r="N150" i="2"/>
  <c r="N151" i="2"/>
  <c r="N152" i="2"/>
  <c r="N153" i="2"/>
  <c r="N154" i="2"/>
  <c r="N155" i="2"/>
  <c r="N156" i="2"/>
  <c r="N157" i="2"/>
  <c r="N158" i="2"/>
  <c r="N159" i="2"/>
  <c r="N160" i="2"/>
  <c r="N161" i="2"/>
  <c r="N162" i="2"/>
  <c r="N163" i="2"/>
  <c r="N164" i="2"/>
  <c r="N165" i="2"/>
  <c r="N166" i="2"/>
  <c r="N167" i="2"/>
  <c r="N168" i="2"/>
  <c r="N169" i="2"/>
  <c r="N170" i="2"/>
  <c r="N171" i="2"/>
  <c r="N172" i="2"/>
  <c r="N173" i="2"/>
  <c r="N174" i="2"/>
  <c r="N175" i="2"/>
  <c r="N176" i="2"/>
  <c r="N177" i="2"/>
  <c r="N178" i="2"/>
  <c r="N179" i="2"/>
  <c r="N180" i="2"/>
  <c r="N181" i="2"/>
  <c r="N182" i="2"/>
  <c r="N183" i="2"/>
  <c r="N184" i="2"/>
  <c r="N185" i="2"/>
  <c r="N186" i="2"/>
  <c r="N187" i="2"/>
  <c r="N188" i="2"/>
  <c r="N189" i="2"/>
  <c r="N190" i="2"/>
  <c r="N191" i="2"/>
  <c r="N192" i="2"/>
  <c r="N193" i="2"/>
  <c r="N194" i="2"/>
  <c r="N195" i="2"/>
  <c r="N196" i="2"/>
  <c r="N197" i="2"/>
  <c r="N198" i="2"/>
  <c r="N199" i="2"/>
  <c r="N200" i="2"/>
  <c r="N201" i="2"/>
  <c r="N202" i="2"/>
  <c r="N203" i="2"/>
  <c r="N204" i="2"/>
  <c r="N205" i="2"/>
  <c r="N206" i="2"/>
  <c r="N207" i="2"/>
  <c r="N208" i="2"/>
  <c r="N209" i="2"/>
  <c r="N210" i="2"/>
  <c r="N211" i="2"/>
  <c r="N212" i="2"/>
  <c r="N213" i="2"/>
  <c r="N214" i="2"/>
  <c r="N215" i="2"/>
  <c r="N216" i="2"/>
  <c r="N217" i="2"/>
  <c r="N218" i="2"/>
  <c r="N219" i="2"/>
  <c r="N220" i="2"/>
  <c r="N221" i="2"/>
  <c r="N222" i="2"/>
  <c r="N223" i="2"/>
  <c r="N224" i="2"/>
  <c r="N225" i="2"/>
  <c r="N226" i="2"/>
  <c r="N227" i="2"/>
  <c r="N228" i="2"/>
  <c r="N229" i="2"/>
  <c r="N230" i="2"/>
  <c r="N231" i="2"/>
  <c r="N232" i="2"/>
  <c r="N233" i="2"/>
  <c r="N234" i="2"/>
  <c r="N235" i="2"/>
  <c r="N236" i="2"/>
  <c r="N237" i="2"/>
  <c r="N238" i="2"/>
  <c r="N239" i="2"/>
  <c r="N240" i="2"/>
  <c r="N241" i="2"/>
  <c r="N242" i="2"/>
  <c r="N243" i="2"/>
  <c r="N244" i="2"/>
  <c r="N245" i="2"/>
  <c r="N246" i="2"/>
  <c r="N247" i="2"/>
  <c r="N248" i="2"/>
  <c r="N249" i="2"/>
  <c r="N250" i="2"/>
  <c r="N251" i="2"/>
  <c r="N252" i="2"/>
  <c r="N253" i="2"/>
  <c r="N254" i="2"/>
  <c r="N255" i="2"/>
  <c r="N256" i="2"/>
  <c r="N257" i="2"/>
  <c r="N258" i="2"/>
  <c r="N2" i="2"/>
  <c r="K31" i="1" l="1"/>
  <c r="L111" i="2" l="1"/>
  <c r="L110" i="2"/>
  <c r="L109" i="2"/>
  <c r="O111" i="2"/>
  <c r="C1" i="18"/>
  <c r="L114" i="2" l="1"/>
  <c r="L115" i="2"/>
  <c r="L116" i="2"/>
  <c r="L117" i="2"/>
  <c r="L118" i="2"/>
  <c r="L119" i="2"/>
  <c r="L120" i="2"/>
  <c r="L121" i="2"/>
  <c r="L122" i="2"/>
  <c r="L123" i="2"/>
  <c r="L124" i="2"/>
  <c r="L125" i="2"/>
  <c r="L126" i="2"/>
  <c r="L127" i="2"/>
  <c r="L128" i="2"/>
  <c r="L129" i="2"/>
  <c r="L130" i="2"/>
  <c r="L131" i="2"/>
  <c r="L132" i="2"/>
  <c r="L133" i="2"/>
  <c r="L134" i="2"/>
  <c r="L135" i="2"/>
  <c r="L136" i="2"/>
  <c r="L137" i="2"/>
  <c r="L138" i="2"/>
  <c r="L139" i="2"/>
  <c r="L140" i="2"/>
  <c r="L141" i="2"/>
  <c r="L142" i="2"/>
  <c r="L143" i="2"/>
  <c r="L144" i="2"/>
  <c r="L145" i="2"/>
  <c r="L146" i="2"/>
  <c r="L147" i="2"/>
  <c r="L148" i="2"/>
  <c r="L149" i="2"/>
  <c r="L150" i="2"/>
  <c r="L151" i="2"/>
  <c r="L152" i="2"/>
  <c r="L153" i="2"/>
  <c r="L154" i="2"/>
  <c r="L155" i="2"/>
  <c r="L156" i="2"/>
  <c r="L157" i="2"/>
  <c r="L158" i="2"/>
  <c r="L159" i="2"/>
  <c r="L160" i="2"/>
  <c r="L161" i="2"/>
  <c r="L162" i="2"/>
  <c r="L163" i="2"/>
  <c r="L164" i="2"/>
  <c r="L165" i="2"/>
  <c r="L166" i="2"/>
  <c r="L167" i="2"/>
  <c r="L168" i="2"/>
  <c r="L169" i="2"/>
  <c r="L170" i="2"/>
  <c r="L171" i="2"/>
  <c r="L172" i="2"/>
  <c r="L173" i="2"/>
  <c r="L174" i="2"/>
  <c r="L175" i="2"/>
  <c r="L176" i="2"/>
  <c r="L177" i="2"/>
  <c r="L178" i="2"/>
  <c r="L179" i="2"/>
  <c r="L180" i="2"/>
  <c r="L181" i="2"/>
  <c r="L182" i="2"/>
  <c r="L183" i="2"/>
  <c r="L184" i="2"/>
  <c r="L185" i="2"/>
  <c r="L186" i="2"/>
  <c r="L187" i="2"/>
  <c r="L188" i="2"/>
  <c r="L189" i="2"/>
  <c r="L190" i="2"/>
  <c r="L191" i="2"/>
  <c r="L192" i="2"/>
  <c r="L193" i="2"/>
  <c r="L194" i="2"/>
  <c r="L195" i="2"/>
  <c r="L196" i="2"/>
  <c r="L197" i="2"/>
  <c r="L198" i="2"/>
  <c r="L199" i="2"/>
  <c r="L200" i="2"/>
  <c r="L108" i="2"/>
  <c r="L44" i="2"/>
  <c r="L45" i="2"/>
  <c r="L46" i="2"/>
  <c r="L47" i="2"/>
  <c r="L48" i="2"/>
  <c r="L49" i="2"/>
  <c r="L50" i="2"/>
  <c r="L51" i="2"/>
  <c r="L52" i="2"/>
  <c r="L53" i="2"/>
  <c r="L54" i="2"/>
  <c r="L55" i="2"/>
  <c r="L56" i="2"/>
  <c r="L57" i="2"/>
  <c r="L58" i="2"/>
  <c r="L59" i="2"/>
  <c r="L60" i="2"/>
  <c r="L61" i="2"/>
  <c r="L62" i="2"/>
  <c r="L63" i="2"/>
  <c r="L64" i="2"/>
  <c r="L65" i="2"/>
  <c r="L66" i="2"/>
  <c r="L67" i="2"/>
  <c r="L68" i="2"/>
  <c r="L69" i="2"/>
  <c r="L70" i="2"/>
  <c r="L71" i="2"/>
  <c r="L72" i="2"/>
  <c r="L73" i="2"/>
  <c r="L74" i="2"/>
  <c r="L75" i="2"/>
  <c r="L76" i="2"/>
  <c r="L77" i="2"/>
  <c r="L78" i="2"/>
  <c r="L79" i="2"/>
  <c r="L80" i="2"/>
  <c r="L81" i="2"/>
  <c r="L82" i="2"/>
  <c r="L83" i="2"/>
  <c r="L84" i="2"/>
  <c r="L85" i="2"/>
  <c r="L86" i="2"/>
  <c r="L87" i="2"/>
  <c r="L88" i="2"/>
  <c r="L89" i="2"/>
  <c r="L90" i="2"/>
  <c r="L91" i="2"/>
  <c r="L92" i="2"/>
  <c r="L93" i="2"/>
  <c r="L94" i="2"/>
  <c r="L95" i="2"/>
  <c r="L96" i="2"/>
  <c r="L97" i="2"/>
  <c r="L98" i="2"/>
  <c r="L99" i="2"/>
  <c r="L100" i="2"/>
  <c r="L101" i="2"/>
  <c r="L102" i="2"/>
  <c r="L103" i="2"/>
  <c r="L104" i="2"/>
  <c r="O258" i="2"/>
  <c r="O257" i="2"/>
  <c r="O256" i="2"/>
  <c r="O108" i="2"/>
  <c r="O112" i="2"/>
  <c r="O106" i="2"/>
  <c r="O105" i="2"/>
  <c r="O104" i="2"/>
  <c r="O42" i="2"/>
  <c r="O40" i="2"/>
  <c r="O39" i="2"/>
  <c r="O26" i="2"/>
  <c r="O23" i="2"/>
  <c r="O19" i="2"/>
  <c r="O18" i="2"/>
  <c r="O17" i="2"/>
  <c r="O11" i="2"/>
  <c r="O10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3" i="2"/>
  <c r="L4" i="2"/>
  <c r="L5" i="2"/>
  <c r="L6" i="2"/>
  <c r="L7" i="2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40" i="2"/>
  <c r="L41" i="2"/>
  <c r="L42" i="2"/>
  <c r="L43" i="2"/>
  <c r="L105" i="2"/>
  <c r="L106" i="2"/>
  <c r="L107" i="2"/>
  <c r="L112" i="2"/>
  <c r="L113" i="2"/>
  <c r="L201" i="2"/>
  <c r="L202" i="2"/>
  <c r="L203" i="2"/>
  <c r="L204" i="2"/>
  <c r="L205" i="2"/>
  <c r="L206" i="2"/>
  <c r="L207" i="2"/>
  <c r="L208" i="2"/>
  <c r="L209" i="2"/>
  <c r="L210" i="2"/>
  <c r="L211" i="2"/>
  <c r="L212" i="2"/>
  <c r="L213" i="2"/>
  <c r="L214" i="2"/>
  <c r="L215" i="2"/>
  <c r="L216" i="2"/>
  <c r="L217" i="2"/>
  <c r="L218" i="2"/>
  <c r="L219" i="2"/>
  <c r="L220" i="2"/>
  <c r="L221" i="2"/>
  <c r="L222" i="2"/>
  <c r="L223" i="2"/>
  <c r="L224" i="2"/>
  <c r="L225" i="2"/>
  <c r="L226" i="2"/>
  <c r="L227" i="2"/>
  <c r="L228" i="2"/>
  <c r="L229" i="2"/>
  <c r="L230" i="2"/>
  <c r="L231" i="2"/>
  <c r="L232" i="2"/>
  <c r="L233" i="2"/>
  <c r="L234" i="2"/>
  <c r="L235" i="2"/>
  <c r="L236" i="2"/>
  <c r="L237" i="2"/>
  <c r="L238" i="2"/>
  <c r="L239" i="2"/>
  <c r="L240" i="2"/>
  <c r="L241" i="2"/>
  <c r="L242" i="2"/>
  <c r="L243" i="2"/>
  <c r="L244" i="2"/>
  <c r="L245" i="2"/>
  <c r="L246" i="2"/>
  <c r="L247" i="2"/>
  <c r="L248" i="2"/>
  <c r="L249" i="2"/>
  <c r="L250" i="2"/>
  <c r="L251" i="2"/>
  <c r="L252" i="2"/>
  <c r="L253" i="2"/>
  <c r="L254" i="2"/>
  <c r="L255" i="2"/>
  <c r="L256" i="2"/>
  <c r="L257" i="2"/>
  <c r="L258" i="2"/>
  <c r="K36" i="1"/>
  <c r="K27" i="1"/>
  <c r="K19" i="1"/>
  <c r="K13" i="1"/>
  <c r="K6" i="1"/>
  <c r="I36" i="1"/>
  <c r="I34" i="1"/>
  <c r="K34" i="1" s="1"/>
  <c r="I31" i="1"/>
  <c r="I29" i="1"/>
  <c r="K29" i="1" s="1"/>
  <c r="I27" i="1"/>
  <c r="I25" i="1"/>
  <c r="K25" i="1" s="1"/>
  <c r="I23" i="1"/>
  <c r="K23" i="1" s="1"/>
  <c r="I21" i="1"/>
  <c r="I39" i="1" s="1"/>
  <c r="D1" i="18" s="1"/>
  <c r="I19" i="1"/>
  <c r="I17" i="1"/>
  <c r="K17" i="1" s="1"/>
  <c r="I15" i="1"/>
  <c r="K15" i="1" s="1"/>
  <c r="I13" i="1"/>
  <c r="I10" i="1"/>
  <c r="K10" i="1" s="1"/>
  <c r="I8" i="1"/>
  <c r="K8" i="1" s="1"/>
  <c r="I6" i="1"/>
  <c r="I4" i="1"/>
  <c r="K4" i="1" s="1"/>
  <c r="J39" i="1"/>
  <c r="L101" i="16" l="1"/>
  <c r="L98" i="16"/>
  <c r="L95" i="16"/>
  <c r="H102" i="16"/>
  <c r="H100" i="16"/>
  <c r="H98" i="16"/>
  <c r="H94" i="16"/>
  <c r="D102" i="16"/>
  <c r="D99" i="16"/>
  <c r="D93" i="16"/>
  <c r="B98" i="16"/>
  <c r="L87" i="16"/>
  <c r="L84" i="16"/>
  <c r="L78" i="16"/>
  <c r="G86" i="16"/>
  <c r="G84" i="16"/>
  <c r="G82" i="16"/>
  <c r="G80" i="16"/>
  <c r="G78" i="16"/>
  <c r="D85" i="16"/>
  <c r="D82" i="16"/>
  <c r="D79" i="16"/>
  <c r="B85" i="16"/>
  <c r="B79" i="16"/>
  <c r="L70" i="16"/>
  <c r="L67" i="16"/>
  <c r="L64" i="16"/>
  <c r="F72" i="16"/>
  <c r="F70" i="16"/>
  <c r="F68" i="16"/>
  <c r="F64" i="16"/>
  <c r="D71" i="16"/>
  <c r="D68" i="16"/>
  <c r="D65" i="16"/>
  <c r="B72" i="16"/>
  <c r="L56" i="16"/>
  <c r="L53" i="16"/>
  <c r="L50" i="16"/>
  <c r="H57" i="16"/>
  <c r="H55" i="16"/>
  <c r="H53" i="16"/>
  <c r="H49" i="16"/>
  <c r="D57" i="16"/>
  <c r="D54" i="16"/>
  <c r="D48" i="16"/>
  <c r="B53" i="16"/>
  <c r="L42" i="16"/>
  <c r="L39" i="16"/>
  <c r="L33" i="16"/>
  <c r="G41" i="16"/>
  <c r="G39" i="16"/>
  <c r="G37" i="16"/>
  <c r="G35" i="16"/>
  <c r="G33" i="16"/>
  <c r="D40" i="16"/>
  <c r="D37" i="16"/>
  <c r="D34" i="16"/>
  <c r="K101" i="16"/>
  <c r="K98" i="16"/>
  <c r="K95" i="16"/>
  <c r="G102" i="16"/>
  <c r="G100" i="16"/>
  <c r="G98" i="16"/>
  <c r="G94" i="16"/>
  <c r="C102" i="16"/>
  <c r="C99" i="16"/>
  <c r="C93" i="16"/>
  <c r="B97" i="16"/>
  <c r="K87" i="16"/>
  <c r="K84" i="16"/>
  <c r="K78" i="16"/>
  <c r="F86" i="16"/>
  <c r="F84" i="16"/>
  <c r="F82" i="16"/>
  <c r="F80" i="16"/>
  <c r="F78" i="16"/>
  <c r="C85" i="16"/>
  <c r="C82" i="16"/>
  <c r="C79" i="16"/>
  <c r="B84" i="16"/>
  <c r="B78" i="16"/>
  <c r="K70" i="16"/>
  <c r="K67" i="16"/>
  <c r="K64" i="16"/>
  <c r="H71" i="16"/>
  <c r="H69" i="16"/>
  <c r="H67" i="16"/>
  <c r="H65" i="16"/>
  <c r="H63" i="16"/>
  <c r="C71" i="16"/>
  <c r="C68" i="16"/>
  <c r="C65" i="16"/>
  <c r="B71" i="16"/>
  <c r="B65" i="16"/>
  <c r="K56" i="16"/>
  <c r="K53" i="16"/>
  <c r="K50" i="16"/>
  <c r="G57" i="16"/>
  <c r="G55" i="16"/>
  <c r="G53" i="16"/>
  <c r="G49" i="16"/>
  <c r="C57" i="16"/>
  <c r="C54" i="16"/>
  <c r="C48" i="16"/>
  <c r="B52" i="16"/>
  <c r="K42" i="16"/>
  <c r="K39" i="16"/>
  <c r="K33" i="16"/>
  <c r="F41" i="16"/>
  <c r="F39" i="16"/>
  <c r="F37" i="16"/>
  <c r="F35" i="16"/>
  <c r="F33" i="16"/>
  <c r="C40" i="16"/>
  <c r="C37" i="16"/>
  <c r="C34" i="16"/>
  <c r="B39" i="16"/>
  <c r="B33" i="16"/>
  <c r="K25" i="16"/>
  <c r="K22" i="16"/>
  <c r="K19" i="16"/>
  <c r="H26" i="16"/>
  <c r="H24" i="16"/>
  <c r="H22" i="16"/>
  <c r="H20" i="16"/>
  <c r="H18" i="16"/>
  <c r="C26" i="16"/>
  <c r="L100" i="16"/>
  <c r="L97" i="16"/>
  <c r="L94" i="16"/>
  <c r="F102" i="16"/>
  <c r="F100" i="16"/>
  <c r="F98" i="16"/>
  <c r="I98" i="16" s="1"/>
  <c r="F94" i="16"/>
  <c r="I94" i="16" s="1"/>
  <c r="D101" i="16"/>
  <c r="D98" i="16"/>
  <c r="D95" i="16"/>
  <c r="B102" i="16"/>
  <c r="L86" i="16"/>
  <c r="L83" i="16"/>
  <c r="L80" i="16"/>
  <c r="H87" i="16"/>
  <c r="H85" i="16"/>
  <c r="H83" i="16"/>
  <c r="H79" i="16"/>
  <c r="D87" i="16"/>
  <c r="D84" i="16"/>
  <c r="D78" i="16"/>
  <c r="B83" i="16"/>
  <c r="L72" i="16"/>
  <c r="L69" i="16"/>
  <c r="L63" i="16"/>
  <c r="G71" i="16"/>
  <c r="G69" i="16"/>
  <c r="G67" i="16"/>
  <c r="G65" i="16"/>
  <c r="G63" i="16"/>
  <c r="D70" i="16"/>
  <c r="D67" i="16"/>
  <c r="D64" i="16"/>
  <c r="B70" i="16"/>
  <c r="B64" i="16"/>
  <c r="L55" i="16"/>
  <c r="L52" i="16"/>
  <c r="L49" i="16"/>
  <c r="F57" i="16"/>
  <c r="F55" i="16"/>
  <c r="F53" i="16"/>
  <c r="F49" i="16"/>
  <c r="D56" i="16"/>
  <c r="D53" i="16"/>
  <c r="D50" i="16"/>
  <c r="B57" i="16"/>
  <c r="L41" i="16"/>
  <c r="L38" i="16"/>
  <c r="L35" i="16"/>
  <c r="H42" i="16"/>
  <c r="H40" i="16"/>
  <c r="H38" i="16"/>
  <c r="H34" i="16"/>
  <c r="D42" i="16"/>
  <c r="D39" i="16"/>
  <c r="D33" i="16"/>
  <c r="B38" i="16"/>
  <c r="L27" i="16"/>
  <c r="L24" i="16"/>
  <c r="L18" i="16"/>
  <c r="G26" i="16"/>
  <c r="G24" i="16"/>
  <c r="G22" i="16"/>
  <c r="G20" i="16"/>
  <c r="G18" i="16"/>
  <c r="D25" i="16"/>
  <c r="D22" i="16"/>
  <c r="K99" i="16"/>
  <c r="K93" i="16"/>
  <c r="F99" i="16"/>
  <c r="F95" i="16"/>
  <c r="C100" i="16"/>
  <c r="C94" i="16"/>
  <c r="B93" i="16"/>
  <c r="K82" i="16"/>
  <c r="H86" i="16"/>
  <c r="H82" i="16"/>
  <c r="H78" i="16"/>
  <c r="C83" i="16"/>
  <c r="B86" i="16"/>
  <c r="K71" i="16"/>
  <c r="K65" i="16"/>
  <c r="G70" i="16"/>
  <c r="C72" i="16"/>
  <c r="B67" i="16"/>
  <c r="K54" i="16"/>
  <c r="K48" i="16"/>
  <c r="F54" i="16"/>
  <c r="F50" i="16"/>
  <c r="C55" i="16"/>
  <c r="C49" i="16"/>
  <c r="B48" i="16"/>
  <c r="K37" i="16"/>
  <c r="H41" i="16"/>
  <c r="H37" i="16"/>
  <c r="H33" i="16"/>
  <c r="C38" i="16"/>
  <c r="B41" i="16"/>
  <c r="K27" i="16"/>
  <c r="K23" i="16"/>
  <c r="K18" i="16"/>
  <c r="G25" i="16"/>
  <c r="F22" i="16"/>
  <c r="G19" i="16"/>
  <c r="C25" i="16"/>
  <c r="D18" i="16"/>
  <c r="B23" i="16"/>
  <c r="L12" i="16"/>
  <c r="L9" i="16"/>
  <c r="L3" i="16"/>
  <c r="G11" i="16"/>
  <c r="G9" i="16"/>
  <c r="G7" i="16"/>
  <c r="G5" i="16"/>
  <c r="G3" i="16"/>
  <c r="D10" i="16"/>
  <c r="D7" i="16"/>
  <c r="D4" i="16"/>
  <c r="B10" i="16"/>
  <c r="B4" i="16"/>
  <c r="H101" i="16"/>
  <c r="H93" i="16"/>
  <c r="B101" i="16"/>
  <c r="K80" i="16"/>
  <c r="K69" i="16"/>
  <c r="F69" i="16"/>
  <c r="C70" i="16"/>
  <c r="B63" i="16"/>
  <c r="H56" i="16"/>
  <c r="H48" i="16"/>
  <c r="B56" i="16"/>
  <c r="K35" i="16"/>
  <c r="L26" i="16"/>
  <c r="H27" i="16"/>
  <c r="K102" i="16"/>
  <c r="F101" i="16"/>
  <c r="F97" i="16"/>
  <c r="F93" i="16"/>
  <c r="C97" i="16"/>
  <c r="B99" i="16"/>
  <c r="K85" i="16"/>
  <c r="K79" i="16"/>
  <c r="H84" i="16"/>
  <c r="H80" i="16"/>
  <c r="C86" i="16"/>
  <c r="C80" i="16"/>
  <c r="B80" i="16"/>
  <c r="K68" i="16"/>
  <c r="G72" i="16"/>
  <c r="G68" i="16"/>
  <c r="G64" i="16"/>
  <c r="C69" i="16"/>
  <c r="C63" i="16"/>
  <c r="K57" i="16"/>
  <c r="F56" i="16"/>
  <c r="F52" i="16"/>
  <c r="F48" i="16"/>
  <c r="C52" i="16"/>
  <c r="B54" i="16"/>
  <c r="K40" i="16"/>
  <c r="K34" i="16"/>
  <c r="H39" i="16"/>
  <c r="H35" i="16"/>
  <c r="C41" i="16"/>
  <c r="C35" i="16"/>
  <c r="L25" i="16"/>
  <c r="L20" i="16"/>
  <c r="F27" i="16"/>
  <c r="H23" i="16"/>
  <c r="D27" i="16"/>
  <c r="D23" i="16"/>
  <c r="C20" i="16"/>
  <c r="B26" i="16"/>
  <c r="B20" i="16"/>
  <c r="K11" i="16"/>
  <c r="K8" i="16"/>
  <c r="K5" i="16"/>
  <c r="G12" i="16"/>
  <c r="G10" i="16"/>
  <c r="G8" i="16"/>
  <c r="G4" i="16"/>
  <c r="C12" i="16"/>
  <c r="C9" i="16"/>
  <c r="C3" i="16"/>
  <c r="B7" i="16"/>
  <c r="K100" i="16"/>
  <c r="K94" i="16"/>
  <c r="H99" i="16"/>
  <c r="H95" i="16"/>
  <c r="C101" i="16"/>
  <c r="C95" i="16"/>
  <c r="B95" i="16"/>
  <c r="K83" i="16"/>
  <c r="G87" i="16"/>
  <c r="G83" i="16"/>
  <c r="G79" i="16"/>
  <c r="C84" i="16"/>
  <c r="C78" i="16"/>
  <c r="K72" i="16"/>
  <c r="F71" i="16"/>
  <c r="F67" i="16"/>
  <c r="F63" i="16"/>
  <c r="C67" i="16"/>
  <c r="B69" i="16"/>
  <c r="L99" i="16"/>
  <c r="L93" i="16"/>
  <c r="G99" i="16"/>
  <c r="G95" i="16"/>
  <c r="D100" i="16"/>
  <c r="D94" i="16"/>
  <c r="B94" i="16"/>
  <c r="L82" i="16"/>
  <c r="F87" i="16"/>
  <c r="F83" i="16"/>
  <c r="F79" i="16"/>
  <c r="D83" i="16"/>
  <c r="B87" i="16"/>
  <c r="L71" i="16"/>
  <c r="L65" i="16"/>
  <c r="H70" i="16"/>
  <c r="D72" i="16"/>
  <c r="B68" i="16"/>
  <c r="L54" i="16"/>
  <c r="L48" i="16"/>
  <c r="G54" i="16"/>
  <c r="G50" i="16"/>
  <c r="D55" i="16"/>
  <c r="D49" i="16"/>
  <c r="B49" i="16"/>
  <c r="L37" i="16"/>
  <c r="F42" i="16"/>
  <c r="F38" i="16"/>
  <c r="F34" i="16"/>
  <c r="D38" i="16"/>
  <c r="B42" i="16"/>
  <c r="B34" i="16"/>
  <c r="L23" i="16"/>
  <c r="L19" i="16"/>
  <c r="H25" i="16"/>
  <c r="F23" i="16"/>
  <c r="H19" i="16"/>
  <c r="D26" i="16"/>
  <c r="C22" i="16"/>
  <c r="C19" i="16"/>
  <c r="B24" i="16"/>
  <c r="B18" i="16"/>
  <c r="K10" i="16"/>
  <c r="K7" i="16"/>
  <c r="K4" i="16"/>
  <c r="H11" i="16"/>
  <c r="H9" i="16"/>
  <c r="H7" i="16"/>
  <c r="H5" i="16"/>
  <c r="H3" i="16"/>
  <c r="C11" i="16"/>
  <c r="C8" i="16"/>
  <c r="C5" i="16"/>
  <c r="B11" i="16"/>
  <c r="B5" i="16"/>
  <c r="K97" i="16"/>
  <c r="H97" i="16"/>
  <c r="C98" i="16"/>
  <c r="K86" i="16"/>
  <c r="G85" i="16"/>
  <c r="C87" i="16"/>
  <c r="B82" i="16"/>
  <c r="K63" i="16"/>
  <c r="F65" i="16"/>
  <c r="C64" i="16"/>
  <c r="K52" i="16"/>
  <c r="H52" i="16"/>
  <c r="C53" i="16"/>
  <c r="K41" i="16"/>
  <c r="G40" i="16"/>
  <c r="C42" i="16"/>
  <c r="B40" i="16"/>
  <c r="L22" i="16"/>
  <c r="F25" i="16"/>
  <c r="F19" i="16"/>
  <c r="L85" i="16"/>
  <c r="D63" i="16"/>
  <c r="H54" i="16"/>
  <c r="C50" i="16"/>
  <c r="G42" i="16"/>
  <c r="C39" i="16"/>
  <c r="K24" i="16"/>
  <c r="G23" i="16"/>
  <c r="C24" i="16"/>
  <c r="B27" i="16"/>
  <c r="L11" i="16"/>
  <c r="L5" i="16"/>
  <c r="H10" i="16"/>
  <c r="B8" i="16"/>
  <c r="F85" i="16"/>
  <c r="K55" i="16"/>
  <c r="G38" i="16"/>
  <c r="F20" i="16"/>
  <c r="B22" i="16"/>
  <c r="C10" i="16"/>
  <c r="H68" i="16"/>
  <c r="L40" i="16"/>
  <c r="G27" i="16"/>
  <c r="H8" i="16"/>
  <c r="D3" i="16"/>
  <c r="D86" i="16"/>
  <c r="K38" i="16"/>
  <c r="F26" i="16"/>
  <c r="B19" i="16"/>
  <c r="F8" i="16"/>
  <c r="B12" i="16"/>
  <c r="G101" i="16"/>
  <c r="L79" i="16"/>
  <c r="L68" i="16"/>
  <c r="L57" i="16"/>
  <c r="G52" i="16"/>
  <c r="B55" i="16"/>
  <c r="F40" i="16"/>
  <c r="D35" i="16"/>
  <c r="C23" i="16"/>
  <c r="B25" i="16"/>
  <c r="L10" i="16"/>
  <c r="L4" i="16"/>
  <c r="F10" i="16"/>
  <c r="D11" i="16"/>
  <c r="D5" i="16"/>
  <c r="G97" i="16"/>
  <c r="H72" i="16"/>
  <c r="B50" i="16"/>
  <c r="K20" i="16"/>
  <c r="K9" i="16"/>
  <c r="F9" i="16"/>
  <c r="C4" i="16"/>
  <c r="G93" i="16"/>
  <c r="F18" i="16"/>
  <c r="L8" i="16"/>
  <c r="H4" i="16"/>
  <c r="D97" i="16"/>
  <c r="K49" i="16"/>
  <c r="G34" i="16"/>
  <c r="C27" i="16"/>
  <c r="L7" i="16"/>
  <c r="F4" i="16"/>
  <c r="L102" i="16"/>
  <c r="B100" i="16"/>
  <c r="D80" i="16"/>
  <c r="D69" i="16"/>
  <c r="G56" i="16"/>
  <c r="D52" i="16"/>
  <c r="L34" i="16"/>
  <c r="D41" i="16"/>
  <c r="K26" i="16"/>
  <c r="F24" i="16"/>
  <c r="D24" i="16"/>
  <c r="C18" i="16"/>
  <c r="K12" i="16"/>
  <c r="F11" i="16"/>
  <c r="F7" i="16"/>
  <c r="F3" i="16"/>
  <c r="C7" i="16"/>
  <c r="B9" i="16"/>
  <c r="D12" i="16"/>
  <c r="H50" i="16"/>
  <c r="C33" i="16"/>
  <c r="K3" i="16"/>
  <c r="F5" i="16"/>
  <c r="B3" i="16"/>
  <c r="G48" i="16"/>
  <c r="B37" i="16"/>
  <c r="D20" i="16"/>
  <c r="H12" i="16"/>
  <c r="D9" i="16"/>
  <c r="H64" i="16"/>
  <c r="C56" i="16"/>
  <c r="B35" i="16"/>
  <c r="D19" i="16"/>
  <c r="F12" i="16"/>
  <c r="D8" i="16"/>
  <c r="N13" i="16"/>
  <c r="N103" i="16"/>
  <c r="N88" i="16"/>
  <c r="N28" i="16"/>
  <c r="N43" i="16"/>
  <c r="N73" i="16"/>
  <c r="N58" i="16"/>
  <c r="K21" i="1"/>
  <c r="E94" i="16" l="1"/>
  <c r="J94" i="16" s="1"/>
  <c r="M94" i="16" s="1"/>
  <c r="I102" i="16"/>
  <c r="E102" i="16"/>
  <c r="I100" i="16"/>
  <c r="I80" i="16"/>
  <c r="E100" i="16"/>
  <c r="I97" i="16"/>
  <c r="I93" i="16"/>
  <c r="I95" i="16"/>
  <c r="I101" i="16"/>
  <c r="I99" i="16"/>
  <c r="E99" i="16"/>
  <c r="E101" i="16"/>
  <c r="E93" i="16"/>
  <c r="E97" i="16"/>
  <c r="E98" i="16"/>
  <c r="J98" i="16" s="1"/>
  <c r="M98" i="16" s="1"/>
  <c r="E95" i="16"/>
  <c r="L29" i="1"/>
  <c r="L23" i="1"/>
  <c r="L10" i="1"/>
  <c r="L34" i="1"/>
  <c r="L21" i="1"/>
  <c r="L8" i="1"/>
  <c r="L36" i="1"/>
  <c r="L19" i="1"/>
  <c r="L6" i="1"/>
  <c r="L31" i="1"/>
  <c r="L4" i="1"/>
  <c r="L27" i="1"/>
  <c r="L17" i="1"/>
  <c r="L15" i="1"/>
  <c r="L13" i="1"/>
  <c r="L25" i="1"/>
  <c r="J102" i="16"/>
  <c r="M102" i="16" s="1"/>
  <c r="E86" i="16"/>
  <c r="E83" i="16"/>
  <c r="I83" i="16"/>
  <c r="E87" i="16"/>
  <c r="I86" i="16"/>
  <c r="I87" i="16"/>
  <c r="E82" i="16"/>
  <c r="E78" i="16"/>
  <c r="I79" i="16"/>
  <c r="I85" i="16"/>
  <c r="E85" i="16"/>
  <c r="E79" i="16"/>
  <c r="I78" i="16"/>
  <c r="E80" i="16"/>
  <c r="E84" i="16"/>
  <c r="I84" i="16"/>
  <c r="I82" i="16"/>
  <c r="J80" i="16" l="1"/>
  <c r="M80" i="16" s="1"/>
  <c r="J100" i="16"/>
  <c r="M100" i="16" s="1"/>
  <c r="J101" i="16"/>
  <c r="M101" i="16" s="1"/>
  <c r="J87" i="16"/>
  <c r="M87" i="16" s="1"/>
  <c r="J97" i="16"/>
  <c r="M97" i="16" s="1"/>
  <c r="J93" i="16"/>
  <c r="J95" i="16"/>
  <c r="M95" i="16" s="1"/>
  <c r="J99" i="16"/>
  <c r="M99" i="16" s="1"/>
  <c r="J86" i="16"/>
  <c r="M86" i="16" s="1"/>
  <c r="J83" i="16"/>
  <c r="M83" i="16" s="1"/>
  <c r="J78" i="16"/>
  <c r="M78" i="16" s="1"/>
  <c r="J85" i="16"/>
  <c r="M85" i="16" s="1"/>
  <c r="J79" i="16"/>
  <c r="M79" i="16" s="1"/>
  <c r="J82" i="16"/>
  <c r="M82" i="16" s="1"/>
  <c r="J84" i="16"/>
  <c r="M84" i="16" s="1"/>
  <c r="M93" i="16" l="1"/>
  <c r="E72" i="16" l="1"/>
  <c r="I41" i="1"/>
  <c r="I72" i="16" l="1"/>
  <c r="J72" i="16" s="1"/>
  <c r="M72" i="16" s="1"/>
  <c r="I64" i="16"/>
  <c r="I68" i="16"/>
  <c r="I70" i="16"/>
  <c r="I19" i="16"/>
  <c r="I23" i="16"/>
  <c r="I25" i="16"/>
  <c r="I27" i="16"/>
  <c r="E49" i="16"/>
  <c r="E53" i="16"/>
  <c r="E55" i="16"/>
  <c r="E57" i="16"/>
  <c r="I49" i="16"/>
  <c r="I53" i="16"/>
  <c r="I55" i="16"/>
  <c r="I57" i="16"/>
  <c r="E64" i="16"/>
  <c r="E8" i="16"/>
  <c r="E34" i="16"/>
  <c r="E38" i="16"/>
  <c r="E40" i="16"/>
  <c r="E42" i="16"/>
  <c r="I34" i="16"/>
  <c r="I38" i="16"/>
  <c r="I40" i="16"/>
  <c r="I42" i="16"/>
  <c r="E70" i="16"/>
  <c r="E3" i="16"/>
  <c r="I5" i="16"/>
  <c r="I11" i="16"/>
  <c r="E50" i="16"/>
  <c r="E52" i="16"/>
  <c r="E54" i="16"/>
  <c r="E56" i="16"/>
  <c r="I50" i="16"/>
  <c r="I52" i="16"/>
  <c r="I54" i="16"/>
  <c r="I56" i="16"/>
  <c r="I63" i="16"/>
  <c r="I65" i="16"/>
  <c r="I67" i="16"/>
  <c r="I69" i="16"/>
  <c r="I71" i="16"/>
  <c r="I4" i="16"/>
  <c r="E7" i="16"/>
  <c r="I10" i="16"/>
  <c r="E4" i="16"/>
  <c r="E10" i="16"/>
  <c r="E41" i="16"/>
  <c r="I33" i="16"/>
  <c r="I35" i="16"/>
  <c r="I37" i="16"/>
  <c r="I39" i="16"/>
  <c r="I41" i="16"/>
  <c r="E69" i="16"/>
  <c r="E19" i="16"/>
  <c r="E25" i="16"/>
  <c r="E35" i="16"/>
  <c r="E39" i="16"/>
  <c r="E63" i="16"/>
  <c r="I8" i="16"/>
  <c r="E9" i="16"/>
  <c r="E11" i="16"/>
  <c r="I12" i="16"/>
  <c r="I20" i="16"/>
  <c r="I22" i="16"/>
  <c r="I24" i="16"/>
  <c r="I26" i="16"/>
  <c r="I9" i="16"/>
  <c r="E12" i="16"/>
  <c r="E65" i="16"/>
  <c r="E71" i="16"/>
  <c r="E67" i="16"/>
  <c r="E68" i="16"/>
  <c r="I48" i="16"/>
  <c r="E48" i="16"/>
  <c r="E33" i="16"/>
  <c r="E37" i="16"/>
  <c r="I18" i="16"/>
  <c r="E23" i="16"/>
  <c r="E27" i="16"/>
  <c r="E20" i="16"/>
  <c r="E22" i="16"/>
  <c r="E24" i="16"/>
  <c r="E26" i="16"/>
  <c r="E18" i="16"/>
  <c r="E5" i="16"/>
  <c r="I3" i="16"/>
  <c r="I7" i="16"/>
  <c r="J25" i="16" l="1"/>
  <c r="M25" i="16" s="1"/>
  <c r="J64" i="16"/>
  <c r="M64" i="16" s="1"/>
  <c r="J3" i="16"/>
  <c r="M3" i="16" s="1"/>
  <c r="J55" i="16"/>
  <c r="M55" i="16" s="1"/>
  <c r="J50" i="16"/>
  <c r="M50" i="16" s="1"/>
  <c r="J70" i="16"/>
  <c r="M70" i="16" s="1"/>
  <c r="J40" i="16"/>
  <c r="M40" i="16" s="1"/>
  <c r="J53" i="16"/>
  <c r="M53" i="16" s="1"/>
  <c r="J68" i="16"/>
  <c r="M68" i="16" s="1"/>
  <c r="J52" i="16"/>
  <c r="M52" i="16" s="1"/>
  <c r="J35" i="16"/>
  <c r="M35" i="16" s="1"/>
  <c r="J69" i="16"/>
  <c r="M69" i="16" s="1"/>
  <c r="J34" i="16"/>
  <c r="M34" i="16" s="1"/>
  <c r="J49" i="16"/>
  <c r="M49" i="16" s="1"/>
  <c r="J20" i="16"/>
  <c r="M20" i="16" s="1"/>
  <c r="J57" i="16"/>
  <c r="M57" i="16" s="1"/>
  <c r="J19" i="16"/>
  <c r="M19" i="16" s="1"/>
  <c r="J39" i="16"/>
  <c r="M39" i="16" s="1"/>
  <c r="J10" i="16"/>
  <c r="M10" i="16" s="1"/>
  <c r="J54" i="16"/>
  <c r="M54" i="16" s="1"/>
  <c r="J38" i="16"/>
  <c r="M38" i="16" s="1"/>
  <c r="J27" i="16"/>
  <c r="M27" i="16" s="1"/>
  <c r="J42" i="16"/>
  <c r="M42" i="16" s="1"/>
  <c r="J63" i="16"/>
  <c r="M63" i="16" s="1"/>
  <c r="J4" i="16"/>
  <c r="M4" i="16" s="1"/>
  <c r="J11" i="16"/>
  <c r="M11" i="16" s="1"/>
  <c r="J41" i="16"/>
  <c r="M41" i="16" s="1"/>
  <c r="J26" i="16"/>
  <c r="M26" i="16" s="1"/>
  <c r="J5" i="16"/>
  <c r="M5" i="16" s="1"/>
  <c r="J56" i="16"/>
  <c r="M56" i="16" s="1"/>
  <c r="J8" i="16"/>
  <c r="M8" i="16" s="1"/>
  <c r="J18" i="16"/>
  <c r="M18" i="16" s="1"/>
  <c r="J37" i="16"/>
  <c r="M37" i="16" s="1"/>
  <c r="J33" i="16"/>
  <c r="M33" i="16" s="1"/>
  <c r="J7" i="16"/>
  <c r="M7" i="16" s="1"/>
  <c r="J65" i="16"/>
  <c r="M65" i="16" s="1"/>
  <c r="J71" i="16"/>
  <c r="M71" i="16" s="1"/>
  <c r="J22" i="16"/>
  <c r="M22" i="16" s="1"/>
  <c r="J9" i="16"/>
  <c r="M9" i="16" s="1"/>
  <c r="J23" i="16"/>
  <c r="M23" i="16" s="1"/>
  <c r="J24" i="16"/>
  <c r="M24" i="16" s="1"/>
  <c r="J48" i="16"/>
  <c r="M48" i="16" s="1"/>
  <c r="J67" i="16"/>
  <c r="M67" i="16" s="1"/>
  <c r="J12" i="16"/>
  <c r="M12" i="16" s="1"/>
  <c r="I40" i="1" l="1"/>
  <c r="L2" i="2" l="1"/>
  <c r="D81" i="16" l="1"/>
  <c r="D88" i="16" s="1"/>
  <c r="H36" i="16"/>
  <c r="H66" i="16"/>
  <c r="H73" i="16" s="1"/>
  <c r="F36" i="16"/>
  <c r="F81" i="16"/>
  <c r="L36" i="16"/>
  <c r="H81" i="16"/>
  <c r="H88" i="16" s="1"/>
  <c r="K51" i="16"/>
  <c r="H6" i="16"/>
  <c r="H13" i="16" s="1"/>
  <c r="H51" i="16"/>
  <c r="H58" i="16" s="1"/>
  <c r="G51" i="16"/>
  <c r="G58" i="16" s="1"/>
  <c r="L66" i="16"/>
  <c r="B21" i="16"/>
  <c r="L51" i="16"/>
  <c r="K6" i="16"/>
  <c r="K13" i="16" s="1"/>
  <c r="H96" i="16"/>
  <c r="H103" i="16" s="1"/>
  <c r="G96" i="16"/>
  <c r="G103" i="16" s="1"/>
  <c r="F96" i="16"/>
  <c r="B96" i="16"/>
  <c r="C66" i="16"/>
  <c r="G36" i="16"/>
  <c r="G43" i="16" s="1"/>
  <c r="C6" i="16"/>
  <c r="C13" i="16" s="1"/>
  <c r="K66" i="16"/>
  <c r="K73" i="16" s="1"/>
  <c r="L96" i="16"/>
  <c r="L103" i="16" s="1"/>
  <c r="K36" i="16"/>
  <c r="K43" i="16" s="1"/>
  <c r="C36" i="16"/>
  <c r="K96" i="16"/>
  <c r="K103" i="16" s="1"/>
  <c r="D66" i="16"/>
  <c r="D73" i="16" s="1"/>
  <c r="B6" i="16"/>
  <c r="C21" i="16"/>
  <c r="C81" i="16"/>
  <c r="B36" i="16"/>
  <c r="C96" i="16"/>
  <c r="C103" i="16" s="1"/>
  <c r="F51" i="16"/>
  <c r="B51" i="16"/>
  <c r="G66" i="16"/>
  <c r="D21" i="16"/>
  <c r="D28" i="16" s="1"/>
  <c r="D6" i="16"/>
  <c r="D13" i="16" s="1"/>
  <c r="G21" i="16"/>
  <c r="G28" i="16" s="1"/>
  <c r="F6" i="16"/>
  <c r="D51" i="16"/>
  <c r="D58" i="16" s="1"/>
  <c r="C51" i="16"/>
  <c r="L21" i="16"/>
  <c r="L28" i="16" s="1"/>
  <c r="G81" i="16"/>
  <c r="F21" i="16"/>
  <c r="G6" i="16"/>
  <c r="G13" i="16" s="1"/>
  <c r="B81" i="16"/>
  <c r="B88" i="16" s="1"/>
  <c r="L81" i="16"/>
  <c r="L88" i="16" s="1"/>
  <c r="F66" i="16"/>
  <c r="B66" i="16"/>
  <c r="K81" i="16"/>
  <c r="K88" i="16" s="1"/>
  <c r="D36" i="16"/>
  <c r="D43" i="16" s="1"/>
  <c r="L6" i="16"/>
  <c r="L13" i="16" s="1"/>
  <c r="K21" i="16"/>
  <c r="K28" i="16" s="1"/>
  <c r="D96" i="16"/>
  <c r="D103" i="16" s="1"/>
  <c r="H21" i="16"/>
  <c r="H28" i="16" s="1"/>
  <c r="G73" i="16"/>
  <c r="G88" i="16"/>
  <c r="C73" i="16"/>
  <c r="C58" i="16"/>
  <c r="C28" i="16"/>
  <c r="L43" i="16"/>
  <c r="L58" i="16"/>
  <c r="C43" i="16"/>
  <c r="H43" i="16"/>
  <c r="L73" i="16"/>
  <c r="K58" i="16"/>
  <c r="E96" i="16" l="1"/>
  <c r="B103" i="16"/>
  <c r="I96" i="16"/>
  <c r="I103" i="16" s="1"/>
  <c r="F103" i="16"/>
  <c r="E51" i="16"/>
  <c r="B58" i="16"/>
  <c r="I81" i="16"/>
  <c r="I88" i="16" s="1"/>
  <c r="F88" i="16"/>
  <c r="F43" i="16"/>
  <c r="I36" i="16"/>
  <c r="I43" i="16" s="1"/>
  <c r="E66" i="16"/>
  <c r="E73" i="16" s="1"/>
  <c r="B73" i="16"/>
  <c r="B13" i="16"/>
  <c r="E6" i="16"/>
  <c r="F13" i="16"/>
  <c r="I6" i="16"/>
  <c r="I13" i="16" s="1"/>
  <c r="B28" i="16"/>
  <c r="E21" i="16"/>
  <c r="I51" i="16"/>
  <c r="I58" i="16" s="1"/>
  <c r="F58" i="16"/>
  <c r="E81" i="16"/>
  <c r="C88" i="16"/>
  <c r="F28" i="16"/>
  <c r="I21" i="16"/>
  <c r="I28" i="16" s="1"/>
  <c r="B43" i="16"/>
  <c r="E36" i="16"/>
  <c r="F73" i="16"/>
  <c r="I66" i="16"/>
  <c r="J96" i="16" l="1"/>
  <c r="E103" i="16"/>
  <c r="J66" i="16"/>
  <c r="I73" i="16"/>
  <c r="J81" i="16"/>
  <c r="E88" i="16"/>
  <c r="E43" i="16"/>
  <c r="J36" i="16"/>
  <c r="J21" i="16"/>
  <c r="E28" i="16"/>
  <c r="J6" i="16"/>
  <c r="E13" i="16"/>
  <c r="E58" i="16"/>
  <c r="J51" i="16"/>
  <c r="M96" i="16" l="1"/>
  <c r="M103" i="16" s="1"/>
  <c r="J103" i="16"/>
  <c r="M51" i="16"/>
  <c r="M58" i="16" s="1"/>
  <c r="J58" i="16"/>
  <c r="M36" i="16"/>
  <c r="M43" i="16" s="1"/>
  <c r="J43" i="16"/>
  <c r="M6" i="16"/>
  <c r="M13" i="16" s="1"/>
  <c r="J13" i="16"/>
  <c r="M81" i="16"/>
  <c r="M88" i="16" s="1"/>
  <c r="J88" i="16"/>
  <c r="M21" i="16"/>
  <c r="M28" i="16" s="1"/>
  <c r="J28" i="16"/>
  <c r="M66" i="16"/>
  <c r="M73" i="16" s="1"/>
  <c r="J73" i="16"/>
  <c r="K39" i="1"/>
</calcChain>
</file>

<file path=xl/sharedStrings.xml><?xml version="1.0" encoding="utf-8"?>
<sst xmlns="http://schemas.openxmlformats.org/spreadsheetml/2006/main" count="2768" uniqueCount="735">
  <si>
    <t>ПБЕ дебет</t>
  </si>
  <si>
    <t>Счёт дебет</t>
  </si>
  <si>
    <t>Аналитика дебет 4</t>
  </si>
  <si>
    <t>Аналитика дебет 5</t>
  </si>
  <si>
    <t>Счёт кредит</t>
  </si>
  <si>
    <t>Аналитика кредит 4</t>
  </si>
  <si>
    <t>Аналитика кредит 5</t>
  </si>
  <si>
    <t>ПБЕ кредит</t>
  </si>
  <si>
    <t>Оборот (бухгалтерская оценка)</t>
  </si>
  <si>
    <t>4 Субсидия ОДХ</t>
  </si>
  <si>
    <t>00000000000000000420111000</t>
  </si>
  <si>
    <t>211</t>
  </si>
  <si>
    <t>00000000000000000430211000</t>
  </si>
  <si>
    <t>00000000000000000430403000</t>
  </si>
  <si>
    <t>Итого: 00000000000000000420111000</t>
  </si>
  <si>
    <t>221</t>
  </si>
  <si>
    <t>00000000000000000430406000</t>
  </si>
  <si>
    <t>226</t>
  </si>
  <si>
    <t>00000000000000000430226000</t>
  </si>
  <si>
    <t>290</t>
  </si>
  <si>
    <t>340</t>
  </si>
  <si>
    <t>00000000000000000420634000</t>
  </si>
  <si>
    <t>00000000000000000430234000</t>
  </si>
  <si>
    <t>180</t>
  </si>
  <si>
    <t>00000000000000000420581000</t>
  </si>
  <si>
    <t>212</t>
  </si>
  <si>
    <t>00000000000000000430212000</t>
  </si>
  <si>
    <t>140</t>
  </si>
  <si>
    <t>00000000000000000420541000</t>
  </si>
  <si>
    <t>223</t>
  </si>
  <si>
    <t>4 Субсидия ООПТ</t>
  </si>
  <si>
    <t>4 Субсидия ЯРМ</t>
  </si>
  <si>
    <t>4 Субсидия СНОС</t>
  </si>
  <si>
    <t>Дата учета</t>
  </si>
  <si>
    <t>Дебет</t>
  </si>
  <si>
    <t>От кого</t>
  </si>
  <si>
    <t>Документ-основание (тип, №, дата)</t>
  </si>
  <si>
    <t>Содержание операции</t>
  </si>
  <si>
    <t>Кому</t>
  </si>
  <si>
    <t>Номер операции</t>
  </si>
  <si>
    <t>От кого (наименование контрагента)</t>
  </si>
  <si>
    <t>Кому (наименование контрагента)</t>
  </si>
  <si>
    <t>00000000000000000420111000, (4 Субсидия ОДХ), 211.510</t>
  </si>
  <si>
    <t>СБЕРЕГАТЕЛЬНЫЙ БАНК</t>
  </si>
  <si>
    <t>ДОГ УСЛ, 01.12.2013</t>
  </si>
  <si>
    <t>Возврат заработной платы по пл.пор.№11 от 17.02.2014г.корнеев михаил александрович</t>
  </si>
  <si>
    <t>ГБУ ЮВАО</t>
  </si>
  <si>
    <t>00000000000000000430211000, (4 Субсидия ОДХ), 730</t>
  </si>
  <si>
    <t>БД-7979</t>
  </si>
  <si>
    <t>ОАО "Сбербанк России" Г.МОСКВА</t>
  </si>
  <si>
    <t>ГБУ "Автомобильные дороги ЮВАО"</t>
  </si>
  <si>
    <t>Возврат заработной платы по пл.пор.№217 от 12.02.2014г.</t>
  </si>
  <si>
    <t>БД-7994</t>
  </si>
  <si>
    <t>П/П ВХОДЯЩ</t>
  </si>
  <si>
    <t>Возврат ср-в по пл.пор.№988 от 17.04.2014г.ошибка загрузки эр</t>
  </si>
  <si>
    <t>БД-8849</t>
  </si>
  <si>
    <t>Возврат ср-в по пл.пор.№989 от 17.04.2014.ошибка загрузки эр</t>
  </si>
  <si>
    <t>БД-8850</t>
  </si>
  <si>
    <t>БД-8859</t>
  </si>
  <si>
    <t>Возврат заработной платы по пл.пор.№446от 15.05.2014  каюмов рустям ахметович не совпадаеи фио</t>
  </si>
  <si>
    <t>БД-9056</t>
  </si>
  <si>
    <t>Поступление неустойки, гос.пошлины</t>
  </si>
  <si>
    <t>БД-9486</t>
  </si>
  <si>
    <t>БД-9487</t>
  </si>
  <si>
    <t>БД-9488</t>
  </si>
  <si>
    <t>САМОХВАЛОВА М.А.</t>
  </si>
  <si>
    <t>ДОГ УСЛ, 2013-Самох.М.А., 01.12.2013</t>
  </si>
  <si>
    <t>Возврат АЛИМЕНТОВ  из Сбербанка 2014г.</t>
  </si>
  <si>
    <t>00000000000000000430403000, (4 Субсидия ОДХ), 730</t>
  </si>
  <si>
    <t>БД-8948</t>
  </si>
  <si>
    <t>Самохвалова Марина Александровна</t>
  </si>
  <si>
    <t>00000000000000000420111000, (4 Субсидия ОДХ), 221.510</t>
  </si>
  <si>
    <t>ИП ВОЛКОВ В.В.</t>
  </si>
  <si>
    <t>СОГЛАШЕНИЕ, б\н, 01.07.2013</t>
  </si>
  <si>
    <t>опл.по  сч. 2013/2164.2165.2166.2167.2168.от 16.12.13г.</t>
  </si>
  <si>
    <t>00000000000000000430406000, (4 Субсидия ОДХ), 221.830</t>
  </si>
  <si>
    <t>БД-7692</t>
  </si>
  <si>
    <t>ИП Волков В.В.</t>
  </si>
  <si>
    <t>СОГЛАШЕНИЕ, б/н, 01.01.2014</t>
  </si>
  <si>
    <t>опл.по  сч. 2014/277 от 14г05.14 возм расх за услуги связи.</t>
  </si>
  <si>
    <t>БД-9157</t>
  </si>
  <si>
    <t>опл.по  сч. 2014/279 от 15.05.14 возм расх за услуги связи.</t>
  </si>
  <si>
    <t>БД-9159</t>
  </si>
  <si>
    <t>опл.по  сч. 2014/269 от 18.04.14 возм расх за услуги связи.</t>
  </si>
  <si>
    <t>БД-9158</t>
  </si>
  <si>
    <t>00000000000000000420111000, (4 Субсидия ОДХ), 226.510</t>
  </si>
  <si>
    <t>АДМБ ЮВАО</t>
  </si>
  <si>
    <t>КОНТРАКТ, 2013/114, 29.11.2013</t>
  </si>
  <si>
    <t>Поступление дебиторской задолженности</t>
  </si>
  <si>
    <t>00000000000000000430226000, (4 Субсидия ОДХ), 830</t>
  </si>
  <si>
    <t>БД-8513</t>
  </si>
  <si>
    <t>ОАО "АДМБ ЮВАО"</t>
  </si>
  <si>
    <t>00000000000000000420111000, (4 Субсидия ОДХ), 290.510</t>
  </si>
  <si>
    <t>опл.по сч.2014/189 от 07.03.14</t>
  </si>
  <si>
    <t>00000000000000000430406000, (4 Субсидия ОДХ), 290.830</t>
  </si>
  <si>
    <t>БД-8949</t>
  </si>
  <si>
    <t>00000000000000000420111000, (4 Субсидия ОДХ), 340.510</t>
  </si>
  <si>
    <t>КАПОТНЯ</t>
  </si>
  <si>
    <t>КОНТРАКТ, 2013/68, 12.09.2013</t>
  </si>
  <si>
    <t>Возврат кредиторской задолжности по акту серки на 31.12.13 контр.2013\68 от 12.09.13г.</t>
  </si>
  <si>
    <t>00000000000000000420634000, (4 Субсидия ОДХ), 660</t>
  </si>
  <si>
    <t>БД-7821</t>
  </si>
  <si>
    <t>ОАО АБЗ-4 "Капотня"</t>
  </si>
  <si>
    <t>МОСВОДОСТОК</t>
  </si>
  <si>
    <t>ДОГ УСЛ, 40, 10.10.2013</t>
  </si>
  <si>
    <t>Возврат залоговой стоимости пластиковых карт по дог.№40 от 10.10.13</t>
  </si>
  <si>
    <t>БД-8456</t>
  </si>
  <si>
    <t>ГУП "Мосводосток"</t>
  </si>
  <si>
    <t>ОАО МОСВОДОКАНАЛ</t>
  </si>
  <si>
    <t>ДОГ УСЛ, 7500047, 01.10.2013</t>
  </si>
  <si>
    <t>Возврат залоговой стоимости пластиковых карт по дог.№7500047 от 20.11.13г</t>
  </si>
  <si>
    <t>БД-9230</t>
  </si>
  <si>
    <t>ОАО "Мосводоканал"</t>
  </si>
  <si>
    <t>Возврат залоговой стоимости пластиковых карт по дог.№7500047от 20.11.13г</t>
  </si>
  <si>
    <t>БД-9229</t>
  </si>
  <si>
    <t>ДОРАВТОРЕСУРС</t>
  </si>
  <si>
    <t>КОНТРАКТ, 2013/102, 13.11.2013</t>
  </si>
  <si>
    <t>00000000000000000430234000, (4 Субсидия ОДХ), 730</t>
  </si>
  <si>
    <t>БД-8514</t>
  </si>
  <si>
    <t>ООО "ДОРАВТОРЕСУРС"</t>
  </si>
  <si>
    <t>ТРАНСКОНТАКТ</t>
  </si>
  <si>
    <t>КОНТРАКТ, 2013/113, 28.11.2013</t>
  </si>
  <si>
    <t>Возмещение залоговой ст-ти утерянной пластиковой карты на вывоз снега СПП ОАО "Мосводоканал"</t>
  </si>
  <si>
    <t>БД-8952</t>
  </si>
  <si>
    <t>ООО фирма "ТРАНСКОНТАКТ"</t>
  </si>
  <si>
    <t>00000000000000000420111000, (4 Субсидия ОДХ), 180.510</t>
  </si>
  <si>
    <t>ЭКСПРОМ</t>
  </si>
  <si>
    <t>Оплата по сч. №2014/91 от 11.02.14г. за тепловую энергию</t>
  </si>
  <si>
    <t>00000000000000000420581000, (4 Субсидия ОДХ), 660</t>
  </si>
  <si>
    <t>БД-8034</t>
  </si>
  <si>
    <t>ООО "ЭКСПРОМ"</t>
  </si>
  <si>
    <t>Оплата по сч. №2014/93 от 11.02.14г. за сброс сточны вод с сентября по декабрь и отпуск воды в 2013г.</t>
  </si>
  <si>
    <t>БД-7900</t>
  </si>
  <si>
    <t>Оплата по сч. №2014/94 от 11.02.14г. за тепловую энергию</t>
  </si>
  <si>
    <t>БД-8035</t>
  </si>
  <si>
    <t>переброс 180 на 223 Оплата по сч. №2014/93 от 11.02.14г. за сброс сточны вод с сентября по декабрь и отпуск воды в 2013г.</t>
  </si>
  <si>
    <t>БД-7920</t>
  </si>
  <si>
    <t>переброс с 180 на 223 Оплата по сч. №2014/91 от 11.02.14г. за сброс сточны вод с сентября по декабрь и отпуск воды в 2013г.</t>
  </si>
  <si>
    <t>БД-7922</t>
  </si>
  <si>
    <t>переброс с 180 на 223 Оплата по сч. №2014/94 от 11.02.14г. за сброс сточны вод с сентября по декабрь и отпуск воды в 2013г.</t>
  </si>
  <si>
    <t>БД-7938</t>
  </si>
  <si>
    <t>ПРЕФЕКТУРА ЮВАО</t>
  </si>
  <si>
    <t>СОГЛАШЕНИЕ, 1469, 01.01.2014</t>
  </si>
  <si>
    <t>(971.0503.01Д0581.611.241.10.90000)178004151,69;Соглашение № 1469 от 01.01.2014КОСГУ 180 Предоставление субсидии , БО 274650; НДС не облагается.</t>
  </si>
  <si>
    <t>БД-8074</t>
  </si>
  <si>
    <t>Префектура ЮВАО</t>
  </si>
  <si>
    <t>(971.0503.01Д0581.611.241.10.90000)31995847,31;Соглашение № 1469 от 01.01.2014КОСГУ 180 Предоставление субсидии , БО 33849; НДС не облагается.</t>
  </si>
  <si>
    <t>БД-8220</t>
  </si>
  <si>
    <t>Поступление субсидии</t>
  </si>
  <si>
    <t>БД-8705</t>
  </si>
  <si>
    <t>БД-9524</t>
  </si>
  <si>
    <t>(971.0503.01Д0581.611.241.10.90000)51569471,80;Соглашение № 1469 от 01.01.2014КОСГУ 180 Предоставление субсидии , БО 33849; НДС не облагается.</t>
  </si>
  <si>
    <t>БД-9386</t>
  </si>
  <si>
    <t>БД-9618</t>
  </si>
  <si>
    <t>00000000000000000420111000, (4 Субсидия ОДХ), 212.510</t>
  </si>
  <si>
    <t>Возврат ср-в по пп 59 от 15.01.2014 не указан номер договора и не указано имя ЭР</t>
  </si>
  <si>
    <t>00000000000000000430212000, (4 Субсидия ОДХ), 730</t>
  </si>
  <si>
    <t>БД-9057</t>
  </si>
  <si>
    <t>00000000000000000420111000, (4 Субсидия ОДХ), 140.510</t>
  </si>
  <si>
    <t>АРАГВИ</t>
  </si>
  <si>
    <t>ДОГ УСЛ, 203/109, 26.11.2013</t>
  </si>
  <si>
    <t>00000000000000000420541000, (4 Субсидия ОДХ), 660</t>
  </si>
  <si>
    <t>1</t>
  </si>
  <si>
    <t>ЗАО "Арагви"</t>
  </si>
  <si>
    <t>СЛУЖБА ЭКСПЛ.МКАД</t>
  </si>
  <si>
    <t>КОНТРАКТ, 2013/81, 01.10.2013</t>
  </si>
  <si>
    <t>2</t>
  </si>
  <si>
    <t>ООО "Служба эксплуатации МКАД"</t>
  </si>
  <si>
    <t>00000000000000000420111000, (4 Субсидия ОДХ), 223.510</t>
  </si>
  <si>
    <t>ИП МИЦКЕВИЧ А.К.</t>
  </si>
  <si>
    <t>СОГЛАШЕНИЕ, б/н, 01.07.2013</t>
  </si>
  <si>
    <t>Возмещение за коммунальные услуги (по согл.б/н 01.07.13г.)согласно сч. 2014/16 от 14.01.2014.</t>
  </si>
  <si>
    <t>00000000000000000430406000, (4 Субсидия ОДХ), 223.830</t>
  </si>
  <si>
    <t>БД-8053</t>
  </si>
  <si>
    <t>ИП Мицкевич А.К.</t>
  </si>
  <si>
    <t>Возмещение за коммунальные услуги (по согл.б/н 01.07.13г.)согласно сч. 2014/17 от 14.01.2014.</t>
  </si>
  <si>
    <t>БД-8051</t>
  </si>
  <si>
    <t>Возмещение за коммунальные услуги (по согл.б/н 01.07.13г.)согласно сч. 2014/14 от 14.01.2014.</t>
  </si>
  <si>
    <t>БД-8050</t>
  </si>
  <si>
    <t>Возмещение за коммунальные услуги (по согл.б/н 01.07.13г.)согласно сч. 2014/15 от 14.01.2014.</t>
  </si>
  <si>
    <t>БД-8049</t>
  </si>
  <si>
    <t>ГЛОБУС</t>
  </si>
  <si>
    <t>Возмещение за коммунальные услуги (по согл.б/н 01.07.13г.)согласно сч. 2014/25 от 14.01.14г.</t>
  </si>
  <si>
    <t>БД-7902</t>
  </si>
  <si>
    <t>ООО "ГЛОБУС"</t>
  </si>
  <si>
    <t>Возмещение за коммунальные услуги (согласно согл.б/н 01.07.13г.)согласно сч. 2014/1150 от 18.02.14г.</t>
  </si>
  <si>
    <t>БД-8052</t>
  </si>
  <si>
    <t>Возмещение за коммунальные услуги (по согл.б/н 01.01.14г.)согласно сч. 2014/168 от 18.02.2014.</t>
  </si>
  <si>
    <t>БД-8027</t>
  </si>
  <si>
    <t>Возмещение за коммунальные услуги (по согл.б/н 01.01.14г.)согласно сч. 2014/149 от 18.02.2014.</t>
  </si>
  <si>
    <t>БД-8025</t>
  </si>
  <si>
    <t>Возмещение за коммунальные услуги (по согл.б/н 01.07.13г.)согласно сч. 2014/167 от 18.02.14г.</t>
  </si>
  <si>
    <t>БД-8047</t>
  </si>
  <si>
    <t>возмещение расходов за сброс сточных вод</t>
  </si>
  <si>
    <t>БД-8033</t>
  </si>
  <si>
    <t>Возмещение за коммунальные услуги (по согл.б/н 01.07.13г.)согласно сч. 2014/142 от 18.02.14г.,2014/165,2014/144</t>
  </si>
  <si>
    <t>БД-8081</t>
  </si>
  <si>
    <t>Возмещение за коммунальные услуги (по согл.б/н 01.07.13г.)согласно сч. 2014/168 от 18.02.2014.</t>
  </si>
  <si>
    <t>БД-8454</t>
  </si>
  <si>
    <t>БД-8453</t>
  </si>
  <si>
    <t>БД-8452</t>
  </si>
  <si>
    <t>БД-8455</t>
  </si>
  <si>
    <t>Возмещение за коммунальные услуги (по согл.б/н 01.07.13г.)согласно сч. 2014/145,146,147,148,166 от 18.02.14г.</t>
  </si>
  <si>
    <t>БД-8504</t>
  </si>
  <si>
    <t>Возмещение за коммунальные услуги (по согл.б/н 01.01.14г.)согласно сч. 2014/145,146,147,148,166 от 18.02.14г.</t>
  </si>
  <si>
    <t>БД-8505</t>
  </si>
  <si>
    <t>перенос с 130 на 223 косгу . за электроэнергию экспром</t>
  </si>
  <si>
    <t>ПЛАТН-496</t>
  </si>
  <si>
    <t>Возмещение расходов</t>
  </si>
  <si>
    <t>БД-8512</t>
  </si>
  <si>
    <t>согласно сч. 2014/237 от 19.03.14г.за тепловую энергию</t>
  </si>
  <si>
    <t>БД-8943</t>
  </si>
  <si>
    <t>согласно сч. 2014/236 от 19.03.14г.за электроэнергию</t>
  </si>
  <si>
    <t>БД-8941</t>
  </si>
  <si>
    <t>согласно сч. 2014/235 от 19.03.14г.за отпуск воды и сброс сточных вод за февраль 14г.</t>
  </si>
  <si>
    <t>БД-8939</t>
  </si>
  <si>
    <t>согласно сч. 2014/252 от 18.02.14г.за отпуск воды и сброс сточных вод за февраль 14г.</t>
  </si>
  <si>
    <t>БД-8940</t>
  </si>
  <si>
    <t>согласно сч. 2014/254 от 18.04.14г.за электроэнергию</t>
  </si>
  <si>
    <t>БД-8944</t>
  </si>
  <si>
    <t>Оплата по сч. №2014/253 от 18.02.14г. за электроэнергию.</t>
  </si>
  <si>
    <t>БД-8942</t>
  </si>
  <si>
    <t>Возмещение за коммунальные услуги (по согл.б/н 01.07.13г.)согласно сч. 2014/264 от 18.04.14г.</t>
  </si>
  <si>
    <t>БД-8811</t>
  </si>
  <si>
    <t>Возмещение за коммунальные услуги (по согл.б/н 01.07.13г.)согласно сч. 2014/263 от 18.02.2014.</t>
  </si>
  <si>
    <t>БД-8812</t>
  </si>
  <si>
    <t>Возмещение за коммунальные услуги (по согл.б/н 01.07.13г.)согласно сч. 2014/261 от 18.04.2014.</t>
  </si>
  <si>
    <t>БД-8938</t>
  </si>
  <si>
    <t>Возмещение за коммунальные услуги (по согл.б/н 01.07.13г.)согласно сч. 2014/262 от 18.04.2014.</t>
  </si>
  <si>
    <t>БД-8945</t>
  </si>
  <si>
    <t>оплата по счету 2014/270 от18.04.14г.(3515-27) 2014/271 от 18.0.14(595-07)2014/272 от 18.04.14(20312-45) 2014/273 от 18.04.14(635-13) за март 14г.</t>
  </si>
  <si>
    <t>БД-8947</t>
  </si>
  <si>
    <t>Оплата согласно сч. 2014/282 от 15.05.2014.</t>
  </si>
  <si>
    <t>БД-9136</t>
  </si>
  <si>
    <t>оплата по счету 2014/291 от 19.05.14г.</t>
  </si>
  <si>
    <t>БД-9135</t>
  </si>
  <si>
    <t>оплата согласно сч. 2014/292 от 19.05.2014.</t>
  </si>
  <si>
    <t>БД-9134</t>
  </si>
  <si>
    <t>оплата согласно сч. 2014/290 от 19.05.2014.</t>
  </si>
  <si>
    <t>БД-9138</t>
  </si>
  <si>
    <t>Возмещение за коммунальные услуги (по согл.б/н 01.07.13г.)согласно сч. 2014/281 от 15.05.14г.</t>
  </si>
  <si>
    <t>БД-9161</t>
  </si>
  <si>
    <t>Возмещение за коммунальные услуги от 01.01.14г.</t>
  </si>
  <si>
    <t>БД-9162</t>
  </si>
  <si>
    <t>Возмещение за коммунальные услуги от 18.04.14г.</t>
  </si>
  <si>
    <t>БД-9163</t>
  </si>
  <si>
    <t>Возмещение за коммунальные услуги (по согл.б/н 01.07.13г.)согласно сч. 2014/297 от 19.52.14г.</t>
  </si>
  <si>
    <t>БД-9160</t>
  </si>
  <si>
    <t>оплата по счету 2014/285 от19.05.14г.(3515-27) 2014/280 от 15.05.14(614-64)2014/294 от 19.05.14(21269,28) 2014/296 от 19.05.14(575,87) за апрель 14г.</t>
  </si>
  <si>
    <t>БД-9244</t>
  </si>
  <si>
    <t>БД-9492</t>
  </si>
  <si>
    <t>БД-9490</t>
  </si>
  <si>
    <t>БД-9491</t>
  </si>
  <si>
    <t>БД-9493</t>
  </si>
  <si>
    <t>БД-9489</t>
  </si>
  <si>
    <t>00000000000000000420111000, (4 Субсидия ООПТ), 180.510</t>
  </si>
  <si>
    <t>(971.0603.13Б0381.611.241.10.90000)24573700,00;Соглашение № 1469 от 01.01.2014КОСГУ 180 Предоставление субсидии , БО 33848; НДС не облагается.</t>
  </si>
  <si>
    <t>00000000000000000420581000, (4 Субсидия ООПТ), 660</t>
  </si>
  <si>
    <t>БД-8219</t>
  </si>
  <si>
    <t>00000000000000000420111000, (4 Субсидия ЯРМ), 211.510</t>
  </si>
  <si>
    <t>Возврат заработной платы по пл.пор.№445 от 15.05.2014г.кошмано елена ивановна не совпадает фио</t>
  </si>
  <si>
    <t>00000000000000000430211000, (4 Субсидия ЯРМ), 730</t>
  </si>
  <si>
    <t>БД-9406</t>
  </si>
  <si>
    <t>00000000000000000420111000, (4 Субсидия ЯРМ), 180.510</t>
  </si>
  <si>
    <t>(971.0412.14Б0181.611.241.10.90000)41999688,16;Соглашение № 1469 от 01.01.2014КОСГУ 180 Предоставление субсидии , БО 33847; НДС не облагается.</t>
  </si>
  <si>
    <t>00000000000000000420581000, (4 Субсидия ЯРМ), 660</t>
  </si>
  <si>
    <t>БД-8221</t>
  </si>
  <si>
    <t>БД-9619</t>
  </si>
  <si>
    <t>00000000000000000420111000, (4 Субсидия СНОС), 180.510</t>
  </si>
  <si>
    <t>00000000000000000420581000, (4 Субсидия СНОС), 660</t>
  </si>
  <si>
    <t>БД-9448</t>
  </si>
  <si>
    <t>2 Платные</t>
  </si>
  <si>
    <t>00000000000000000220111000</t>
  </si>
  <si>
    <t>130</t>
  </si>
  <si>
    <t>00000000000000000220531000</t>
  </si>
  <si>
    <t>00000000000000000220532000</t>
  </si>
  <si>
    <t>Итого: 00000000000000000220111000</t>
  </si>
  <si>
    <t>00000000000000000220111000, (2 Платные), 130.510</t>
  </si>
  <si>
    <t>ОЛИМП</t>
  </si>
  <si>
    <t>ДОГ УСЛ, И/133-13, 16.08.2013</t>
  </si>
  <si>
    <t>Опл.по счету №2013/2232 от26.12.2013г. согл.дог. И/133-13 от 16.08.13г.за погрузку/разгрузку и хранение ПГМС</t>
  </si>
  <si>
    <t>00000000000000000220531000, (2 Платные), 660</t>
  </si>
  <si>
    <t>ПЛАТН-361</t>
  </si>
  <si>
    <t>ООО "ОЛИМП"</t>
  </si>
  <si>
    <t>ФРЕГАТ</t>
  </si>
  <si>
    <t>ДОГ УСЛ, И/130-13, 16.08.2013</t>
  </si>
  <si>
    <t>Оплата по счету 2013/2240 от 26.12.13г. за погрузку и хранение ПГМ</t>
  </si>
  <si>
    <t>ПЛАТН-339</t>
  </si>
  <si>
    <t>ООО ПФ "ФРЕГАТ"</t>
  </si>
  <si>
    <t>Оплата по счету 2013/2241 от 30.12.13г. за погрузку и хранение ПГМ</t>
  </si>
  <si>
    <t>ПЛАТН-340</t>
  </si>
  <si>
    <t>НИКА</t>
  </si>
  <si>
    <t>ДОГ УСЛ, И/109-13, 16.08.2013</t>
  </si>
  <si>
    <t>Опл.по счету №2014/1 от 10.01.2014г. согласно договору № И/109-13 от 16.08.2013г.</t>
  </si>
  <si>
    <t>ПЛАТН-353</t>
  </si>
  <si>
    <t>ООО "НИКА"</t>
  </si>
  <si>
    <t>ДОРСТРОЙСИСТЕМ</t>
  </si>
  <si>
    <t>ДОГ УСЛ, И/127-13, 16.08.2013</t>
  </si>
  <si>
    <t>Опл.по счету №2013/2235 от 26.12.2013г. согл.дог. И/127-13 от 16.08.13г.</t>
  </si>
  <si>
    <t>ПЛАТН-354</t>
  </si>
  <si>
    <t>ООО "ДорСтройСистем"</t>
  </si>
  <si>
    <t>Оплата по сч. 2014/9 от 13.01.14г. согл. И/130-13 от 16.08.13г.</t>
  </si>
  <si>
    <t>ПЛАТН-367</t>
  </si>
  <si>
    <t>КЛИМОНА</t>
  </si>
  <si>
    <t>ДОГ УСЛ, И/150-13, 05.09.2013</t>
  </si>
  <si>
    <t>Оплата по счету 2013/2227 от 25.12.13г. дог.И/130-13 от 05.09.13г. погрузка и разгрузка ПГМ</t>
  </si>
  <si>
    <t>ПЛАТН-366</t>
  </si>
  <si>
    <t>ООО "КЛИМОНА"</t>
  </si>
  <si>
    <t>Опл.по счету №2013/2236 от 26.12.2013г. согласно договору № И/127-13 от 16.08.2013г.</t>
  </si>
  <si>
    <t>ПЛАТН-351</t>
  </si>
  <si>
    <t>Оплата по счету 2014/8 от 13.01.14г. за погрузку и хранение ПГМ</t>
  </si>
  <si>
    <t>ПЛАТН-350</t>
  </si>
  <si>
    <t>РЭУ-сервис</t>
  </si>
  <si>
    <t>ДОГ УСЛ, И/122-13, 16.08.2013</t>
  </si>
  <si>
    <t>Опл.по счету №2014/4 от 13.01.2014гсогл дог. И/122-13 от 16.08.13г. за опл.за погрузку и разгрузку,хранение ПГМ</t>
  </si>
  <si>
    <t>ПЛАТН-349</t>
  </si>
  <si>
    <t>ООО "РЭУ-сервис"</t>
  </si>
  <si>
    <t>ЗЕЛЕНЫЙ МИР</t>
  </si>
  <si>
    <t>ДОГ УСЛ, И/134-13, 16.08.2013</t>
  </si>
  <si>
    <t>Опл.по счету №2013/2233 от 26.12.2013г. согл.дог. И/127-13 от 16.08.13г.</t>
  </si>
  <si>
    <t>ПЛАТН-352</t>
  </si>
  <si>
    <t>ООО "Зеленый Мир"</t>
  </si>
  <si>
    <t>ТРАНС ЖИЛСЕРВИС</t>
  </si>
  <si>
    <t>ДОГ УСЛ, ИД2014/1, 13.01.2014</t>
  </si>
  <si>
    <t>Опл.по счету №2014/2 от 10.01.2014г. согласно договору № И/142-13-13 от 16.08.2013г.</t>
  </si>
  <si>
    <t>ПЛАТН-382</t>
  </si>
  <si>
    <t>ООО"Транс Жилсервис"</t>
  </si>
  <si>
    <t>ПРОМЕТЕЙ</t>
  </si>
  <si>
    <t>ДОГ УСЛ, И/115-13, 16.08.2013</t>
  </si>
  <si>
    <t>Опл.по счету №2014/11 от 13.01.2014г. согласно договору № И/115-13 от 16.08.2013г.</t>
  </si>
  <si>
    <t>ПЛАТН-355</t>
  </si>
  <si>
    <t>ЗАО "ПРОМЕТЕЙ"</t>
  </si>
  <si>
    <t>ТНП Сервис</t>
  </si>
  <si>
    <t>ДОГ УСЛ, И/142-13, 16.08.2013</t>
  </si>
  <si>
    <t>ПЛАТН-357</t>
  </si>
  <si>
    <t>ООО "ТНП Сервис"</t>
  </si>
  <si>
    <t>СТОЛИЧНЫЙ ПРОЕКТ</t>
  </si>
  <si>
    <t>ДОГ УСЛ, И/110-13, 16.08.2013</t>
  </si>
  <si>
    <t>Оплата по счету 2014/24 от 14.01. 14г.согласно договора № И/110-13 от 16.06.2013г. за хранение ПГМсумма 97120-88</t>
  </si>
  <si>
    <t>ПЛАТН-358</t>
  </si>
  <si>
    <t>ООО "Столичный Проект"</t>
  </si>
  <si>
    <t>ПЕРСПЕКТИВА</t>
  </si>
  <si>
    <t>ДОГ УСЛ, И/135-13, 16.08.2013</t>
  </si>
  <si>
    <t>Опл.по счету №2014/6 от 13.01,2014. согл.дог. И/133-13 от 16.08.13г.за погрузку/разгрузку и хранение ПГМС</t>
  </si>
  <si>
    <t>ПЛАТН-368</t>
  </si>
  <si>
    <t>ООО УК "ПЕРСПЕКТИВА"</t>
  </si>
  <si>
    <t>РЭП № 20</t>
  </si>
  <si>
    <t>ДОГ УСЛ, И/108-13, 19.08.2013</t>
  </si>
  <si>
    <t>Опл.по счету №2013/2146 от 26.11.2013гсогл дог. И/108-13 от 19.08.13г. за опл.за погрузку и разгрузку,хранение ПГМ</t>
  </si>
  <si>
    <t>ПЛАТН-370</t>
  </si>
  <si>
    <t>ООО "Ремонтно-Эксплуатационное Предприятие № 20"</t>
  </si>
  <si>
    <t>Опл.по счету №2014/23 от14.01.2014г. согл.дог. И/133-13 от 16.08.13г.за погрузку/разгрузку и хранение ПГМС</t>
  </si>
  <si>
    <t>ПЛАТН-371</t>
  </si>
  <si>
    <t>Опл.по счету №2013/2186 от19.12.2013г. согл.дог. И/135-13 от 16.08.13г.за погрузку/разгрузку и хранение ПГМС</t>
  </si>
  <si>
    <t>ПЛАТН-369</t>
  </si>
  <si>
    <t>ДОКА</t>
  </si>
  <si>
    <t>ДОГ УСЛ, И/141-13, 16.08.2013</t>
  </si>
  <si>
    <t>Опл.по счету №2014/42 от 17,01,2014г. за транспортировку реагентов</t>
  </si>
  <si>
    <t>ПЛАТН-372</t>
  </si>
  <si>
    <t>ООО "ДОКА"</t>
  </si>
  <si>
    <t>РЕМ ЭКО</t>
  </si>
  <si>
    <t>ДОГ УСЛ, И/112-13, 16.08.2013</t>
  </si>
  <si>
    <t>Опл.по счету №2014/41 от 17,01,2014г. за транспортировку реагентов</t>
  </si>
  <si>
    <t>ПЛАТН-373</t>
  </si>
  <si>
    <t>ООО "Рем ЭКО"</t>
  </si>
  <si>
    <t>Опл.по счету №2014/4 от 17.01.2014гсогл дог. И/122-13 от 16.08.13г. за опл.за погрузку и разгрузку,хранение ПГМ</t>
  </si>
  <si>
    <t>ПЛАТН-375</t>
  </si>
  <si>
    <t>Опл.по счету №2013/181 от 26.09.2013гсогл дог. И/122-13 от 16.08.13г. за опл.за погрузку и разгрузку,хранение ПГМ</t>
  </si>
  <si>
    <t>ПЛАТН-376</t>
  </si>
  <si>
    <t>БОР</t>
  </si>
  <si>
    <t>ДОГ УСЛ, 2014-9, 17.01.2014</t>
  </si>
  <si>
    <t>Опл.по счету №2014/44 от 17.01.2014г. согласно договору № 2014-9 от 17.01.2014г.</t>
  </si>
  <si>
    <t>ПЛАТН-374</t>
  </si>
  <si>
    <t>Общество с ограниченной ответственностью "БОР"</t>
  </si>
  <si>
    <t>СТАРС ВЕЛЕС</t>
  </si>
  <si>
    <t>ДОГ УСЛ, ИД2014/17, 23.01.2014</t>
  </si>
  <si>
    <t>Опл.по счету №2014/49 от 22.01.2014г. за транспортировку реагентов согл. дог. № ИД2014/17 от 23.01.14г.</t>
  </si>
  <si>
    <t>ПЛАТН-381</t>
  </si>
  <si>
    <t>ООО "СтарС ВелеС"</t>
  </si>
  <si>
    <t>Оплата по счету 2014/45 от17.01.2014дог.И/130-13 от 05.09.13г. погрузка и разгрузка ПГМ</t>
  </si>
  <si>
    <t>ПЛАТН-377</t>
  </si>
  <si>
    <t>Опл.по счету №2014/46 от 20.01.12014г. согл.дог. И/127-13 от 16.08.13г.</t>
  </si>
  <si>
    <t>ПЛАТН-379</t>
  </si>
  <si>
    <t>НОВЫЕ РЕШЕНИЯ</t>
  </si>
  <si>
    <t>ДОГ УСЛ, ИД2014/16, 21.01.2014</t>
  </si>
  <si>
    <t>Опл.по счету №2013/2159 от 12.12.2013г. согласно договору № И/210-13 от 12.12.2013г.</t>
  </si>
  <si>
    <t>ПЛАТН-383</t>
  </si>
  <si>
    <t>ООО "Новые решения"</t>
  </si>
  <si>
    <t>СТАНДАРТ</t>
  </si>
  <si>
    <t>ДОГ УСЛ, ИД2014/23, 29.01.2014</t>
  </si>
  <si>
    <t>Опл.по счету №2013/95 от 29.08.2013г. за транспортировку реагентов</t>
  </si>
  <si>
    <t>ПЛАТН-384</t>
  </si>
  <si>
    <t>ООО "СТАНДАРТ"</t>
  </si>
  <si>
    <t>Опл.по счету №2014/62 от 05.02.2014гсогл дог. И/122-13 от 16.08.13г. за опл.за погрузку и разгрузку,хранение ПГМ</t>
  </si>
  <si>
    <t>ПЛАТН-385</t>
  </si>
  <si>
    <t>Опл.по счету №2014/61 от 05.02.2014гсогл дог. И/122-13 от 16.08.13г. за опл.за погрузку и разгрузку,хранение ПГМ</t>
  </si>
  <si>
    <t>ПЛАТН-386</t>
  </si>
  <si>
    <t>Опл.по счету №2014/81 от 05.02.2014г. согласно договору № И/142-13 от 16.08.2013г.</t>
  </si>
  <si>
    <t>ПЛАТН-395</t>
  </si>
  <si>
    <t>ПРЕСТИЖ</t>
  </si>
  <si>
    <t>ДОГ УСЛ, ИД2014/11, 17.01.2014</t>
  </si>
  <si>
    <t>ПЛАТН-393</t>
  </si>
  <si>
    <t>ООО "Престиж"</t>
  </si>
  <si>
    <t>Опл.по счету №2014/55 от 04.02.2014г. согласно договору № И/142-13 от 16.08.2013г.</t>
  </si>
  <si>
    <t>ПЛАТН-394</t>
  </si>
  <si>
    <t>Опл.по счету №2013/2088 от 12.11.2013г. согласно договору № И/142-13 от 16.08.2013г.</t>
  </si>
  <si>
    <t>ПЛАТН-396</t>
  </si>
  <si>
    <t>Опл.по счету №2014/58 от 05.02.2014г. за транспортировку реагентов</t>
  </si>
  <si>
    <t>ПЛАТН-388</t>
  </si>
  <si>
    <t>Опл.по счету №2014/74 от 05.02.2014г. за транспортировку реагентов</t>
  </si>
  <si>
    <t>ПЛАТН-387</t>
  </si>
  <si>
    <t>Опл.по счету №2014/60 от 06.02.2014г. согласно договору № И/109-13 от 16.08.2013г.</t>
  </si>
  <si>
    <t>ПЛАТН-389</t>
  </si>
  <si>
    <t>Опл.по счету №2014/85 от 07.02.2014г. согласно договору № И/109-13 от 16.08.2013г.</t>
  </si>
  <si>
    <t>ПЛАТН-398</t>
  </si>
  <si>
    <t>ЭНЕРГОМЕТ</t>
  </si>
  <si>
    <t>ДОГ ПОСТ, 05.09.2013</t>
  </si>
  <si>
    <t>Оплата по счету 2013/09/27-1 от 27.09.13г. за погрузку и хранение ПГМ</t>
  </si>
  <si>
    <t>ПЛАТН-399</t>
  </si>
  <si>
    <t>ООО "ЭнергоМет"</t>
  </si>
  <si>
    <t>СОРТ-ИНВЕСТ</t>
  </si>
  <si>
    <t>ДОГ УСЛ, И/119-13, 16.08.2013</t>
  </si>
  <si>
    <t>Опл.по счету №2014/79 от 05.02.2014г. за транспортировку реагентов</t>
  </si>
  <si>
    <t>ПЛАТН-397</t>
  </si>
  <si>
    <t>ООО "Сорт-Инвест"</t>
  </si>
  <si>
    <t>КАНТИН+</t>
  </si>
  <si>
    <t>ДОГ УСЛ, И/145-13, 03.09.2013</t>
  </si>
  <si>
    <t>Опл.по счету №2013/114 от 03.09.2013г. согл.дог. И/113-13 от 16.08.13г.</t>
  </si>
  <si>
    <t>ПЛАТН-401</t>
  </si>
  <si>
    <t>ООО "Кантин+"</t>
  </si>
  <si>
    <t>ДОГ УСЛ, ИД2014/32, 31.01.2014</t>
  </si>
  <si>
    <t>Оплата по счету 2014/78 от 05.02.14г. за погрузку и хранение ПГМ</t>
  </si>
  <si>
    <t>ПЛАТН-411</t>
  </si>
  <si>
    <t>Оплата по счету 2014/69 от 05.02.14г. за погрузку и хранение ПГМ</t>
  </si>
  <si>
    <t>ПЛАТН-412</t>
  </si>
  <si>
    <t>Опл.по счету №2014/68 от 05.02.2014г. за транспортировку реагентов</t>
  </si>
  <si>
    <t>ПЛАТН-413</t>
  </si>
  <si>
    <t>Опл.по счету №2014/64от 05.02.2014г. согласно договору № И/142-13 от 16.08.2013г.</t>
  </si>
  <si>
    <t>ПЛАТН-437</t>
  </si>
  <si>
    <t>Опл.по счету №2014/89 от 10.02.2014г. за транспортировку реагентов</t>
  </si>
  <si>
    <t>ПЛАТН-443</t>
  </si>
  <si>
    <t>СТРОЙИНЖИНИРИНГ</t>
  </si>
  <si>
    <t>ДОГ УСЛ, ИД2014/18, 14.01.2014</t>
  </si>
  <si>
    <t>Опл.по счету №2014/65от 05.02.2014г. согласно договору № ИД2014/18 от 14.01.2014г.</t>
  </si>
  <si>
    <t>ПЛАТН-404</t>
  </si>
  <si>
    <t>ООО "СтройИнжиниринг"</t>
  </si>
  <si>
    <t>Опл.по счету №2014/92 от 10.02.2014г. за транспортировку реагентов</t>
  </si>
  <si>
    <t>ПЛАТН-407</t>
  </si>
  <si>
    <t>ДОМАКС</t>
  </si>
  <si>
    <t>ДОГ УСЛ, ИД2014/15, 21.01.2014</t>
  </si>
  <si>
    <t>Опл.по счету №2014/50 от 23.01.2014г. согласно дог.№ИД2014/15от 21.01.2014г.</t>
  </si>
  <si>
    <t>ПЛАТН-408</t>
  </si>
  <si>
    <t>ООО "Домакс"</t>
  </si>
  <si>
    <t>Оплата по счету 2014/53 от04.02.2014дог.ИД2014/15 от 21.01.2014 погрузка и разгрузка ПГМ</t>
  </si>
  <si>
    <t>ПЛАТН-409</t>
  </si>
  <si>
    <t>НИКА ООО</t>
  </si>
  <si>
    <t>ДОГ УСЛ, ИД2014/20, 13.01.2014</t>
  </si>
  <si>
    <t>Опл.по счету №2014/98 от 11.02.2014г. согласно договору № ИД2014/20 от 13.01.2014г.</t>
  </si>
  <si>
    <t>ПЛАТН-515</t>
  </si>
  <si>
    <t>Общество с ограниченной ответственностью "НИКА"</t>
  </si>
  <si>
    <t>Опл.по счету №2014/119 от 13.02.2014г. за транспортировку реагентов</t>
  </si>
  <si>
    <t>ПЛАТН-418</t>
  </si>
  <si>
    <t>Опл.по счету №2014/118 от 13.02.2014г. за транспортировку реагентов</t>
  </si>
  <si>
    <t>ПЛАТН-419</t>
  </si>
  <si>
    <t>Опл.по счету №2014/106 от 12.02.2014г. за транспортировку реагентов</t>
  </si>
  <si>
    <t>ПЛАТН-446</t>
  </si>
  <si>
    <t>Опл.по счету №2014/113 от 12.02.2014г. согласно договору № ИД2014/20 от 13.01.2014г.</t>
  </si>
  <si>
    <t>ПЛАТН-513</t>
  </si>
  <si>
    <t>Опл.по счету №2014/71 от 05.02.2014г. согласно договору № И/127-13 от 16.08.2013г.</t>
  </si>
  <si>
    <t>ПЛАТН-417</t>
  </si>
  <si>
    <t>Опл.по счету №2014/105 от 12.02.2014г. за транспортировку реагентов</t>
  </si>
  <si>
    <t>ПЛАТН-416</t>
  </si>
  <si>
    <t>Опл.по счету №2014/100 от12.02.2014г. согл.дог. И/133-13 от 16.08.13г.за погрузку/разгрузку и хранение ПГМС</t>
  </si>
  <si>
    <t>ПЛАТН-415</t>
  </si>
  <si>
    <t>Опл.по счету №2014/114 от 12.02.2014г. согласно договору № ИД2014/20от 13.01.2014г.</t>
  </si>
  <si>
    <t>ПЛАТН-516</t>
  </si>
  <si>
    <t>Опл.по счету №2014/123 от 13.02.2014г. за транспортировку реагентов</t>
  </si>
  <si>
    <t>ПЛАТН-425</t>
  </si>
  <si>
    <t>ПЛАТН-426</t>
  </si>
  <si>
    <t>Оплата по счету 2014/52 от 04.02. 14г.согласно договора № И/110-13 от 16.06.2013г. за хранение ПГМсумма 97120-88</t>
  </si>
  <si>
    <t>ПЛАТН-427</t>
  </si>
  <si>
    <t>Опл.по счету №2014/132 от 13.02.2014г. согласно договору № И/142-13 от 16.08.2013г.</t>
  </si>
  <si>
    <t>ПЛАТН-430</t>
  </si>
  <si>
    <t>СС-М</t>
  </si>
  <si>
    <t>ДОГ УСЛ, ИД2014/33, 05.02.2014</t>
  </si>
  <si>
    <t>Опл.по счету №2014/122 от 13.02.2014г. согласно договору № И/127-13 от 16.08.2013г.</t>
  </si>
  <si>
    <t>ПЛАТН-431</t>
  </si>
  <si>
    <t>ООО "СтройСистемы - М"</t>
  </si>
  <si>
    <t>Опл.по счету №2014/137 от 14.02.2014г. согласно договору № И/210-13 от 12.12.2013г.</t>
  </si>
  <si>
    <t>ПЛАТН-429</t>
  </si>
  <si>
    <t>Опл.по счету №2013/106 от 02.09.2013г. согласно договору № И/139-13 от 16.08.2013г.</t>
  </si>
  <si>
    <t>ПЛАТН-423</t>
  </si>
  <si>
    <t>ДВОРГРАД</t>
  </si>
  <si>
    <t>ДОГ УСЛ, ИД2014/31, 11.02.2013</t>
  </si>
  <si>
    <t>Оплата по счету 2014/101 от 12.02.2014г. погрузка и разгрузка ПГМ</t>
  </si>
  <si>
    <t>ПЛАТН-476</t>
  </si>
  <si>
    <t>ООО "ДворГрад"</t>
  </si>
  <si>
    <t>Оплата по счету 2014/75 от 05.02.2014г. погрузка и разгрузка ПГМ</t>
  </si>
  <si>
    <t>ПЛАТН-432</t>
  </si>
  <si>
    <t>Оплата по сч. №2014/97 от 11.02.14г. за погрузку и разгрузку</t>
  </si>
  <si>
    <t>ПЛАТН-441</t>
  </si>
  <si>
    <t>Опл.по счету №2014/99от 12.02.2014г. согл.дог. И/127-13 от 16.08.13г.</t>
  </si>
  <si>
    <t>ПЛАТН-435</t>
  </si>
  <si>
    <t>ГАЛС</t>
  </si>
  <si>
    <t>ДОГ УСЛ, ИД2014/14, 21.01.2014</t>
  </si>
  <si>
    <t>Опл.по счету №2014/80 от 05.02.2014г. согласно договору № ИД2014/14 от 21.01.2014г.</t>
  </si>
  <si>
    <t>ПЛАТН-436</t>
  </si>
  <si>
    <t>ООО "ГАЛС"</t>
  </si>
  <si>
    <t>Оплата по счету 2013/12/13-1 от 27.09.13г. за погрузку и хранение ПГМ</t>
  </si>
  <si>
    <t>ПЛАТН-438</t>
  </si>
  <si>
    <t>Опл.по счету №2014/171 от 18.02.2014г. за электроэнергию</t>
  </si>
  <si>
    <t>ПЛАТН-442</t>
  </si>
  <si>
    <t>КАПРЕМСТРОЙ</t>
  </si>
  <si>
    <t>ДОГ УСЛ, ДИ2014/36, 05.02.2014</t>
  </si>
  <si>
    <t>Оплата по сч. 2014/77 от 05.02.14г. согл.Д И2014/36 от 05.02.14г.</t>
  </si>
  <si>
    <t>ПЛАТН-444</t>
  </si>
  <si>
    <t>ООО "КапРемСтрой"</t>
  </si>
  <si>
    <t>Оплата по сч. 2014/77 от 05.0201.14г. согл. ДИ2014/36 от05.02.2014</t>
  </si>
  <si>
    <t>ПЛАТН-445</t>
  </si>
  <si>
    <t>ЭКСПОИР</t>
  </si>
  <si>
    <t>ДОГ УСЛ, И/155-13, 16.08.2013</t>
  </si>
  <si>
    <t>Опл.по счету №2013/2203 от 24.12.2013гсогл дог. И/155-13 от 16.08.13г. за опл.за погрузку и разгрузку,хранение ПГМ</t>
  </si>
  <si>
    <t>ПЛАТН-452</t>
  </si>
  <si>
    <t>ООО "ЭКСПОИР"</t>
  </si>
  <si>
    <t>Опл.по счету №2014/116 от 13.02.2014гсогл дог. И/122-13 от 16.08.13г. за опл.за погрузку и разгрузку,хранение ПГМ</t>
  </si>
  <si>
    <t>ПЛАТН-448</t>
  </si>
  <si>
    <t>Опл.по счету №2014/116от 13.02.2014гсогл дог. И/122-13 от 16.08.13г. за опл.за погрузку и разгрузку,хранение ПГМ</t>
  </si>
  <si>
    <t>ПЛАТН-447</t>
  </si>
  <si>
    <t>согласно сч. 2014/157 от 17.02.14г.транспортировка</t>
  </si>
  <si>
    <t>ПЛАТН-451</t>
  </si>
  <si>
    <t>СТРОЙВЕКТОР</t>
  </si>
  <si>
    <t>ДОГ УСЛ, И/120-13, 16.08.2013</t>
  </si>
  <si>
    <t>Опл.по счету №2014/76 от 05.02.2014г. согласно дог.№И/120-13 от 16.08.13г.</t>
  </si>
  <si>
    <t>ПЛАТН-454</t>
  </si>
  <si>
    <t>ООО "Стройвектор"</t>
  </si>
  <si>
    <t>Опл.по счету №2014/43 от 17.01.2014г. согласно дог.№И/120-13 от 16.08.13г.</t>
  </si>
  <si>
    <t>ПЛАТН-455</t>
  </si>
  <si>
    <t>Опл.по счету №2013/2204от24.02.13г.согласно дог.№И/120-13 от 16.08.13г.</t>
  </si>
  <si>
    <t>ПЛАТН-457</t>
  </si>
  <si>
    <t>Опл.по счету №2014/102 от 12.02.2014г. согласно дог.№И/120-13 от 16.08.13г.</t>
  </si>
  <si>
    <t>ПЛАТН-458</t>
  </si>
  <si>
    <t>Опл.по счету №2014/198 от 13.03.2014гсогл дог. И/108-13 от 19.08.13г. за опл.за погрузку и разгрузку,хранение ПГМ</t>
  </si>
  <si>
    <t>ПЛАТН-459</t>
  </si>
  <si>
    <t>Опл.по счету №2014/57от 13.02.2014гсогл дог. И/135-13 от 16.08.13г. за опл.за погрузку и разгрузку,хранение ПГМ</t>
  </si>
  <si>
    <t>ПЛАТН-460</t>
  </si>
  <si>
    <t>Опл.по счету №2014/133 от 13.02.2014г. согласно дог.№И/120-13 от 16.08.13г.</t>
  </si>
  <si>
    <t>ПЛАТН-453</t>
  </si>
  <si>
    <t>Опл.по счету №2014/177 от 05.03.2014г. согласно дог.№И/135-13 от 16.08.13г.</t>
  </si>
  <si>
    <t>ПЛАТН-464</t>
  </si>
  <si>
    <t>ЖИЛЦЕНТР</t>
  </si>
  <si>
    <t>ДОГ УСЛ, ИД2014/42, 11.02.2014</t>
  </si>
  <si>
    <t>Опл.по счету №2014/110от 12.02.2014г. согласно договору № И/152-13 от 16.08.2013г.</t>
  </si>
  <si>
    <t>ПЛАТН-467</t>
  </si>
  <si>
    <t>ООО "УК "ЖилЦентр"</t>
  </si>
  <si>
    <t>Опл.по счету №2013/2074 от 31.10.2013г. согласно договору № И/121-13 от 16.08.2013г.</t>
  </si>
  <si>
    <t>ПЛАТН-465</t>
  </si>
  <si>
    <t>Опл.по счету №2014/121 от 13.02.2014г. согласно дог.№И/114-13 от 16.08.13г.за погрузку и хранение реагентов</t>
  </si>
  <si>
    <t>ПЛАТН-468</t>
  </si>
  <si>
    <t>Опл.по счету №2014/206 от 14.03.2014гсогл дог. И/135-13 от 16.08.13г. за опл.за погрузку и разгрузку,хранение ПГМ</t>
  </si>
  <si>
    <t>ПЛАТН-466</t>
  </si>
  <si>
    <t>Оплата по сч. 2014/199 от 14.03.14г. согл. И/130-13 от 16.08.13г.</t>
  </si>
  <si>
    <t>ПЛАТН-469</t>
  </si>
  <si>
    <t>Опл.по счету №2014/176 от 05.03.2014гсогл дог. И/135-13 от 16.08.13г. за опл.за погрузку и разгрузку,хранение ПГМ</t>
  </si>
  <si>
    <t>ПЛАТН-462</t>
  </si>
  <si>
    <t>БЛАГОВЕСТ</t>
  </si>
  <si>
    <t>ДОГ УСЛ, И/132-13, 16.08.2013</t>
  </si>
  <si>
    <t>Опл.по счету №2014/59от 05.02.2014гсогл дог. И/132-13 от 16.08.13г. за опл.за погрузку и разгрузку,хранение ПГМ</t>
  </si>
  <si>
    <t>ПЛАТН-474</t>
  </si>
  <si>
    <t>ООО "Управляющая компания Благовест"</t>
  </si>
  <si>
    <t>Опл.по счету №2014/138 от 14.02.2014г. согласно дог.№И/115-13 от 16.08.13г.</t>
  </si>
  <si>
    <t>ПЛАТН-473</t>
  </si>
  <si>
    <t>Оплата по сч. 2014/120 от 13.02.14г. согл. И/132-13 от 16.08.13г.</t>
  </si>
  <si>
    <t>ПЛАТН-475</t>
  </si>
  <si>
    <t>Оплата по счету 2014/204 от 14.03.2014г. погрузка и разгрузка ПГМ</t>
  </si>
  <si>
    <t>ПЛАТН-477</t>
  </si>
  <si>
    <t>Опл.по счету №2014/84 от 14.02.2014гсогл дог. И/115-13 от 16.08.13г. за опл.за погрузку и разгрузку,хранение ПГМ</t>
  </si>
  <si>
    <t>ПЛАТН-472</t>
  </si>
  <si>
    <t>Опл.по счету №2014/17 от .0.2014г. согласно договору № И/127-13 от 16.08.2013г.</t>
  </si>
  <si>
    <t>ПЛАТН-485</t>
  </si>
  <si>
    <t>Опл.по счету №2014/215 от 18.03.2014г. согласно договору № 2014/215 от 16.08.2013г.</t>
  </si>
  <si>
    <t>ПЛАТН-483</t>
  </si>
  <si>
    <t>Опл.по счету №2014/211 от 17.03.2014г. согласно договору № И/127-13 от 16.08.2013г.</t>
  </si>
  <si>
    <t>ПЛАТН-484</t>
  </si>
  <si>
    <t>Опл.по счету №2014/66 от 05.02.2014г. за транспортировку реагентов согл.дог. 119-13 от 16.08.13г.</t>
  </si>
  <si>
    <t>ПЛАТН-478</t>
  </si>
  <si>
    <t>Опл.по счету №2014/163 от 17.02.2014г. за транспортировку реагентов согл.дог. 119-13 от 16.08.13г.</t>
  </si>
  <si>
    <t>ПЛАТН-479</t>
  </si>
  <si>
    <t>ДОГ УСЛ, ИД2014/17, 14.01.2014</t>
  </si>
  <si>
    <t>ПЛАТН-480</t>
  </si>
  <si>
    <t>Опл.по счету №2014/112 от 12.02.2014г. за транспортировку реагентов</t>
  </si>
  <si>
    <t>ПЛАТН-481</t>
  </si>
  <si>
    <t>Опл.по счету №2014/53.36.142э70 от .2014гсогл дог. И/108-13 от 19.08.13г. за опл.за погрузку и разгрузку,хранение ПГМ</t>
  </si>
  <si>
    <t>ПЛАТН-482</t>
  </si>
  <si>
    <t>Оплата по счету 2014/200 от 14.03.14г. дог.И/130-13 от 05.09.13г.</t>
  </si>
  <si>
    <t>ПЛАТН-488</t>
  </si>
  <si>
    <t>Опл.по счету №2014/175 от 14.02.2014г. согласно договору</t>
  </si>
  <si>
    <t>ПЛАТН-486</t>
  </si>
  <si>
    <t>Опл.по счету №2014/238 от 20.03.2014г. согласно договору</t>
  </si>
  <si>
    <t>ПЛАТН-487</t>
  </si>
  <si>
    <t>Опл.по счету №2013/2109 от 14.11.2013г. согл.дог. И/134-13 от 16.08.13г.</t>
  </si>
  <si>
    <t>ПЛАТН-490</t>
  </si>
  <si>
    <t>Опл.по счету2013/2184 от 19 декабря 2013г.. согл.дог. И/134-13 от 16.08.13г.</t>
  </si>
  <si>
    <t>ПЛАТН-492</t>
  </si>
  <si>
    <t>СТАТУС</t>
  </si>
  <si>
    <t>ДОГ УСЛ, И/129-13, 16.08.2013</t>
  </si>
  <si>
    <t>Опл.п согласно дог.№ИД129/13от 21.01.2014г.</t>
  </si>
  <si>
    <t>ПЛАТН-493</t>
  </si>
  <si>
    <t>ООО "СК "Статус"</t>
  </si>
  <si>
    <t>Опл.по счету №2014/134 от14.01.2014г. согл.дог. И/133-13 от 16.08.13г.за погрузку/разгрузку и хранение ПГМС</t>
  </si>
  <si>
    <t>ПЛАТН-494</t>
  </si>
  <si>
    <t>Опл.по счету №2014/239от 20.03.2014г. согласно договору № ИД2014/18 от 14.01.2014г.</t>
  </si>
  <si>
    <t>ПЛАТН-497</t>
  </si>
  <si>
    <t>Опл.по счету №2014/245 от 28.03.2014г. согласно договору № ИД2014/18 от 14.01.2014г.</t>
  </si>
  <si>
    <t>ПЛАТН-498</t>
  </si>
  <si>
    <t>УПРАВЛЕНИЕ МКД</t>
  </si>
  <si>
    <t>ДОГ УСЛ, И/152-13, 10.09.2013</t>
  </si>
  <si>
    <t>Опл.по счету №2014\02\13-10 от 13.02.2014г. согласно договору № И/152-13 от 16.08.2013г.</t>
  </si>
  <si>
    <t>ПЛАТН-503</t>
  </si>
  <si>
    <t>ООО "Управление МКД"</t>
  </si>
  <si>
    <t>Опл.по счету №2014/03\17-3 от 17.03.2014г. согласно договору № И/152-13 от 10.09.2013г.</t>
  </si>
  <si>
    <t>ПЛАТН-502</t>
  </si>
  <si>
    <t>Опл.по счету №2014/02/13-11 от 13.02.2014г. согласно договору № И/152-13 от 10.09.2013г.</t>
  </si>
  <si>
    <t>ПЛАТН-500</t>
  </si>
  <si>
    <t>Опл.по счету №2014/02\13-9 от 13.02.2014г. согласно договору № И/152-13 от 16.08.2013г.</t>
  </si>
  <si>
    <t>ПЛАТН-501</t>
  </si>
  <si>
    <t>Поступление денежных средств за оказанные платные услуги</t>
  </si>
  <si>
    <t>ПЛАТН-504</t>
  </si>
  <si>
    <t>ПЛАТН-505</t>
  </si>
  <si>
    <t>Опл.по счету №2014/206 от 14.03.2014 гсогл дог. ИД2014/14 от 21.01.2014 за погрузку и разгрузку,хранение ПГМ</t>
  </si>
  <si>
    <t>ПЛАТН-509</t>
  </si>
  <si>
    <t>ДЕМЕТРА</t>
  </si>
  <si>
    <t>ДОГ УСЛ, 53, 09.04.2014</t>
  </si>
  <si>
    <t>Опл.по счету №2014/249 от 09.04.2014г согл дог. 53 от 09.04.14г. от 16.08.13г. за опл.за транспортные услуги</t>
  </si>
  <si>
    <t>ПЛАТН-508</t>
  </si>
  <si>
    <t>ЗАО "Деметра"</t>
  </si>
  <si>
    <t>Опл.по счету №2014/210 от 17.03.2014г. согласно дог.№И/115-13 от 16.08.13г.</t>
  </si>
  <si>
    <t>ПЛАТН-517</t>
  </si>
  <si>
    <t>Опл.по счету 2014/87 от 10.02.14г. согласно договору № И/109-13 от 16.08.2013г.</t>
  </si>
  <si>
    <t>ПЛАТН-518</t>
  </si>
  <si>
    <t>Опл.по счету №2014/159 от 17.02.2014г. за транспортировку реагентов согл. дог. № ИД2014/17 от 23.01.14г.</t>
  </si>
  <si>
    <t>ПЛАТН-519</t>
  </si>
  <si>
    <t>Опл.по счету №2014/158 от 17.02.2014г. за транспортировку реагентов согл. дог. № ИД2014/17 от 23.01.14г.</t>
  </si>
  <si>
    <t>ПЛАТН-520</t>
  </si>
  <si>
    <t>Опл.по счету №2014/208 от 14.03.2014г. за транспортировку реагентов согл. дог. № ИД2014/17 от 23.01.14г.</t>
  </si>
  <si>
    <t>ПЛАТН-521</t>
  </si>
  <si>
    <t>ДОГ УСЛ, 50, 12.03.2014</t>
  </si>
  <si>
    <t>За уборку улиц согласно сч.2014/251 от 31.03.14г.</t>
  </si>
  <si>
    <t>ПЛАТН-522</t>
  </si>
  <si>
    <t>ДОГ УСЛ, 51, 12.03.2014</t>
  </si>
  <si>
    <t>Оплата по сч. 2014/250 от 31.03.14г.за мойку ограждений ЭД 244</t>
  </si>
  <si>
    <t>ПЛАТН-523</t>
  </si>
  <si>
    <t>КИЯР-РЕСУРС</t>
  </si>
  <si>
    <t>ООО "КиЯр-Ресурс"</t>
  </si>
  <si>
    <t>5 Субсидии иные ЯРМ</t>
  </si>
  <si>
    <t>Сумма</t>
  </si>
  <si>
    <t>00000000000000000220532000, (2 Платные), 560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</si>
  <si>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</si>
  <si>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</si>
  <si>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</si>
  <si>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</si>
  <si>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</si>
  <si>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</si>
  <si>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</si>
  <si>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</si>
  <si>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Итого:</t>
  </si>
  <si>
    <t>Август</t>
  </si>
  <si>
    <t>БД-9682</t>
  </si>
  <si>
    <t>БД-9681</t>
  </si>
  <si>
    <t>Общий итог</t>
  </si>
  <si>
    <t>ПБЕ</t>
  </si>
  <si>
    <t>Косгу</t>
  </si>
  <si>
    <t>проверка Дт-пров:</t>
  </si>
  <si>
    <t>БД-9836</t>
  </si>
  <si>
    <t>I полугодие</t>
  </si>
  <si>
    <t>(пусто)</t>
  </si>
  <si>
    <t>(Все)</t>
  </si>
  <si>
    <t>I квартал</t>
  </si>
  <si>
    <t>II квартал</t>
  </si>
  <si>
    <t>7 месяцев</t>
  </si>
  <si>
    <t>Сумма по полю Сумма</t>
  </si>
  <si>
    <t>Названия строк</t>
  </si>
  <si>
    <t>Названия столбцов</t>
  </si>
  <si>
    <t>4 Благотворительные</t>
  </si>
  <si>
    <t>Перенос с 130 на 340 КОСГУ ОАО "АДМБ ЮВАО"</t>
  </si>
  <si>
    <t>ПЛАТН-535</t>
  </si>
  <si>
    <t>БД-9937</t>
  </si>
  <si>
    <t>БД-9936</t>
  </si>
  <si>
    <t>00000000000000000420111000, (4 Благотворительные), 180.510</t>
  </si>
  <si>
    <t>ОАО "Газпромнефть"</t>
  </si>
  <si>
    <t>00000000000000000420581000, (4 Благотворительные), 660</t>
  </si>
  <si>
    <t>БД-9875</t>
  </si>
  <si>
    <t>ОАО "Газпромнефть-МНПЗ"</t>
  </si>
  <si>
    <t>с листа Дт-пров</t>
  </si>
  <si>
    <t>БД-9910</t>
  </si>
  <si>
    <t>Сумма по пров (проверка)</t>
  </si>
  <si>
    <t xml:space="preserve">Кредит </t>
  </si>
  <si>
    <t>Переброс с 130 на 223 КОСГУ ООО "Кияр-Ресурс"</t>
  </si>
  <si>
    <t>ПЛАТН-532</t>
  </si>
  <si>
    <t>Перенос с 130 на 223 КОСГУ ООО "Кияр-Ресурс"</t>
  </si>
  <si>
    <t>ПЛАТН-530</t>
  </si>
  <si>
    <t>ПЛАТН-534</t>
  </si>
  <si>
    <t>ПЛАТН-533</t>
  </si>
  <si>
    <t>Перенос с 130т на 223 КОСГУ  ООО "Кияр-Ресурс"</t>
  </si>
  <si>
    <t>ПЛАТН-531</t>
  </si>
  <si>
    <t>Возмещение за коммунальные услуги (по согл.б/н 01.07.13г.)согласно сч. 2014/343 от 15.08.14г.</t>
  </si>
  <si>
    <t>БД-9960</t>
  </si>
  <si>
    <t>Возмещение за коммунальные услуги (по согл.б/н 01.07.13г.)согласно сч. 2014/348 от 15.08.14г.</t>
  </si>
  <si>
    <t>БД-9962</t>
  </si>
  <si>
    <t>Возмещение за коммунальные услуги (по согл.б/н 01.07.13г.)согласно сч. 2014/356 от 15.08.14г.</t>
  </si>
  <si>
    <t>БД-9961</t>
  </si>
  <si>
    <t>БД-9939</t>
  </si>
  <si>
    <t>БД-9938</t>
  </si>
  <si>
    <t>БД-9940</t>
  </si>
  <si>
    <t>БД-9837</t>
  </si>
  <si>
    <t>ПЛАТН-540</t>
  </si>
  <si>
    <t>ПЛАТН-538</t>
  </si>
  <si>
    <t>ПЛАТН-537</t>
  </si>
  <si>
    <t>ПЛАТН-541</t>
  </si>
  <si>
    <t>ПЛАТН-539</t>
  </si>
  <si>
    <t>ПЛАТН-536</t>
  </si>
  <si>
    <t>00000000000000000520111000, (5 Субсидии иные ЯРМ), 180.510</t>
  </si>
  <si>
    <t>(971.0412.32А0200.612.241.10.90000)16100,00;Соглашение № 1 от 19.05.2014КОСГУ 180 Предоставление субсидии , 971114002 БО 111632; НДС не облагается.</t>
  </si>
  <si>
    <t>00000000000000000520581000, (5 Субсидии иные ЯРМ), 660</t>
  </si>
  <si>
    <t>БД-10021</t>
  </si>
  <si>
    <t>(971.0412.35ЕБ0189.612.241.10.90000)1510000,00;Соглашение № 1 от 19.05.2014КОСГУ 180 Предоставление субсидии , 971114002 БО 77090; НДС не облагается.</t>
  </si>
  <si>
    <t>БД-10022</t>
  </si>
  <si>
    <t>(971.0503.01Д0583.612.241.10.90000)12338573,24;Соглашение № 1 от 19.05.2014КОСГУ 180 Предоставление субсидии , 971114003 БО 111631; НДС не облагается.</t>
  </si>
  <si>
    <t>БД-10020</t>
  </si>
  <si>
    <t>5.ЯРМ</t>
  </si>
  <si>
    <t>4.ЯРМ</t>
  </si>
  <si>
    <t>4.ООПТ</t>
  </si>
  <si>
    <t>4.ОДХ</t>
  </si>
  <si>
    <t>4.СНОС</t>
  </si>
  <si>
    <t>2.Платные</t>
  </si>
  <si>
    <t>4.Благотворительные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</si>
</sst>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1"/>
      <name val="Arial"/>
      <family val="2"/>
      <charset val="204"/>
    </font>
    <font>
      <b/>
      <sz val="9"/>
      <name val="Arial"/>
      <family val="2"/>
      <charset val="204"/>
    </font>
    <font>
      <sz val="11"/>
      <name val="Arial"/>
      <family val="2"/>
      <charset val="204"/>
    </font>
    <font>
      <sz val="9"/>
      <name val="Arial"/>
      <family val="2"/>
      <charset val="204"/>
    </font>
    <font>
      <sz val="9"/>
      <color rgb="FF333333"/>
      <name val="Verdana"/>
      <family val="2"/>
      <charset val="204"/>
    </font>
  </fonts>
  <fills count="2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auto="1"/>
      </left>
      <right style="thin">
        <color auto="1"/>
      </right>
      <top style="thin">
        <color theme="0" tint="-0.24994659260841701"/>
      </top>
      <bottom/>
      <diagonal/>
    </border>
    <border>
      <left style="thin">
        <color auto="1"/>
      </left>
      <right style="thin">
        <color auto="1"/>
      </right>
      <top/>
      <bottom style="thin">
        <color theme="0" tint="-0.2499465926084170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/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</borders>
  <cellStyleXfs count="1">
    <xf numFmtId="0" fontId="0" fillId="0" borderId="0"/>
  </cellStyleXfs>
  <cellXfs count="146">
    <xf numFmtId="0" fontId="0" fillId="0" borderId="0" xfId="0"/>
    <xf numFmtId="49" fontId="0" fillId="0" borderId="0" xfId="0" applyNumberFormat="1"/>
    <xf numFmtId="49" fontId="2" fillId="0" borderId="0" xfId="0" applyNumberFormat="1" applyFont="1"/>
    <xf numFmtId="49" fontId="3" fillId="0" borderId="0" xfId="0" applyNumberFormat="1" applyFont="1"/>
    <xf numFmtId="0" fontId="3" fillId="0" borderId="0" xfId="0" applyFont="1"/>
    <xf numFmtId="49" fontId="0" fillId="0" borderId="0" xfId="0" applyNumberFormat="1" applyAlignment="1">
      <alignment horizontal="center"/>
    </xf>
    <xf numFmtId="49" fontId="3" fillId="0" borderId="0" xfId="0" applyNumberFormat="1" applyFont="1" applyAlignment="1">
      <alignment horizontal="center"/>
    </xf>
    <xf numFmtId="4" fontId="0" fillId="0" borderId="0" xfId="0" applyNumberFormat="1"/>
    <xf numFmtId="4" fontId="3" fillId="0" borderId="0" xfId="0" applyNumberFormat="1" applyFont="1"/>
    <xf numFmtId="4" fontId="2" fillId="0" borderId="0" xfId="0" applyNumberFormat="1" applyFont="1"/>
    <xf numFmtId="49" fontId="2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4" fontId="0" fillId="0" borderId="2" xfId="0" applyNumberFormat="1" applyBorder="1"/>
    <xf numFmtId="4" fontId="0" fillId="0" borderId="3" xfId="0" applyNumberFormat="1" applyBorder="1"/>
    <xf numFmtId="4" fontId="0" fillId="0" borderId="2" xfId="0" applyNumberFormat="1" applyBorder="1" applyAlignment="1">
      <alignment horizontal="left"/>
    </xf>
    <xf numFmtId="4" fontId="0" fillId="0" borderId="0" xfId="0" applyNumberFormat="1" applyAlignment="1">
      <alignment horizontal="center"/>
    </xf>
    <xf numFmtId="0" fontId="1" fillId="10" borderId="0" xfId="0" applyFont="1" applyFill="1"/>
    <xf numFmtId="4" fontId="0" fillId="0" borderId="4" xfId="0" applyNumberFormat="1" applyBorder="1"/>
    <xf numFmtId="4" fontId="1" fillId="0" borderId="2" xfId="0" applyNumberFormat="1" applyFont="1" applyBorder="1"/>
    <xf numFmtId="4" fontId="0" fillId="0" borderId="5" xfId="0" applyNumberFormat="1" applyBorder="1"/>
    <xf numFmtId="4" fontId="0" fillId="6" borderId="6" xfId="0" applyNumberFormat="1" applyFill="1" applyBorder="1"/>
    <xf numFmtId="4" fontId="0" fillId="6" borderId="7" xfId="0" applyNumberFormat="1" applyFill="1" applyBorder="1"/>
    <xf numFmtId="4" fontId="0" fillId="6" borderId="8" xfId="0" applyNumberFormat="1" applyFill="1" applyBorder="1"/>
    <xf numFmtId="4" fontId="0" fillId="5" borderId="6" xfId="0" applyNumberFormat="1" applyFill="1" applyBorder="1"/>
    <xf numFmtId="4" fontId="0" fillId="5" borderId="7" xfId="0" applyNumberFormat="1" applyFill="1" applyBorder="1"/>
    <xf numFmtId="4" fontId="0" fillId="5" borderId="8" xfId="0" applyNumberFormat="1" applyFill="1" applyBorder="1"/>
    <xf numFmtId="4" fontId="0" fillId="4" borderId="6" xfId="0" applyNumberFormat="1" applyFill="1" applyBorder="1"/>
    <xf numFmtId="4" fontId="0" fillId="4" borderId="7" xfId="0" applyNumberFormat="1" applyFill="1" applyBorder="1"/>
    <xf numFmtId="4" fontId="0" fillId="4" borderId="8" xfId="0" applyNumberFormat="1" applyFill="1" applyBorder="1"/>
    <xf numFmtId="4" fontId="0" fillId="8" borderId="6" xfId="0" applyNumberFormat="1" applyFill="1" applyBorder="1"/>
    <xf numFmtId="4" fontId="0" fillId="8" borderId="7" xfId="0" applyNumberFormat="1" applyFill="1" applyBorder="1"/>
    <xf numFmtId="4" fontId="0" fillId="8" borderId="8" xfId="0" applyNumberFormat="1" applyFill="1" applyBorder="1"/>
    <xf numFmtId="4" fontId="0" fillId="7" borderId="6" xfId="0" applyNumberFormat="1" applyFill="1" applyBorder="1"/>
    <xf numFmtId="4" fontId="0" fillId="7" borderId="7" xfId="0" applyNumberFormat="1" applyFill="1" applyBorder="1"/>
    <xf numFmtId="4" fontId="0" fillId="7" borderId="8" xfId="0" applyNumberFormat="1" applyFill="1" applyBorder="1"/>
    <xf numFmtId="4" fontId="0" fillId="0" borderId="0" xfId="0" pivotButton="1" applyNumberFormat="1"/>
    <xf numFmtId="4" fontId="0" fillId="0" borderId="0" xfId="0" applyNumberFormat="1" applyAlignment="1">
      <alignment horizontal="left"/>
    </xf>
    <xf numFmtId="4" fontId="0" fillId="0" borderId="0" xfId="0" applyNumberFormat="1" applyAlignment="1">
      <alignment horizontal="left" indent="1"/>
    </xf>
    <xf numFmtId="4" fontId="1" fillId="0" borderId="0" xfId="0" applyNumberFormat="1" applyFont="1"/>
    <xf numFmtId="0" fontId="5" fillId="0" borderId="0" xfId="0" applyFont="1"/>
    <xf numFmtId="4" fontId="1" fillId="0" borderId="0" xfId="0" applyNumberFormat="1" applyFont="1" applyAlignment="1">
      <alignment horizontal="center" vertical="center" wrapText="1"/>
    </xf>
    <xf numFmtId="49" fontId="4" fillId="0" borderId="0" xfId="0" applyNumberFormat="1" applyFont="1"/>
    <xf numFmtId="49" fontId="6" fillId="0" borderId="0" xfId="0" applyNumberFormat="1" applyFont="1"/>
    <xf numFmtId="0" fontId="6" fillId="0" borderId="0" xfId="0" applyFont="1"/>
    <xf numFmtId="4" fontId="6" fillId="0" borderId="0" xfId="0" applyNumberFormat="1" applyFont="1"/>
    <xf numFmtId="4" fontId="1" fillId="9" borderId="9" xfId="0" applyNumberFormat="1" applyFont="1" applyFill="1" applyBorder="1"/>
    <xf numFmtId="4" fontId="1" fillId="9" borderId="10" xfId="0" applyNumberFormat="1" applyFont="1" applyFill="1" applyBorder="1"/>
    <xf numFmtId="4" fontId="5" fillId="9" borderId="10" xfId="0" applyNumberFormat="1" applyFont="1" applyFill="1" applyBorder="1"/>
    <xf numFmtId="4" fontId="1" fillId="9" borderId="11" xfId="0" applyNumberFormat="1" applyFont="1" applyFill="1" applyBorder="1"/>
    <xf numFmtId="14" fontId="0" fillId="6" borderId="12" xfId="0" applyNumberFormat="1" applyFill="1" applyBorder="1"/>
    <xf numFmtId="49" fontId="0" fillId="6" borderId="13" xfId="0" applyNumberFormat="1" applyFill="1" applyBorder="1"/>
    <xf numFmtId="4" fontId="1" fillId="6" borderId="13" xfId="0" applyNumberFormat="1" applyFont="1" applyFill="1" applyBorder="1"/>
    <xf numFmtId="0" fontId="0" fillId="6" borderId="13" xfId="0" applyFill="1" applyBorder="1" applyAlignment="1">
      <alignment horizontal="center"/>
    </xf>
    <xf numFmtId="4" fontId="2" fillId="6" borderId="14" xfId="0" applyNumberFormat="1" applyFont="1" applyFill="1" applyBorder="1"/>
    <xf numFmtId="14" fontId="0" fillId="6" borderId="15" xfId="0" applyNumberFormat="1" applyFill="1" applyBorder="1"/>
    <xf numFmtId="49" fontId="0" fillId="6" borderId="16" xfId="0" applyNumberFormat="1" applyFill="1" applyBorder="1"/>
    <xf numFmtId="4" fontId="1" fillId="6" borderId="16" xfId="0" applyNumberFormat="1" applyFont="1" applyFill="1" applyBorder="1"/>
    <xf numFmtId="0" fontId="0" fillId="6" borderId="16" xfId="0" applyFill="1" applyBorder="1" applyAlignment="1">
      <alignment horizontal="center"/>
    </xf>
    <xf numFmtId="4" fontId="2" fillId="6" borderId="17" xfId="0" applyNumberFormat="1" applyFont="1" applyFill="1" applyBorder="1"/>
    <xf numFmtId="14" fontId="0" fillId="12" borderId="15" xfId="0" applyNumberFormat="1" applyFill="1" applyBorder="1"/>
    <xf numFmtId="49" fontId="0" fillId="12" borderId="16" xfId="0" applyNumberFormat="1" applyFill="1" applyBorder="1"/>
    <xf numFmtId="4" fontId="1" fillId="12" borderId="16" xfId="0" applyNumberFormat="1" applyFont="1" applyFill="1" applyBorder="1"/>
    <xf numFmtId="0" fontId="0" fillId="12" borderId="16" xfId="0" applyFill="1" applyBorder="1" applyAlignment="1">
      <alignment horizontal="center"/>
    </xf>
    <xf numFmtId="4" fontId="2" fillId="12" borderId="17" xfId="0" applyNumberFormat="1" applyFont="1" applyFill="1" applyBorder="1"/>
    <xf numFmtId="14" fontId="0" fillId="10" borderId="15" xfId="0" applyNumberFormat="1" applyFill="1" applyBorder="1"/>
    <xf numFmtId="49" fontId="0" fillId="10" borderId="16" xfId="0" applyNumberFormat="1" applyFill="1" applyBorder="1"/>
    <xf numFmtId="4" fontId="1" fillId="10" borderId="16" xfId="0" applyNumberFormat="1" applyFont="1" applyFill="1" applyBorder="1"/>
    <xf numFmtId="0" fontId="0" fillId="10" borderId="16" xfId="0" applyFill="1" applyBorder="1" applyAlignment="1">
      <alignment horizontal="center"/>
    </xf>
    <xf numFmtId="4" fontId="2" fillId="10" borderId="17" xfId="0" applyNumberFormat="1" applyFont="1" applyFill="1" applyBorder="1"/>
    <xf numFmtId="14" fontId="0" fillId="19" borderId="15" xfId="0" applyNumberFormat="1" applyFill="1" applyBorder="1"/>
    <xf numFmtId="49" fontId="0" fillId="19" borderId="16" xfId="0" applyNumberFormat="1" applyFill="1" applyBorder="1"/>
    <xf numFmtId="4" fontId="1" fillId="19" borderId="16" xfId="0" applyNumberFormat="1" applyFont="1" applyFill="1" applyBorder="1"/>
    <xf numFmtId="0" fontId="0" fillId="19" borderId="16" xfId="0" applyFill="1" applyBorder="1" applyAlignment="1">
      <alignment horizontal="center"/>
    </xf>
    <xf numFmtId="4" fontId="2" fillId="19" borderId="17" xfId="0" applyNumberFormat="1" applyFont="1" applyFill="1" applyBorder="1"/>
    <xf numFmtId="14" fontId="0" fillId="11" borderId="15" xfId="0" applyNumberFormat="1" applyFill="1" applyBorder="1"/>
    <xf numFmtId="49" fontId="0" fillId="11" borderId="16" xfId="0" applyNumberFormat="1" applyFill="1" applyBorder="1"/>
    <xf numFmtId="4" fontId="1" fillId="11" borderId="16" xfId="0" applyNumberFormat="1" applyFont="1" applyFill="1" applyBorder="1"/>
    <xf numFmtId="0" fontId="0" fillId="11" borderId="16" xfId="0" applyFill="1" applyBorder="1" applyAlignment="1">
      <alignment horizontal="center"/>
    </xf>
    <xf numFmtId="4" fontId="2" fillId="11" borderId="17" xfId="0" applyNumberFormat="1" applyFont="1" applyFill="1" applyBorder="1"/>
    <xf numFmtId="14" fontId="0" fillId="14" borderId="15" xfId="0" applyNumberFormat="1" applyFill="1" applyBorder="1"/>
    <xf numFmtId="49" fontId="0" fillId="14" borderId="16" xfId="0" applyNumberFormat="1" applyFill="1" applyBorder="1"/>
    <xf numFmtId="4" fontId="1" fillId="14" borderId="16" xfId="0" applyNumberFormat="1" applyFont="1" applyFill="1" applyBorder="1"/>
    <xf numFmtId="0" fontId="0" fillId="14" borderId="16" xfId="0" applyFill="1" applyBorder="1" applyAlignment="1">
      <alignment horizontal="center"/>
    </xf>
    <xf numFmtId="4" fontId="2" fillId="14" borderId="17" xfId="0" applyNumberFormat="1" applyFont="1" applyFill="1" applyBorder="1"/>
    <xf numFmtId="14" fontId="0" fillId="13" borderId="15" xfId="0" applyNumberFormat="1" applyFill="1" applyBorder="1"/>
    <xf numFmtId="49" fontId="0" fillId="13" borderId="16" xfId="0" applyNumberFormat="1" applyFill="1" applyBorder="1"/>
    <xf numFmtId="4" fontId="1" fillId="13" borderId="16" xfId="0" applyNumberFormat="1" applyFont="1" applyFill="1" applyBorder="1"/>
    <xf numFmtId="0" fontId="0" fillId="13" borderId="16" xfId="0" applyFill="1" applyBorder="1" applyAlignment="1">
      <alignment horizontal="center"/>
    </xf>
    <xf numFmtId="4" fontId="2" fillId="13" borderId="17" xfId="0" applyNumberFormat="1" applyFont="1" applyFill="1" applyBorder="1"/>
    <xf numFmtId="14" fontId="0" fillId="2" borderId="15" xfId="0" applyNumberFormat="1" applyFill="1" applyBorder="1"/>
    <xf numFmtId="49" fontId="0" fillId="2" borderId="16" xfId="0" applyNumberFormat="1" applyFill="1" applyBorder="1"/>
    <xf numFmtId="4" fontId="1" fillId="2" borderId="16" xfId="0" applyNumberFormat="1" applyFont="1" applyFill="1" applyBorder="1"/>
    <xf numFmtId="0" fontId="0" fillId="2" borderId="16" xfId="0" applyFill="1" applyBorder="1" applyAlignment="1">
      <alignment horizontal="center"/>
    </xf>
    <xf numFmtId="4" fontId="2" fillId="2" borderId="17" xfId="0" applyNumberFormat="1" applyFont="1" applyFill="1" applyBorder="1"/>
    <xf numFmtId="14" fontId="0" fillId="20" borderId="15" xfId="0" applyNumberFormat="1" applyFill="1" applyBorder="1"/>
    <xf numFmtId="49" fontId="0" fillId="20" borderId="16" xfId="0" applyNumberFormat="1" applyFill="1" applyBorder="1"/>
    <xf numFmtId="4" fontId="1" fillId="20" borderId="16" xfId="0" applyNumberFormat="1" applyFont="1" applyFill="1" applyBorder="1"/>
    <xf numFmtId="0" fontId="0" fillId="20" borderId="16" xfId="0" applyFill="1" applyBorder="1" applyAlignment="1">
      <alignment horizontal="center"/>
    </xf>
    <xf numFmtId="4" fontId="2" fillId="20" borderId="17" xfId="0" applyNumberFormat="1" applyFont="1" applyFill="1" applyBorder="1"/>
    <xf numFmtId="0" fontId="1" fillId="10" borderId="16" xfId="0" applyFont="1" applyFill="1" applyBorder="1"/>
    <xf numFmtId="14" fontId="0" fillId="18" borderId="15" xfId="0" applyNumberFormat="1" applyFill="1" applyBorder="1"/>
    <xf numFmtId="49" fontId="0" fillId="18" borderId="16" xfId="0" applyNumberFormat="1" applyFill="1" applyBorder="1"/>
    <xf numFmtId="4" fontId="1" fillId="18" borderId="16" xfId="0" applyNumberFormat="1" applyFont="1" applyFill="1" applyBorder="1"/>
    <xf numFmtId="0" fontId="0" fillId="18" borderId="16" xfId="0" applyFill="1" applyBorder="1" applyAlignment="1">
      <alignment horizontal="center"/>
    </xf>
    <xf numFmtId="4" fontId="2" fillId="18" borderId="17" xfId="0" applyNumberFormat="1" applyFont="1" applyFill="1" applyBorder="1"/>
    <xf numFmtId="14" fontId="0" fillId="17" borderId="15" xfId="0" applyNumberFormat="1" applyFill="1" applyBorder="1"/>
    <xf numFmtId="49" fontId="0" fillId="17" borderId="16" xfId="0" applyNumberFormat="1" applyFill="1" applyBorder="1"/>
    <xf numFmtId="4" fontId="1" fillId="17" borderId="16" xfId="0" applyNumberFormat="1" applyFont="1" applyFill="1" applyBorder="1"/>
    <xf numFmtId="0" fontId="0" fillId="17" borderId="16" xfId="0" applyFill="1" applyBorder="1" applyAlignment="1">
      <alignment horizontal="center"/>
    </xf>
    <xf numFmtId="14" fontId="0" fillId="16" borderId="15" xfId="0" applyNumberFormat="1" applyFill="1" applyBorder="1"/>
    <xf numFmtId="49" fontId="0" fillId="16" borderId="16" xfId="0" applyNumberFormat="1" applyFill="1" applyBorder="1"/>
    <xf numFmtId="4" fontId="1" fillId="16" borderId="16" xfId="0" applyNumberFormat="1" applyFont="1" applyFill="1" applyBorder="1"/>
    <xf numFmtId="0" fontId="0" fillId="16" borderId="16" xfId="0" applyFill="1" applyBorder="1" applyAlignment="1">
      <alignment horizontal="center"/>
    </xf>
    <xf numFmtId="4" fontId="2" fillId="16" borderId="17" xfId="0" applyNumberFormat="1" applyFont="1" applyFill="1" applyBorder="1"/>
    <xf numFmtId="14" fontId="0" fillId="15" borderId="15" xfId="0" applyNumberFormat="1" applyFill="1" applyBorder="1"/>
    <xf numFmtId="49" fontId="0" fillId="15" borderId="16" xfId="0" applyNumberFormat="1" applyFill="1" applyBorder="1"/>
    <xf numFmtId="4" fontId="1" fillId="15" borderId="16" xfId="0" applyNumberFormat="1" applyFont="1" applyFill="1" applyBorder="1"/>
    <xf numFmtId="0" fontId="0" fillId="15" borderId="16" xfId="0" applyFill="1" applyBorder="1" applyAlignment="1">
      <alignment horizontal="center"/>
    </xf>
    <xf numFmtId="4" fontId="2" fillId="15" borderId="17" xfId="0" applyNumberFormat="1" applyFont="1" applyFill="1" applyBorder="1"/>
    <xf numFmtId="0" fontId="1" fillId="13" borderId="16" xfId="0" applyFont="1" applyFill="1" applyBorder="1"/>
    <xf numFmtId="14" fontId="0" fillId="2" borderId="18" xfId="0" applyNumberFormat="1" applyFill="1" applyBorder="1"/>
    <xf numFmtId="49" fontId="0" fillId="2" borderId="19" xfId="0" applyNumberFormat="1" applyFill="1" applyBorder="1"/>
    <xf numFmtId="4" fontId="1" fillId="2" borderId="19" xfId="0" applyNumberFormat="1" applyFont="1" applyFill="1" applyBorder="1"/>
    <xf numFmtId="0" fontId="0" fillId="2" borderId="19" xfId="0" applyFill="1" applyBorder="1" applyAlignment="1">
      <alignment horizontal="center"/>
    </xf>
    <xf numFmtId="4" fontId="2" fillId="2" borderId="20" xfId="0" applyNumberFormat="1" applyFont="1" applyFill="1" applyBorder="1"/>
    <xf numFmtId="49" fontId="2" fillId="0" borderId="0" xfId="0" applyNumberFormat="1" applyFont="1" applyFill="1" applyAlignment="1">
      <alignment horizontal="center" vertical="center"/>
    </xf>
    <xf numFmtId="4" fontId="1" fillId="0" borderId="0" xfId="0" applyNumberFormat="1" applyFont="1" applyFill="1" applyAlignment="1">
      <alignment horizontal="center" vertical="center" wrapText="1"/>
    </xf>
    <xf numFmtId="4" fontId="0" fillId="0" borderId="0" xfId="0" pivotButton="1" applyNumberFormat="1" applyAlignment="1">
      <alignment horizontal="center"/>
    </xf>
    <xf numFmtId="4" fontId="0" fillId="11" borderId="7" xfId="0" applyNumberFormat="1" applyFill="1" applyBorder="1"/>
    <xf numFmtId="4" fontId="0" fillId="11" borderId="8" xfId="0" applyNumberFormat="1" applyFill="1" applyBorder="1"/>
    <xf numFmtId="4" fontId="1" fillId="11" borderId="6" xfId="0" applyNumberFormat="1" applyFont="1" applyFill="1" applyBorder="1"/>
    <xf numFmtId="0" fontId="7" fillId="0" borderId="0" xfId="0" applyFont="1" applyAlignment="1">
      <alignment horizontal="center" vertical="center" wrapText="1"/>
    </xf>
    <xf numFmtId="49" fontId="1" fillId="6" borderId="13" xfId="0" applyNumberFormat="1" applyFont="1" applyFill="1" applyBorder="1"/>
    <xf numFmtId="49" fontId="0" fillId="6" borderId="16" xfId="0" applyNumberFormat="1" applyFill="1" applyBorder="1" applyAlignment="1">
      <alignment horizontal="left"/>
    </xf>
    <xf numFmtId="4" fontId="0" fillId="0" borderId="1" xfId="0" applyNumberFormat="1" applyFill="1" applyBorder="1"/>
    <xf numFmtId="4" fontId="1" fillId="3" borderId="6" xfId="0" applyNumberFormat="1" applyFont="1" applyFill="1" applyBorder="1"/>
    <xf numFmtId="4" fontId="0" fillId="3" borderId="7" xfId="0" applyNumberFormat="1" applyFill="1" applyBorder="1"/>
    <xf numFmtId="4" fontId="0" fillId="3" borderId="8" xfId="0" applyNumberFormat="1" applyFill="1" applyBorder="1"/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3" fontId="2" fillId="0" borderId="0" xfId="0" applyNumberFormat="1" applyFont="1" applyFill="1" applyAlignment="1">
      <alignment horizontal="center" vertical="center"/>
    </xf>
    <xf numFmtId="3" fontId="2" fillId="0" borderId="13" xfId="0" applyNumberFormat="1" applyFont="1" applyFill="1" applyBorder="1" applyAlignment="1">
      <alignment horizontal="center"/>
    </xf>
    <xf numFmtId="3" fontId="2" fillId="0" borderId="0" xfId="0" applyNumberFormat="1" applyFont="1" applyFill="1" applyAlignment="1">
      <alignment horizontal="center"/>
    </xf>
  </cellXfs>
  <cellStyles count="1">
    <cellStyle name="Обычный" xfId="0" builtinId="0"/>
  </cellStyles>
  <dxfs count="16"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/>
      </font>
    </dxf>
    <dxf>
      <font>
        <color theme="0"/>
      </font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numFmt numFmtId="4" formatCode="#,##0.00"/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theme="0" tint="-0.2499465926084170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theme="0" tint="-0.24994659260841701"/>
        </horizontal>
      </border>
    </dxf>
  </dxfs>
  <tableStyles count="0" defaultTableStyle="TableStyleMedium9" defaultPivotStyle="PivotStyleLight16"/>
  <colors>
    <mruColors>
      <color rgb="FFF3A891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Светлана Залевская" refreshedDate="41890.495513310183" createdVersion="4" refreshedVersion="4" minRefreshableVersion="3" recordCount="361">
  <cacheSource type="worksheet">
    <worksheetSource ref="A1:O1048576" sheet="Дт-пров "/>
  </cacheSource>
  <cacheFields count="16">
    <cacheField name="Дата учета" numFmtId="0">
      <sharedItems containsNonDate="0" containsDate="1" containsString="0" containsBlank="1" minDate="2014-01-09T00:00:00" maxDate="2014-08-26T00:00:00"/>
    </cacheField>
    <cacheField name="Дебет" numFmtId="0">
      <sharedItems containsBlank="1"/>
    </cacheField>
    <cacheField name="Сумма" numFmtId="0">
      <sharedItems containsString="0" containsBlank="1" containsNumber="1" minValue="-62521.53" maxValue="178004151.69"/>
    </cacheField>
    <cacheField name="От кого" numFmtId="0">
      <sharedItems containsBlank="1"/>
    </cacheField>
    <cacheField name="Документ-основание (тип, №, дата)" numFmtId="0">
      <sharedItems containsBlank="1" count="57">
        <s v="ДОГ УСЛ, 01.12.2013"/>
        <s v="П/П ВХОДЯЩ"/>
        <s v="ДОГ УСЛ, 2013-Самох.М.А., 01.12.2013"/>
        <s v="СОГЛАШЕНИЕ, б/н, 01.01.2014"/>
        <s v="СОГЛАШЕНИЕ, б\н, 01.07.2013"/>
        <s v="КОНТРАКТ, 2013/114, 29.11.2013"/>
        <s v="КОНТРАКТ, 2013/68, 12.09.2013"/>
        <s v="ДОГ УСЛ, 40, 10.10.2013"/>
        <s v="ДОГ УСЛ, 7500047, 01.10.2013"/>
        <s v="КОНТРАКТ, 2013/113, 28.11.2013"/>
        <s v="КОНТРАКТ, 2013/102, 13.11.2013"/>
        <s v="СОГЛАШЕНИЕ, 1469, 01.01.2014"/>
        <s v="ДОГ УСЛ, 203/109, 26.11.2013"/>
        <s v="КОНТРАКТ, 2013/81, 01.10.2013"/>
        <s v="СОГЛАШЕНИЕ, б/н, 01.07.2013"/>
        <s v="ДОГ ПОСТ, 05.09.2013"/>
        <s v="ДОГ УСЛ, ИД2014/32, 31.01.2014"/>
        <s v="ДОГ УСЛ, И/155-13, 16.08.2013"/>
        <s v="ДОГ УСЛ, И/130-13, 16.08.2013"/>
        <s v="ДОГ УСЛ, И/152-13, 10.09.2013"/>
        <s v="ДОГ УСЛ, 51, 12.03.2014"/>
        <s v="ДОГ УСЛ, ИД2014/1, 13.01.2014"/>
        <s v="ДОГ УСЛ, И/142-13, 16.08.2013"/>
        <s v="ДОГ УСЛ, ИД2014/17, 14.01.2014"/>
        <s v="ДОГ УСЛ, ИД2014/18, 14.01.2014"/>
        <s v="ДОГ УСЛ, И/120-13, 16.08.2013"/>
        <s v="ДОГ УСЛ, И/110-13, 16.08.2013"/>
        <s v="ДОГ УСЛ, И/129-13, 16.08.2013"/>
        <s v="ДОГ УСЛ, ИД2014/17, 23.01.2014"/>
        <s v="ДОГ УСЛ, ИД2014/23, 29.01.2014"/>
        <s v="ДОГ УСЛ, ИД2014/33, 05.02.2014"/>
        <s v="ДОГ УСЛ, И/119-13, 16.08.2013"/>
        <s v="ДОГ УСЛ, И/122-13, 16.08.2013"/>
        <s v="ДОГ УСЛ, И/108-13, 19.08.2013"/>
        <s v="ДОГ УСЛ, И/112-13, 16.08.2013"/>
        <s v="ДОГ УСЛ, И/115-13, 16.08.2013"/>
        <s v="ДОГ УСЛ, ИД2014/11, 17.01.2014"/>
        <s v="ДОГ УСЛ, И/135-13, 16.08.2013"/>
        <s v="ДОГ УСЛ, И/133-13, 16.08.2013"/>
        <s v="ДОГ УСЛ, ИД2014/16, 21.01.2014"/>
        <s v="ДОГ УСЛ, ИД2014/20, 13.01.2014"/>
        <s v="ДОГ УСЛ, И/109-13, 16.08.2013"/>
        <s v="ДОГ УСЛ, И/150-13, 05.09.2013"/>
        <s v="ДОГ УСЛ, ДИ2014/36, 05.02.2014"/>
        <s v="ДОГ УСЛ, И/145-13, 03.09.2013"/>
        <s v="ДОГ УСЛ, И/134-13, 16.08.2013"/>
        <s v="ДОГ УСЛ, ИД2014/42, 11.02.2014"/>
        <s v="ДОГ УСЛ, И/127-13, 16.08.2013"/>
        <s v="ДОГ УСЛ, ИД2014/15, 21.01.2014"/>
        <s v="ДОГ УСЛ, И/141-13, 16.08.2013"/>
        <s v="ДОГ УСЛ, 53, 09.04.2014"/>
        <s v="ДОГ УСЛ, ИД2014/31, 11.02.2013"/>
        <s v="ДОГ УСЛ, ИД2014/14, 21.01.2014"/>
        <s v="ДОГ УСЛ, 2014-9, 17.01.2014"/>
        <s v="ДОГ УСЛ, И/132-13, 16.08.2013"/>
        <s v="ДОГ УСЛ, 50, 12.03.2014"/>
        <m/>
      </sharedItems>
    </cacheField>
    <cacheField name="Содержание операции" numFmtId="0">
      <sharedItems containsBlank="1"/>
    </cacheField>
    <cacheField name="Кому" numFmtId="0">
      <sharedItems containsBlank="1"/>
    </cacheField>
    <cacheField name="Кредит " numFmtId="0">
      <sharedItems containsBlank="1"/>
    </cacheField>
    <cacheField name="Номер операции" numFmtId="0">
      <sharedItems containsBlank="1"/>
    </cacheField>
    <cacheField name="От кого (наименование контрагента)" numFmtId="0">
      <sharedItems containsBlank="1"/>
    </cacheField>
    <cacheField name="Кому (наименование контрагента)" numFmtId="0">
      <sharedItems containsBlank="1"/>
    </cacheField>
    <cacheField name="месяц" numFmtId="0">
      <sharedItems containsBlank="1" count="11">
        <s v="Февраль"/>
        <s v="Апрель"/>
        <s v="Май"/>
        <s v="Июнь"/>
        <s v="Январь"/>
        <s v="Август"/>
        <s v="Март"/>
        <s v="Июль"/>
        <m/>
        <s v="" u="1"/>
        <s v="I квартал" u="1"/>
      </sharedItems>
    </cacheField>
    <cacheField name="ПБЕ" numFmtId="0">
      <sharedItems containsBlank="1" count="14">
        <s v="4.ОДХ"/>
        <s v="4.ООПТ"/>
        <s v="4.ЯРМ"/>
        <s v="5.ЯРМ"/>
        <s v="4.СНОС"/>
        <s v="2.Платные"/>
        <s v="4.Благотворительные"/>
        <m/>
        <s v="ООПТ" u="1"/>
        <s v="ОДХ" u="1"/>
        <s v="Платные" u="1"/>
        <s v="Благотворительные" u="1"/>
        <s v="ЯРМ" u="1"/>
        <s v="СНОС" u="1"/>
      </sharedItems>
    </cacheField>
    <cacheField name="Сумма по пров (проверка)" numFmtId="4">
      <sharedItems containsString="0" containsBlank="1" containsNumber="1" minValue="104.84" maxValue="483009799.00999999"/>
    </cacheField>
    <cacheField name="ПБЕ вспом" numFmtId="0">
      <sharedItems containsBlank="1"/>
    </cacheField>
    <cacheField name="Косгу" numFmtId="3">
      <sharedItems containsBlank="1" count="11">
        <s v="211"/>
        <s v="221"/>
        <s v="226"/>
        <s v="290"/>
        <s v="340"/>
        <s v="180"/>
        <s v="212"/>
        <s v="140"/>
        <s v="223"/>
        <s v="130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61">
  <r>
    <d v="2014-02-17T00:00:00"/>
    <s v="00000000000000000420111000, (4 Субсидия ОДХ), 211.510"/>
    <n v="18690.3"/>
    <s v="СБЕРЕГАТЕЛЬНЫЙ БАНК"/>
    <x v="0"/>
    <s v="Возврат заработной платы по пл.пор.№11 от 17.02.2014г.корнеев михаил александрович"/>
    <s v="ГБУ ЮВАО"/>
    <s v="00000000000000000430211000, (4 Субсидия ОДХ), 730"/>
    <s v="БД-7979"/>
    <s v="ОАО &quot;Сбербанк России&quot; Г.МОСКВА"/>
    <s v="ГБУ &quot;Автомобильные дороги ЮВАО&quot;"/>
    <x v="0"/>
    <x v="0"/>
    <m/>
    <s v="ОДХ"/>
    <x v="0"/>
  </r>
  <r>
    <d v="2014-02-19T00:00:00"/>
    <s v="00000000000000000420111000, (4 Субсидия ОДХ), 211.510"/>
    <n v="21189.67"/>
    <s v="СБЕРЕГАТЕЛЬНЫЙ БАНК"/>
    <x v="0"/>
    <s v="Возврат заработной платы по пл.пор.№217 от 12.02.2014г."/>
    <s v="ГБУ ЮВАО"/>
    <s v="00000000000000000430211000, (4 Субсидия ОДХ), 730"/>
    <s v="БД-7994"/>
    <s v="ОАО &quot;Сбербанк России&quot; Г.МОСКВА"/>
    <s v="ГБУ &quot;Автомобильные дороги ЮВАО&quot;"/>
    <x v="0"/>
    <x v="0"/>
    <m/>
    <s v="ОДХ"/>
    <x v="0"/>
  </r>
  <r>
    <d v="2014-04-24T00:00:00"/>
    <s v="00000000000000000420111000, (4 Субсидия ОДХ), 211.510"/>
    <n v="89081.01"/>
    <s v="СБЕРЕГАТЕЛЬНЫЙ БАНК"/>
    <x v="1"/>
    <s v="Возврат ср-в по пл.пор.№988 от 17.04.2014г.ошибка загрузки эр"/>
    <s v="ГБУ ЮВАО"/>
    <s v="00000000000000000430211000, (4 Субсидия ОДХ), 730"/>
    <s v="БД-8849"/>
    <s v="ОАО &quot;Сбербанк России&quot; Г.МОСКВА"/>
    <s v="ГБУ &quot;Автомобильные дороги ЮВАО&quot;"/>
    <x v="1"/>
    <x v="0"/>
    <m/>
    <s v="ОДХ"/>
    <x v="0"/>
  </r>
  <r>
    <d v="2014-04-24T00:00:00"/>
    <s v="00000000000000000420111000, (4 Субсидия ОДХ), 211.510"/>
    <n v="36281.4"/>
    <s v="СБЕРЕГАТЕЛЬНЫЙ БАНК"/>
    <x v="1"/>
    <s v="Возврат ср-в по пл.пор.№989 от 17.04.2014.ошибка загрузки эр"/>
    <s v="ГБУ ЮВАО"/>
    <s v="00000000000000000430211000, (4 Субсидия ОДХ), 730"/>
    <s v="БД-8850"/>
    <s v="ОАО &quot;Сбербанк России&quot; Г.МОСКВА"/>
    <s v="ГБУ &quot;Автомобильные дороги ЮВАО&quot;"/>
    <x v="1"/>
    <x v="0"/>
    <m/>
    <s v="ОДХ"/>
    <x v="0"/>
  </r>
  <r>
    <d v="2014-04-25T00:00:00"/>
    <s v="00000000000000000420111000, (4 Субсидия ОДХ), 211.510"/>
    <n v="41993.54"/>
    <s v="СБЕРЕГАТЕЛЬНЫЙ БАНК"/>
    <x v="1"/>
    <s v="Возврат ср-в по пл.пор.№989 от 17.04.2014.ошибка загрузки эр"/>
    <s v="ГБУ ЮВАО"/>
    <s v="00000000000000000430211000, (4 Субсидия ОДХ), 730"/>
    <s v="БД-8859"/>
    <s v="ОАО &quot;Сбербанк России&quot; Г.МОСКВА"/>
    <s v="ГБУ &quot;Автомобильные дороги ЮВАО&quot;"/>
    <x v="1"/>
    <x v="0"/>
    <m/>
    <s v="ОДХ"/>
    <x v="0"/>
  </r>
  <r>
    <d v="2014-05-15T00:00:00"/>
    <s v="00000000000000000420111000, (4 Субсидия ОДХ), 211.510"/>
    <n v="5610.22"/>
    <s v="СБЕРЕГАТЕЛЬНЫЙ БАНК"/>
    <x v="0"/>
    <s v="Возврат заработной платы по пл.пор.№446от 15.05.2014  каюмов рустям ахметович не совпадаеи фио"/>
    <s v="ГБУ ЮВАО"/>
    <s v="00000000000000000430211000, (4 Субсидия ОДХ), 730"/>
    <s v="БД-9056"/>
    <s v="ОАО &quot;Сбербанк России&quot; Г.МОСКВА"/>
    <s v="ГБУ &quot;Автомобильные дороги ЮВАО&quot;"/>
    <x v="2"/>
    <x v="0"/>
    <m/>
    <s v="ОДХ"/>
    <x v="0"/>
  </r>
  <r>
    <d v="2014-06-23T00:00:00"/>
    <s v="00000000000000000420111000, (4 Субсидия ОДХ), 211.510"/>
    <n v="6137.23"/>
    <s v="СБЕРЕГАТЕЛЬНЫЙ БАНК"/>
    <x v="0"/>
    <s v="Поступление неустойки, гос.пошлины"/>
    <s v="ГБУ ЮВАО"/>
    <s v="00000000000000000430211000, (4 Субсидия ОДХ), 730"/>
    <s v="БД-9486"/>
    <s v="ОАО &quot;Сбербанк России&quot; Г.МОСКВА"/>
    <s v="ГБУ &quot;Автомобильные дороги ЮВАО&quot;"/>
    <x v="3"/>
    <x v="0"/>
    <m/>
    <s v="ОДХ"/>
    <x v="0"/>
  </r>
  <r>
    <d v="2014-06-30T00:00:00"/>
    <s v="00000000000000000420111000, (4 Субсидия ОДХ), 211.510"/>
    <n v="6137.23"/>
    <s v="СБЕРЕГАТЕЛЬНЫЙ БАНК"/>
    <x v="0"/>
    <s v="Поступление неустойки, гос.пошлины"/>
    <s v="ГБУ ЮВАО"/>
    <s v="00000000000000000430211000, (4 Субсидия ОДХ), 730"/>
    <s v="БД-9487"/>
    <s v="ОАО &quot;Сбербанк России&quot; Г.МОСКВА"/>
    <s v="ГБУ &quot;Автомобильные дороги ЮВАО&quot;"/>
    <x v="3"/>
    <x v="0"/>
    <m/>
    <s v="ОДХ"/>
    <x v="0"/>
  </r>
  <r>
    <d v="2014-06-30T00:00:00"/>
    <s v="00000000000000000420111000, (4 Субсидия ОДХ), 211.510"/>
    <n v="13200"/>
    <s v="СБЕРЕГАТЕЛЬНЫЙ БАНК"/>
    <x v="0"/>
    <s v="Поступление неустойки, гос.пошлины"/>
    <s v="ГБУ ЮВАО"/>
    <s v="00000000000000000430211000, (4 Субсидия ОДХ), 730"/>
    <s v="БД-9488"/>
    <s v="ОАО &quot;Сбербанк России&quot; Г.МОСКВА"/>
    <s v="ГБУ &quot;Автомобильные дороги ЮВАО&quot;"/>
    <x v="3"/>
    <x v="0"/>
    <n v="238320.60000000003"/>
    <s v="ОДХ"/>
    <x v="0"/>
  </r>
  <r>
    <d v="2014-01-24T00:00:00"/>
    <s v="00000000000000000420111000, (4 Субсидия ОДХ), 211.510"/>
    <n v="7215.87"/>
    <s v="САМОХВАЛОВА М.А."/>
    <x v="2"/>
    <s v="Возврат АЛИМЕНТОВ  из Сбербанка 2014г."/>
    <s v="ГБУ ЮВАО"/>
    <s v="00000000000000000430403000, (4 Субсидия ОДХ), 730"/>
    <s v="БД-8948"/>
    <s v="Самохвалова Марина Александровна"/>
    <s v="ГБУ &quot;Автомобильные дороги ЮВАО&quot;"/>
    <x v="4"/>
    <x v="0"/>
    <n v="7215.87"/>
    <s v="ОДХ"/>
    <x v="0"/>
  </r>
  <r>
    <d v="2014-08-13T00:00:00"/>
    <s v="00000000000000000420111000, (4 Субсидия ОДХ), 221.510"/>
    <n v="503.06"/>
    <s v="ИП ВОЛКОВ В.В."/>
    <x v="3"/>
    <s v="Возмещение расходов"/>
    <s v="ГБУ ЮВАО"/>
    <s v="00000000000000000430406000, (4 Субсидия ОДХ), 221.830"/>
    <s v="БД-9937"/>
    <s v="ИП Волков В.В."/>
    <s v="ГБУ &quot;Автомобильные дороги ЮВАО&quot;"/>
    <x v="5"/>
    <x v="0"/>
    <m/>
    <s v="ОДХ"/>
    <x v="1"/>
  </r>
  <r>
    <d v="2014-08-13T00:00:00"/>
    <s v="00000000000000000420111000, (4 Субсидия ОДХ), 221.510"/>
    <n v="178.42"/>
    <s v="ИП ВОЛКОВ В.В."/>
    <x v="3"/>
    <s v="Возмещение расходов"/>
    <s v="ГБУ ЮВАО"/>
    <s v="00000000000000000430406000, (4 Субсидия ОДХ), 221.830"/>
    <s v="БД-9936"/>
    <s v="ИП Волков В.В."/>
    <s v="ГБУ &quot;Автомобильные дороги ЮВАО&quot;"/>
    <x v="5"/>
    <x v="0"/>
    <m/>
    <s v="ОДХ"/>
    <x v="1"/>
  </r>
  <r>
    <d v="2014-01-09T00:00:00"/>
    <s v="00000000000000000420111000, (4 Субсидия ОДХ), 221.510"/>
    <n v="17830.23"/>
    <s v="ИП ВОЛКОВ В.В."/>
    <x v="4"/>
    <s v="опл.по  сч. 2013/2164.2165.2166.2167.2168.от 16.12.13г."/>
    <s v="ГБУ ЮВАО"/>
    <s v="00000000000000000430406000, (4 Субсидия ОДХ), 221.830"/>
    <s v="БД-7692"/>
    <s v="ИП Волков В.В."/>
    <s v="ГБУ &quot;Автомобильные дороги ЮВАО&quot;"/>
    <x v="4"/>
    <x v="0"/>
    <m/>
    <s v="ОДХ"/>
    <x v="1"/>
  </r>
  <r>
    <d v="2014-05-26T00:00:00"/>
    <s v="00000000000000000420111000, (4 Субсидия ОДХ), 221.510"/>
    <n v="476.41"/>
    <s v="ИП ВОЛКОВ В.В."/>
    <x v="3"/>
    <s v="опл.по  сч. 2014/269 от 18.04.14 возм расх за услуги связи."/>
    <s v="ГБУ ЮВАО"/>
    <s v="00000000000000000430406000, (4 Субсидия ОДХ), 221.830"/>
    <s v="БД-9158"/>
    <s v="ИП Волков В.В."/>
    <s v="ГБУ &quot;Автомобильные дороги ЮВАО&quot;"/>
    <x v="2"/>
    <x v="0"/>
    <m/>
    <s v="ОДХ"/>
    <x v="1"/>
  </r>
  <r>
    <d v="2014-05-26T00:00:00"/>
    <s v="00000000000000000420111000, (4 Субсидия ОДХ), 221.510"/>
    <n v="472.81"/>
    <s v="ИП ВОЛКОВ В.В."/>
    <x v="3"/>
    <s v="опл.по  сч. 2014/277 от 14г05.14 возм расх за услуги связи."/>
    <s v="ГБУ ЮВАО"/>
    <s v="00000000000000000430406000, (4 Субсидия ОДХ), 221.830"/>
    <s v="БД-9157"/>
    <s v="ИП Волков В.В."/>
    <s v="ГБУ &quot;Автомобильные дороги ЮВАО&quot;"/>
    <x v="2"/>
    <x v="0"/>
    <m/>
    <s v="ОДХ"/>
    <x v="1"/>
  </r>
  <r>
    <d v="2014-05-26T00:00:00"/>
    <s v="00000000000000000420111000, (4 Субсидия ОДХ), 221.510"/>
    <n v="535.29999999999995"/>
    <s v="ИП ВОЛКОВ В.В."/>
    <x v="3"/>
    <s v="опл.по  сч. 2014/279 от 15.05.14 возм расх за услуги связи."/>
    <s v="ГБУ ЮВАО"/>
    <s v="00000000000000000430406000, (4 Субсидия ОДХ), 221.830"/>
    <s v="БД-9159"/>
    <s v="ИП Волков В.В."/>
    <s v="ГБУ &quot;Автомобильные дороги ЮВАО&quot;"/>
    <x v="2"/>
    <x v="0"/>
    <n v="19996.23"/>
    <s v="ОДХ"/>
    <x v="1"/>
  </r>
  <r>
    <d v="2014-03-31T00:00:00"/>
    <s v="00000000000000000420111000, (4 Субсидия ОДХ), 226.510"/>
    <n v="15812.64"/>
    <s v="АДМБ ЮВАО"/>
    <x v="5"/>
    <s v="Поступление дебиторской задолженности"/>
    <s v="ГБУ ЮВАО"/>
    <s v="00000000000000000430226000, (4 Субсидия ОДХ), 830"/>
    <s v="БД-8513"/>
    <s v="ОАО &quot;АДМБ ЮВАО&quot;"/>
    <s v="ГБУ &quot;Автомобильные дороги ЮВАО&quot;"/>
    <x v="6"/>
    <x v="0"/>
    <n v="15812.64"/>
    <s v="ОДХ"/>
    <x v="2"/>
  </r>
  <r>
    <d v="2014-04-01T00:00:00"/>
    <s v="00000000000000000420111000, (4 Субсидия ОДХ), 290.510"/>
    <n v="1396.64"/>
    <s v="АДМБ ЮВАО"/>
    <x v="5"/>
    <s v="опл.по сч.2014/189 от 07.03.14"/>
    <s v="ГБУ ЮВАО"/>
    <s v="00000000000000000430406000, (4 Субсидия ОДХ), 290.830"/>
    <s v="БД-8949"/>
    <s v="ОАО &quot;АДМБ ЮВАО&quot;"/>
    <s v="ГБУ &quot;Автомобильные дороги ЮВАО&quot;"/>
    <x v="1"/>
    <x v="0"/>
    <n v="1396.64"/>
    <s v="ОДХ"/>
    <x v="3"/>
  </r>
  <r>
    <d v="2014-01-29T00:00:00"/>
    <s v="00000000000000000420111000, (4 Субсидия ОДХ), 340.510"/>
    <n v="154853.5"/>
    <s v="КАПОТНЯ"/>
    <x v="6"/>
    <s v="Возврат кредиторской задолжности по акту серки на 31.12.13 контр.2013\68 от 12.09.13г."/>
    <s v="ГБУ ЮВАО"/>
    <s v="00000000000000000420634000, (4 Субсидия ОДХ), 660"/>
    <s v="БД-7821"/>
    <s v="ОАО АБЗ-4 &quot;Капотня&quot;"/>
    <s v="ГБУ &quot;Автомобильные дороги ЮВАО&quot;"/>
    <x v="4"/>
    <x v="0"/>
    <m/>
    <s v="ОДХ"/>
    <x v="4"/>
  </r>
  <r>
    <d v="2014-03-27T00:00:00"/>
    <s v="00000000000000000420111000, (4 Субсидия ОДХ), 340.510"/>
    <n v="30000"/>
    <s v="МОСВОДОСТОК"/>
    <x v="7"/>
    <s v="Возврат залоговой стоимости пластиковых карт по дог.№40 от 10.10.13"/>
    <s v="ГБУ ЮВАО"/>
    <s v="00000000000000000420634000, (4 Субсидия ОДХ), 660"/>
    <s v="БД-8456"/>
    <s v="ГУП &quot;Мосводосток&quot;"/>
    <s v="ГБУ &quot;Автомобильные дороги ЮВАО&quot;"/>
    <x v="6"/>
    <x v="0"/>
    <m/>
    <s v="ОДХ"/>
    <x v="4"/>
  </r>
  <r>
    <d v="2014-05-29T00:00:00"/>
    <s v="00000000000000000420111000, (4 Субсидия ОДХ), 340.510"/>
    <n v="27736"/>
    <s v="ОАО МОСВОДОКАНАЛ"/>
    <x v="8"/>
    <s v="Возврат залоговой стоимости пластиковых карт по дог.№7500047 от 20.11.13г"/>
    <s v="ГБУ ЮВАО"/>
    <s v="00000000000000000420634000, (4 Субсидия ОДХ), 660"/>
    <s v="БД-9230"/>
    <s v="ОАО &quot;Мосводоканал&quot;"/>
    <s v="ГБУ &quot;Автомобильные дороги ЮВАО&quot;"/>
    <x v="2"/>
    <x v="0"/>
    <m/>
    <s v="ОДХ"/>
    <x v="4"/>
  </r>
  <r>
    <d v="2014-05-29T00:00:00"/>
    <s v="00000000000000000420111000, (4 Субсидия ОДХ), 340.510"/>
    <n v="13313.28"/>
    <s v="ОАО МОСВОДОКАНАЛ"/>
    <x v="8"/>
    <s v="Возврат залоговой стоимости пластиковых карт по дог.№7500047от 20.11.13г"/>
    <s v="ГБУ ЮВАО"/>
    <s v="00000000000000000420634000, (4 Субсидия ОДХ), 660"/>
    <s v="БД-9229"/>
    <s v="ОАО &quot;Мосводоканал&quot;"/>
    <s v="ГБУ &quot;Автомобильные дороги ЮВАО&quot;"/>
    <x v="2"/>
    <x v="0"/>
    <n v="225902.78"/>
    <s v="ОДХ"/>
    <x v="4"/>
  </r>
  <r>
    <d v="2014-04-29T00:00:00"/>
    <s v="00000000000000000420111000, (4 Субсидия ОДХ), 340.510"/>
    <n v="138.68"/>
    <s v="ТРАНСКОНТАКТ"/>
    <x v="9"/>
    <s v="Возмещение залоговой ст-ти утерянной пластиковой карты на вывоз снега СПП ОАО &quot;Мосводоканал&quot;"/>
    <s v="ГБУ ЮВАО"/>
    <s v="00000000000000000430234000, (4 Субсидия ОДХ), 730"/>
    <s v="БД-8952"/>
    <s v="ООО фирма &quot;ТРАНСКОНТАКТ&quot;"/>
    <s v="ГБУ &quot;Автомобильные дороги ЮВАО&quot;"/>
    <x v="1"/>
    <x v="0"/>
    <m/>
    <s v="ОДХ"/>
    <x v="4"/>
  </r>
  <r>
    <d v="2014-03-31T00:00:00"/>
    <s v="00000000000000000420111000, (4 Субсидия ОДХ), 340.510"/>
    <n v="6200"/>
    <s v="ДОРАВТОРЕСУРС"/>
    <x v="10"/>
    <s v="Поступление неустойки, гос.пошлины"/>
    <s v="ГБУ ЮВАО"/>
    <s v="00000000000000000430234000, (4 Субсидия ОДХ), 730"/>
    <s v="БД-8514"/>
    <s v="ООО &quot;ДОРАВТОРЕСУРС&quot;"/>
    <s v="ГБУ &quot;Автомобильные дороги ЮВАО&quot;"/>
    <x v="6"/>
    <x v="0"/>
    <m/>
    <s v="ОДХ"/>
    <x v="4"/>
  </r>
  <r>
    <d v="2014-08-05T00:00:00"/>
    <s v="00000000000000000420111000, (4 Субсидия ОДХ), 340.510"/>
    <n v="277.36"/>
    <s v="АДМБ ЮВАО"/>
    <x v="5"/>
    <s v="Перенос с 130 на 340 КОСГУ ОАО &quot;АДМБ ЮВАО&quot;"/>
    <s v="ГБУ ЮВАО"/>
    <s v="00000000000000000430234000, (4 Субсидия ОДХ), 730"/>
    <s v="ПЛАТН-535"/>
    <s v="ОАО &quot;АДМБ ЮВАО&quot;"/>
    <s v="ГБУ &quot;Автомобильные дороги ЮВАО&quot;"/>
    <x v="5"/>
    <x v="0"/>
    <n v="6616.04"/>
    <s v="ОДХ"/>
    <x v="4"/>
  </r>
  <r>
    <d v="2014-02-12T00:00:00"/>
    <s v="00000000000000000420111000, (4 Субсидия ОДХ), 180.510"/>
    <n v="62521.53"/>
    <s v="ЭКСПРОМ"/>
    <x v="4"/>
    <s v="Оплата по сч. №2014/91 от 11.02.14г. за тепловую энергию"/>
    <s v="ГБУ ЮВАО"/>
    <s v="00000000000000000420581000, (4 Субсидия ОДХ), 660"/>
    <s v="БД-8034"/>
    <s v="ООО &quot;ЭКСПРОМ&quot;"/>
    <s v="ГБУ &quot;Автомобильные дороги ЮВАО&quot;"/>
    <x v="0"/>
    <x v="0"/>
    <m/>
    <s v="ОДХ"/>
    <x v="5"/>
  </r>
  <r>
    <d v="2014-02-12T00:00:00"/>
    <s v="00000000000000000420111000, (4 Субсидия ОДХ), 180.510"/>
    <n v="19923.689999999999"/>
    <s v="ЭКСПРОМ"/>
    <x v="4"/>
    <s v="Оплата по сч. №2014/94 от 11.02.14г. за тепловую энергию"/>
    <s v="ГБУ ЮВАО"/>
    <s v="00000000000000000420581000, (4 Субсидия ОДХ), 660"/>
    <s v="БД-8035"/>
    <s v="ООО &quot;ЭКСПРОМ&quot;"/>
    <s v="ГБУ &quot;Автомобильные дороги ЮВАО&quot;"/>
    <x v="0"/>
    <x v="0"/>
    <m/>
    <s v="ОДХ"/>
    <x v="5"/>
  </r>
  <r>
    <d v="2014-02-14T00:00:00"/>
    <s v="00000000000000000420111000, (4 Субсидия ОДХ), 180.510"/>
    <n v="-268.82"/>
    <s v="ЭКСПРОМ"/>
    <x v="4"/>
    <s v="переброс 180 на 223 Оплата по сч. №2014/93 от 11.02.14г. за сброс сточны вод с сентября по декабрь и отпуск воды в 2013г."/>
    <s v="ГБУ ЮВАО"/>
    <s v="00000000000000000420581000, (4 Субсидия ОДХ), 660"/>
    <s v="БД-7920"/>
    <s v="ООО &quot;ЭКСПРОМ&quot;"/>
    <s v="ГБУ &quot;Автомобильные дороги ЮВАО&quot;"/>
    <x v="0"/>
    <x v="0"/>
    <m/>
    <s v="ОДХ"/>
    <x v="5"/>
  </r>
  <r>
    <d v="2014-02-14T00:00:00"/>
    <s v="00000000000000000420111000, (4 Субсидия ОДХ), 180.510"/>
    <n v="-62521.53"/>
    <s v="ЭКСПРОМ"/>
    <x v="4"/>
    <s v="переброс с 180 на 223 Оплата по сч. №2014/91 от 11.02.14г. за сброс сточны вод с сентября по декабрь и отпуск воды в 2013г."/>
    <s v="ГБУ ЮВАО"/>
    <s v="00000000000000000420581000, (4 Субсидия ОДХ), 660"/>
    <s v="БД-7922"/>
    <s v="ООО &quot;ЭКСПРОМ&quot;"/>
    <s v="ГБУ &quot;Автомобильные дороги ЮВАО&quot;"/>
    <x v="0"/>
    <x v="0"/>
    <m/>
    <s v="ОДХ"/>
    <x v="5"/>
  </r>
  <r>
    <d v="2014-02-14T00:00:00"/>
    <s v="00000000000000000420111000, (4 Субсидия ОДХ), 180.510"/>
    <n v="-19923.689999999999"/>
    <s v="ЭКСПРОМ"/>
    <x v="4"/>
    <s v="переброс с 180 на 223 Оплата по сч. №2014/94 от 11.02.14г. за сброс сточны вод с сентября по декабрь и отпуск воды в 2013г."/>
    <s v="ГБУ ЮВАО"/>
    <s v="00000000000000000420581000, (4 Субсидия ОДХ), 660"/>
    <s v="БД-7938"/>
    <s v="ООО &quot;ЭКСПРОМ&quot;"/>
    <s v="ГБУ &quot;Автомобильные дороги ЮВАО&quot;"/>
    <x v="0"/>
    <x v="0"/>
    <m/>
    <s v="ОДХ"/>
    <x v="5"/>
  </r>
  <r>
    <d v="2014-02-12T00:00:00"/>
    <s v="00000000000000000420111000, (4 Субсидия ОДХ), 180.510"/>
    <n v="268.82"/>
    <s v="ЭКСПРОМ"/>
    <x v="4"/>
    <s v="Оплата по сч. №2014/93 от 11.02.14г. за сброс сточны вод с сентября по декабрь и отпуск воды в 2013г."/>
    <s v="ГБУ ЮВАО"/>
    <s v="00000000000000000420581000, (4 Субсидия ОДХ), 660"/>
    <s v="БД-7900"/>
    <s v="ООО &quot;ЭКСПРОМ&quot;"/>
    <s v="ГБУ &quot;Автомобильные дороги ЮВАО&quot;"/>
    <x v="0"/>
    <x v="0"/>
    <m/>
    <s v="ОДХ"/>
    <x v="5"/>
  </r>
  <r>
    <d v="2014-03-12T00:00:00"/>
    <s v="00000000000000000420111000, (4 Субсидия ОДХ), 180.510"/>
    <n v="31995847.309999999"/>
    <s v="ПРЕФЕКТУРА ЮВАО"/>
    <x v="11"/>
    <s v="(971.0503.01Д0581.611.241.10.90000)31995847,31;Соглашение № 1469 от 01.01.2014КОСГУ 180 Предоставление субсидии , БО 33849; НДС не облагается."/>
    <s v="ГБУ ЮВАО"/>
    <s v="00000000000000000420581000, (4 Субсидия ОДХ), 660"/>
    <s v="БД-8220"/>
    <s v="Префектура ЮВАО"/>
    <s v="ГБУ &quot;Автомобильные дороги ЮВАО&quot;"/>
    <x v="6"/>
    <x v="0"/>
    <m/>
    <s v="ОДХ"/>
    <x v="5"/>
  </r>
  <r>
    <d v="2014-04-10T00:00:00"/>
    <s v="00000000000000000420111000, (4 Субсидия ОДХ), 180.510"/>
    <n v="58430528.200000003"/>
    <s v="ПРЕФЕКТУРА ЮВАО"/>
    <x v="11"/>
    <s v="Поступление субсидии"/>
    <s v="ГБУ ЮВАО"/>
    <s v="00000000000000000420581000, (4 Субсидия ОДХ), 660"/>
    <s v="БД-8705"/>
    <s v="Префектура ЮВАО"/>
    <s v="ГБУ &quot;Автомобильные дороги ЮВАО&quot;"/>
    <x v="1"/>
    <x v="0"/>
    <m/>
    <s v="ОДХ"/>
    <x v="5"/>
  </r>
  <r>
    <d v="2014-06-05T00:00:00"/>
    <s v="00000000000000000420111000, (4 Субсидия ОДХ), 180.510"/>
    <n v="55000000"/>
    <s v="ПРЕФЕКТУРА ЮВАО"/>
    <x v="11"/>
    <s v="Поступление субсидии"/>
    <s v="ГБУ ЮВАО"/>
    <s v="00000000000000000420581000, (4 Субсидия ОДХ), 660"/>
    <s v="БД-9524"/>
    <s v="Префектура ЮВАО"/>
    <s v="ГБУ &quot;Автомобильные дороги ЮВАО&quot;"/>
    <x v="3"/>
    <x v="0"/>
    <m/>
    <s v="ОДХ"/>
    <x v="5"/>
  </r>
  <r>
    <d v="2014-06-19T00:00:00"/>
    <s v="00000000000000000420111000, (4 Субсидия ОДХ), 180.510"/>
    <n v="51569471.799999997"/>
    <s v="ПРЕФЕКТУРА ЮВАО"/>
    <x v="11"/>
    <s v="(971.0503.01Д0581.611.241.10.90000)51569471,80;Соглашение № 1469 от 01.01.2014КОСГУ 180 Предоставление субсидии , БО 33849; НДС не облагается."/>
    <s v="ГБУ ЮВАО"/>
    <s v="00000000000000000420581000, (4 Субсидия ОДХ), 660"/>
    <s v="БД-9386"/>
    <s v="Префектура ЮВАО"/>
    <s v="ГБУ &quot;Автомобильные дороги ЮВАО&quot;"/>
    <x v="3"/>
    <x v="0"/>
    <m/>
    <s v="ОДХ"/>
    <x v="5"/>
  </r>
  <r>
    <d v="2014-07-11T00:00:00"/>
    <s v="00000000000000000420111000, (4 Субсидия ОДХ), 180.510"/>
    <n v="53009800.009999998"/>
    <s v="ПРЕФЕКТУРА ЮВАО"/>
    <x v="11"/>
    <s v="Поступление субсидии"/>
    <s v="ГБУ ЮВАО"/>
    <s v="00000000000000000420581000, (4 Субсидия ОДХ), 660"/>
    <s v="БД-9618"/>
    <s v="Префектура ЮВАО"/>
    <s v="ГБУ &quot;Автомобильные дороги ЮВАО&quot;"/>
    <x v="7"/>
    <x v="0"/>
    <m/>
    <s v="ОДХ"/>
    <x v="5"/>
  </r>
  <r>
    <d v="2014-08-13T00:00:00"/>
    <s v="00000000000000000420111000, (4 Субсидия ОДХ), 180.510"/>
    <n v="55000000"/>
    <s v="ПРЕФЕКТУРА ЮВАО"/>
    <x v="11"/>
    <s v="Поступление субсидии"/>
    <s v="ГБУ ЮВАО"/>
    <s v="00000000000000000420581000, (4 Субсидия ОДХ), 660"/>
    <s v="БД-9910"/>
    <s v="Префектура ЮВАО"/>
    <s v="ГБУ &quot;Автомобильные дороги ЮВАО&quot;"/>
    <x v="5"/>
    <x v="0"/>
    <m/>
    <s v="ОДХ"/>
    <x v="5"/>
  </r>
  <r>
    <d v="2014-02-28T00:00:00"/>
    <s v="00000000000000000420111000, (4 Субсидия ОДХ), 180.510"/>
    <n v="178004151.69"/>
    <s v="ПРЕФЕКТУРА ЮВАО"/>
    <x v="11"/>
    <s v="(971.0503.01Д0581.611.241.10.90000)178004151,69;Соглашение № 1469 от 01.01.2014КОСГУ 180 Предоставление субсидии , БО 274650; НДС не облагается."/>
    <s v="ГБУ ЮВАО"/>
    <s v="00000000000000000420581000, (4 Субсидия ОДХ), 660"/>
    <s v="БД-8074"/>
    <s v="Префектура ЮВАО"/>
    <s v="ГБУ &quot;Автомобильные дороги ЮВАО&quot;"/>
    <x v="0"/>
    <x v="0"/>
    <n v="483009799.00999999"/>
    <s v="ОДХ"/>
    <x v="5"/>
  </r>
  <r>
    <d v="2014-01-22T00:00:00"/>
    <s v="00000000000000000420111000, (4 Субсидия ОДХ), 212.510"/>
    <n v="104.84"/>
    <s v="СБЕРЕГАТЕЛЬНЫЙ БАНК"/>
    <x v="1"/>
    <s v="Возврат ср-в по пп 59 от 15.01.2014 не указан номер договора и не указано имя ЭР"/>
    <s v="ГБУ ЮВАО"/>
    <s v="00000000000000000430212000, (4 Субсидия ОДХ), 730"/>
    <s v="БД-9057"/>
    <s v="ОАО &quot;Сбербанк России&quot; Г.МОСКВА"/>
    <s v="ГБУ &quot;Автомобильные дороги ЮВАО&quot;"/>
    <x v="4"/>
    <x v="0"/>
    <n v="104.84"/>
    <s v="ОДХ"/>
    <x v="6"/>
  </r>
  <r>
    <d v="2014-03-26T00:00:00"/>
    <s v="00000000000000000420111000, (4 Субсидия ОДХ), 140.510"/>
    <n v="382.51"/>
    <s v="АРАГВИ"/>
    <x v="12"/>
    <s v="Поступление неустойки, гос.пошлины"/>
    <s v="ГБУ ЮВАО"/>
    <s v="00000000000000000420541000, (4 Субсидия ОДХ), 660"/>
    <s v="1"/>
    <s v="ЗАО &quot;Арагви&quot;"/>
    <s v="ГБУ &quot;Автомобильные дороги ЮВАО&quot;"/>
    <x v="6"/>
    <x v="0"/>
    <m/>
    <s v="ОДХ"/>
    <x v="7"/>
  </r>
  <r>
    <d v="2014-03-31T00:00:00"/>
    <s v="00000000000000000420111000, (4 Субсидия ОДХ), 140.510"/>
    <n v="11918.71"/>
    <s v="СЛУЖБА ЭКСПЛ.МКАД"/>
    <x v="13"/>
    <s v="Поступление неустойки, гос.пошлины"/>
    <s v="ГБУ ЮВАО"/>
    <s v="00000000000000000420541000, (4 Субсидия ОДХ), 660"/>
    <s v="2"/>
    <s v="ООО &quot;Служба эксплуатации МКАД&quot;"/>
    <s v="ГБУ &quot;Автомобильные дороги ЮВАО&quot;"/>
    <x v="6"/>
    <x v="0"/>
    <n v="12301.22"/>
    <s v="ОДХ"/>
    <x v="7"/>
  </r>
  <r>
    <d v="2014-02-14T00:00:00"/>
    <s v="00000000000000000420111000, (4 Субсидия ОДХ), 223.510"/>
    <n v="268.82"/>
    <s v="ЭКСПРОМ"/>
    <x v="4"/>
    <s v="переброс 180 на 223 Оплата по сч. №2014/93 от 11.02.14г. за сброс сточны вод с сентября по декабрь и отпуск воды в 2013г."/>
    <s v="ГБУ ЮВАО"/>
    <s v="00000000000000000430406000, (4 Субсидия ОДХ), 223.830"/>
    <s v="БД-7920"/>
    <s v="ООО &quot;ЭКСПРОМ&quot;"/>
    <s v="ГБУ &quot;Автомобильные дороги ЮВАО&quot;"/>
    <x v="0"/>
    <x v="0"/>
    <m/>
    <s v="ОДХ"/>
    <x v="8"/>
  </r>
  <r>
    <d v="2014-02-26T00:00:00"/>
    <s v="00000000000000000420111000, (4 Субсидия ОДХ), 223.510"/>
    <n v="73.75"/>
    <s v="ЭКСПРОМ"/>
    <x v="3"/>
    <s v="возмещение расходов за сброс сточных вод"/>
    <s v="ГБУ ЮВАО"/>
    <s v="00000000000000000430406000, (4 Субсидия ОДХ), 223.830"/>
    <s v="БД-8033"/>
    <s v="ООО &quot;ЭКСПРОМ&quot;"/>
    <s v="ГБУ &quot;Автомобильные дороги ЮВАО&quot;"/>
    <x v="0"/>
    <x v="0"/>
    <m/>
    <s v="ОДХ"/>
    <x v="8"/>
  </r>
  <r>
    <d v="2014-02-14T00:00:00"/>
    <s v="00000000000000000420111000, (4 Субсидия ОДХ), 223.510"/>
    <n v="19923.689999999999"/>
    <s v="ЭКСПРОМ"/>
    <x v="4"/>
    <s v="переброс с 180 на 223 Оплата по сч. №2014/94 от 11.02.14г. за сброс сточны вод с сентября по декабрь и отпуск воды в 2013г."/>
    <s v="ГБУ ЮВАО"/>
    <s v="00000000000000000430406000, (4 Субсидия ОДХ), 223.830"/>
    <s v="БД-7938"/>
    <s v="ООО &quot;ЭКСПРОМ&quot;"/>
    <s v="ГБУ &quot;Автомобильные дороги ЮВАО&quot;"/>
    <x v="0"/>
    <x v="0"/>
    <m/>
    <s v="ОДХ"/>
    <x v="8"/>
  </r>
  <r>
    <d v="2014-02-14T00:00:00"/>
    <s v="00000000000000000420111000, (4 Субсидия ОДХ), 223.510"/>
    <n v="62521.53"/>
    <s v="ЭКСПРОМ"/>
    <x v="4"/>
    <s v="переброс с 180 на 223 Оплата по сч. №2014/91 от 11.02.14г. за сброс сточны вод с сентября по декабрь и отпуск воды в 2013г."/>
    <s v="ГБУ ЮВАО"/>
    <s v="00000000000000000430406000, (4 Субсидия ОДХ), 223.830"/>
    <s v="БД-7922"/>
    <s v="ООО &quot;ЭКСПРОМ&quot;"/>
    <s v="ГБУ &quot;Автомобильные дороги ЮВАО&quot;"/>
    <x v="0"/>
    <x v="0"/>
    <m/>
    <s v="ОДХ"/>
    <x v="8"/>
  </r>
  <r>
    <d v="2014-03-27T00:00:00"/>
    <s v="00000000000000000420111000, (4 Субсидия ОДХ), 223.510"/>
    <n v="2818.44"/>
    <s v="ЭКСПРОМ"/>
    <x v="3"/>
    <s v="перенос с 130 на 223 косгу . за электроэнергию экспром"/>
    <s v="ГБУ ЮВАО"/>
    <s v="00000000000000000430406000, (4 Субсидия ОДХ), 223.830"/>
    <s v="ПЛАТН-496"/>
    <s v="ООО &quot;ЭКСПРОМ&quot;"/>
    <s v="ГБУ &quot;Автомобильные дороги ЮВАО&quot;"/>
    <x v="6"/>
    <x v="0"/>
    <m/>
    <s v="ОДХ"/>
    <x v="8"/>
  </r>
  <r>
    <d v="2014-04-08T00:00:00"/>
    <s v="00000000000000000420111000, (4 Субсидия ОДХ), 223.510"/>
    <n v="66.61"/>
    <s v="ЭКСПРОМ"/>
    <x v="3"/>
    <s v="согласно сч. 2014/235 от 19.03.14г.за отпуск воды и сброс сточных вод за февраль 14г."/>
    <s v="ГБУ ЮВАО"/>
    <s v="00000000000000000430406000, (4 Субсидия ОДХ), 223.830"/>
    <s v="БД-8939"/>
    <s v="ООО &quot;ЭКСПРОМ&quot;"/>
    <s v="ГБУ &quot;Автомобильные дороги ЮВАО&quot;"/>
    <x v="1"/>
    <x v="0"/>
    <m/>
    <s v="ОДХ"/>
    <x v="8"/>
  </r>
  <r>
    <d v="2014-04-21T00:00:00"/>
    <s v="00000000000000000420111000, (4 Субсидия ОДХ), 223.510"/>
    <n v="3263.36"/>
    <s v="ЭКСПРОМ"/>
    <x v="3"/>
    <s v="согласно сч. 2014/254 от 18.04.14г.за электроэнергию"/>
    <s v="ГБУ ЮВАО"/>
    <s v="00000000000000000430406000, (4 Субсидия ОДХ), 223.830"/>
    <s v="БД-8944"/>
    <s v="ООО &quot;ЭКСПРОМ&quot;"/>
    <s v="ГБУ &quot;Автомобильные дороги ЮВАО&quot;"/>
    <x v="1"/>
    <x v="0"/>
    <m/>
    <s v="ОДХ"/>
    <x v="8"/>
  </r>
  <r>
    <d v="2014-04-21T00:00:00"/>
    <s v="00000000000000000420111000, (4 Субсидия ОДХ), 223.510"/>
    <n v="2787.83"/>
    <s v="ЭКСПРОМ"/>
    <x v="3"/>
    <s v="Оплата по сч. №2014/253 от 18.02.14г. за электроэнергию."/>
    <s v="ГБУ ЮВАО"/>
    <s v="00000000000000000430406000, (4 Субсидия ОДХ), 223.830"/>
    <s v="БД-8942"/>
    <s v="ООО &quot;ЭКСПРОМ&quot;"/>
    <s v="ГБУ &quot;Автомобильные дороги ЮВАО&quot;"/>
    <x v="1"/>
    <x v="0"/>
    <m/>
    <s v="ОДХ"/>
    <x v="8"/>
  </r>
  <r>
    <d v="2014-04-21T00:00:00"/>
    <s v="00000000000000000420111000, (4 Субсидия ОДХ), 223.510"/>
    <n v="73.75"/>
    <s v="ЭКСПРОМ"/>
    <x v="3"/>
    <s v="согласно сч. 2014/252 от 18.02.14г.за отпуск воды и сброс сточных вод за февраль 14г."/>
    <s v="ГБУ ЮВАО"/>
    <s v="00000000000000000430406000, (4 Субсидия ОДХ), 223.830"/>
    <s v="БД-8940"/>
    <s v="ООО &quot;ЭКСПРОМ&quot;"/>
    <s v="ГБУ &quot;Автомобильные дороги ЮВАО&quot;"/>
    <x v="1"/>
    <x v="0"/>
    <m/>
    <s v="ОДХ"/>
    <x v="8"/>
  </r>
  <r>
    <d v="2014-04-08T00:00:00"/>
    <s v="00000000000000000420111000, (4 Субсидия ОДХ), 223.510"/>
    <n v="3148.85"/>
    <s v="ЭКСПРОМ"/>
    <x v="3"/>
    <s v="согласно сч. 2014/237 от 19.03.14г.за тепловую энергию"/>
    <s v="ГБУ ЮВАО"/>
    <s v="00000000000000000430406000, (4 Субсидия ОДХ), 223.830"/>
    <s v="БД-8943"/>
    <s v="ООО &quot;ЭКСПРОМ&quot;"/>
    <s v="ГБУ &quot;Автомобильные дороги ЮВАО&quot;"/>
    <x v="1"/>
    <x v="0"/>
    <m/>
    <s v="ОДХ"/>
    <x v="8"/>
  </r>
  <r>
    <d v="2014-04-08T00:00:00"/>
    <s v="00000000000000000420111000, (4 Субсидия ОДХ), 223.510"/>
    <n v="2437.16"/>
    <s v="ЭКСПРОМ"/>
    <x v="3"/>
    <s v="согласно сч. 2014/236 от 19.03.14г.за электроэнергию"/>
    <s v="ГБУ ЮВАО"/>
    <s v="00000000000000000430406000, (4 Субсидия ОДХ), 223.830"/>
    <s v="БД-8941"/>
    <s v="ООО &quot;ЭКСПРОМ&quot;"/>
    <s v="ГБУ &quot;Автомобильные дороги ЮВАО&quot;"/>
    <x v="1"/>
    <x v="0"/>
    <m/>
    <s v="ОДХ"/>
    <x v="8"/>
  </r>
  <r>
    <d v="2014-08-05T00:00:00"/>
    <s v="00000000000000000420111000, (4 Субсидия ОДХ), 223.510"/>
    <n v="3263.36"/>
    <s v="КИЯР-РЕСУРС"/>
    <x v="3"/>
    <s v="Переброс с 130 на 223 КОСГУ ООО &quot;Кияр-Ресурс&quot;"/>
    <s v="ГБУ ЮВАО"/>
    <s v="00000000000000000430406000, (4 Субсидия ОДХ), 223.830"/>
    <s v="ПЛАТН-532"/>
    <s v="ООО &quot;КиЯр-Ресурс&quot;"/>
    <s v="ГБУ &quot;Автомобильные дороги ЮВАО&quot;"/>
    <x v="5"/>
    <x v="0"/>
    <m/>
    <s v="ОДХ"/>
    <x v="8"/>
  </r>
  <r>
    <d v="2014-08-05T00:00:00"/>
    <s v="00000000000000000420111000, (4 Субсидия ОДХ), 223.510"/>
    <n v="73.75"/>
    <s v="КИЯР-РЕСУРС"/>
    <x v="3"/>
    <s v="Перенос с 130 на 223 КОСГУ ООО &quot;Кияр-Ресурс&quot;"/>
    <s v="ГБУ ЮВАО"/>
    <s v="00000000000000000430406000, (4 Субсидия ОДХ), 223.830"/>
    <s v="ПЛАТН-530"/>
    <s v="ООО &quot;КиЯр-Ресурс&quot;"/>
    <s v="ГБУ &quot;Автомобильные дороги ЮВАО&quot;"/>
    <x v="5"/>
    <x v="0"/>
    <m/>
    <s v="ОДХ"/>
    <x v="8"/>
  </r>
  <r>
    <d v="2014-08-05T00:00:00"/>
    <s v="00000000000000000420111000, (4 Субсидия ОДХ), 223.510"/>
    <n v="3310.39"/>
    <s v="КИЯР-РЕСУРС"/>
    <x v="3"/>
    <s v="Перенос с 130 на 223 КОСГУ ООО &quot;Кияр-Ресурс&quot;"/>
    <s v="ГБУ ЮВАО"/>
    <s v="00000000000000000430406000, (4 Субсидия ОДХ), 223.830"/>
    <s v="ПЛАТН-534"/>
    <s v="ООО &quot;КиЯр-Ресурс&quot;"/>
    <s v="ГБУ &quot;Автомобильные дороги ЮВАО&quot;"/>
    <x v="5"/>
    <x v="0"/>
    <m/>
    <s v="ОДХ"/>
    <x v="8"/>
  </r>
  <r>
    <d v="2014-08-05T00:00:00"/>
    <s v="00000000000000000420111000, (4 Субсидия ОДХ), 223.510"/>
    <n v="3863.66"/>
    <s v="КИЯР-РЕСУРС"/>
    <x v="3"/>
    <s v="Перенос с 130 на 223 КОСГУ ООО &quot;Кияр-Ресурс&quot;"/>
    <s v="ГБУ ЮВАО"/>
    <s v="00000000000000000430406000, (4 Субсидия ОДХ), 223.830"/>
    <s v="ПЛАТН-533"/>
    <s v="ООО &quot;КиЯр-Ресурс&quot;"/>
    <s v="ГБУ &quot;Автомобильные дороги ЮВАО&quot;"/>
    <x v="5"/>
    <x v="0"/>
    <m/>
    <s v="ОДХ"/>
    <x v="8"/>
  </r>
  <r>
    <d v="2014-08-05T00:00:00"/>
    <s v="00000000000000000420111000, (4 Субсидия ОДХ), 223.510"/>
    <n v="71.37"/>
    <s v="КИЯР-РЕСУРС"/>
    <x v="3"/>
    <s v="Перенос с 130т на 223 КОСГУ  ООО &quot;Кияр-Ресурс&quot;"/>
    <s v="ГБУ ЮВАО"/>
    <s v="00000000000000000430406000, (4 Субсидия ОДХ), 223.830"/>
    <s v="ПЛАТН-531"/>
    <s v="ООО &quot;КиЯр-Ресурс&quot;"/>
    <s v="ГБУ &quot;Автомобильные дороги ЮВАО&quot;"/>
    <x v="5"/>
    <x v="0"/>
    <m/>
    <s v="ОДХ"/>
    <x v="8"/>
  </r>
  <r>
    <d v="2014-05-23T00:00:00"/>
    <s v="00000000000000000420111000, (4 Субсидия ОДХ), 223.510"/>
    <n v="858.76"/>
    <s v="ИП МИЦКЕВИЧ А.К."/>
    <x v="3"/>
    <s v="оплата согласно сч. 2014/292 от 19.05.2014."/>
    <s v="ГБУ ЮВАО"/>
    <s v="00000000000000000430406000, (4 Субсидия ОДХ), 223.830"/>
    <s v="БД-9134"/>
    <s v="ИП Мицкевич А.К."/>
    <s v="ГБУ &quot;Автомобильные дороги ЮВАО&quot;"/>
    <x v="2"/>
    <x v="0"/>
    <m/>
    <s v="ОДХ"/>
    <x v="8"/>
  </r>
  <r>
    <d v="2014-05-23T00:00:00"/>
    <s v="00000000000000000420111000, (4 Субсидия ОДХ), 223.510"/>
    <n v="7055.74"/>
    <s v="ИП МИЦКЕВИЧ А.К."/>
    <x v="3"/>
    <s v="оплата по счету 2014/291 от 19.05.14г."/>
    <s v="ГБУ ЮВАО"/>
    <s v="00000000000000000430406000, (4 Субсидия ОДХ), 223.830"/>
    <s v="БД-9135"/>
    <s v="ИП Мицкевич А.К."/>
    <s v="ГБУ &quot;Автомобильные дороги ЮВАО&quot;"/>
    <x v="2"/>
    <x v="0"/>
    <m/>
    <s v="ОДХ"/>
    <x v="8"/>
  </r>
  <r>
    <d v="2014-05-23T00:00:00"/>
    <s v="00000000000000000420111000, (4 Субсидия ОДХ), 223.510"/>
    <n v="12403.07"/>
    <s v="ИП МИЦКЕВИЧ А.К."/>
    <x v="3"/>
    <s v="Оплата согласно сч. 2014/282 от 15.05.2014."/>
    <s v="ГБУ ЮВАО"/>
    <s v="00000000000000000430406000, (4 Субсидия ОДХ), 223.830"/>
    <s v="БД-9136"/>
    <s v="ИП Мицкевич А.К."/>
    <s v="ГБУ &quot;Автомобильные дороги ЮВАО&quot;"/>
    <x v="2"/>
    <x v="0"/>
    <m/>
    <s v="ОДХ"/>
    <x v="8"/>
  </r>
  <r>
    <d v="2014-05-23T00:00:00"/>
    <s v="00000000000000000420111000, (4 Субсидия ОДХ), 223.510"/>
    <n v="15180.57"/>
    <s v="ИП МИЦКЕВИЧ А.К."/>
    <x v="3"/>
    <s v="оплата согласно сч. 2014/290 от 19.05.2014."/>
    <s v="ГБУ ЮВАО"/>
    <s v="00000000000000000430406000, (4 Субсидия ОДХ), 223.830"/>
    <s v="БД-9138"/>
    <s v="ИП Мицкевич А.К."/>
    <s v="ГБУ &quot;Автомобильные дороги ЮВАО&quot;"/>
    <x v="2"/>
    <x v="0"/>
    <m/>
    <s v="ОДХ"/>
    <x v="8"/>
  </r>
  <r>
    <d v="2014-06-30T00:00:00"/>
    <s v="00000000000000000420111000, (4 Субсидия ОДХ), 223.510"/>
    <n v="12078.45"/>
    <s v="ИП МИЦКЕВИЧ А.К."/>
    <x v="3"/>
    <s v="Возмещение расходов"/>
    <s v="ГБУ ЮВАО"/>
    <s v="00000000000000000430406000, (4 Субсидия ОДХ), 223.830"/>
    <s v="БД-9489"/>
    <s v="ИП Мицкевич А.К."/>
    <s v="ГБУ &quot;Автомобильные дороги ЮВАО&quot;"/>
    <x v="3"/>
    <x v="0"/>
    <m/>
    <s v="ОДХ"/>
    <x v="8"/>
  </r>
  <r>
    <d v="2014-06-30T00:00:00"/>
    <s v="00000000000000000420111000, (4 Субсидия ОДХ), 223.510"/>
    <n v="9104.0499999999993"/>
    <s v="ИП МИЦКЕВИЧ А.К."/>
    <x v="3"/>
    <s v="Возмещение расходов"/>
    <s v="ГБУ ЮВАО"/>
    <s v="00000000000000000430406000, (4 Субсидия ОДХ), 223.830"/>
    <s v="БД-9490"/>
    <s v="ИП Мицкевич А.К."/>
    <s v="ГБУ &quot;Автомобильные дороги ЮВАО&quot;"/>
    <x v="3"/>
    <x v="0"/>
    <m/>
    <s v="ОДХ"/>
    <x v="8"/>
  </r>
  <r>
    <d v="2014-06-30T00:00:00"/>
    <s v="00000000000000000420111000, (4 Субсидия ОДХ), 223.510"/>
    <n v="795.61"/>
    <s v="ИП МИЦКЕВИЧ А.К."/>
    <x v="3"/>
    <s v="Возмещение расходов"/>
    <s v="ГБУ ЮВАО"/>
    <s v="00000000000000000430406000, (4 Субсидия ОДХ), 223.830"/>
    <s v="БД-9493"/>
    <s v="ИП Мицкевич А.К."/>
    <s v="ГБУ &quot;Автомобильные дороги ЮВАО&quot;"/>
    <x v="3"/>
    <x v="0"/>
    <m/>
    <s v="ОДХ"/>
    <x v="8"/>
  </r>
  <r>
    <d v="2014-07-24T00:00:00"/>
    <s v="00000000000000000420111000, (4 Субсидия ОДХ), 223.510"/>
    <n v="8956.02"/>
    <s v="ИП МИЦКЕВИЧ А.К."/>
    <x v="3"/>
    <s v="Возмещение расходов"/>
    <s v="ГБУ ЮВАО"/>
    <s v="00000000000000000430406000, (4 Субсидия ОДХ), 223.830"/>
    <s v="БД-9681"/>
    <s v="ИП Мицкевич А.К."/>
    <s v="ГБУ &quot;Автомобильные дороги ЮВАО&quot;"/>
    <x v="7"/>
    <x v="0"/>
    <m/>
    <s v="ОДХ"/>
    <x v="8"/>
  </r>
  <r>
    <d v="2014-07-24T00:00:00"/>
    <s v="00000000000000000420111000, (4 Субсидия ОДХ), 223.510"/>
    <n v="11081.28"/>
    <s v="ИП МИЦКЕВИЧ А.К."/>
    <x v="3"/>
    <s v="Возмещение расходов"/>
    <s v="ГБУ ЮВАО"/>
    <s v="00000000000000000430406000, (4 Субсидия ОДХ), 223.830"/>
    <s v="БД-9682"/>
    <s v="ИП Мицкевич А.К."/>
    <s v="ГБУ &quot;Автомобильные дороги ЮВАО&quot;"/>
    <x v="7"/>
    <x v="0"/>
    <m/>
    <s v="ОДХ"/>
    <x v="8"/>
  </r>
  <r>
    <d v="2014-07-24T00:00:00"/>
    <s v="00000000000000000420111000, (4 Субсидия ОДХ), 223.510"/>
    <n v="1060.82"/>
    <s v="ИП МИЦКЕВИЧ А.К."/>
    <x v="3"/>
    <s v="Возмещение расходов"/>
    <s v="ГБУ ЮВАО"/>
    <s v="00000000000000000430406000, (4 Субсидия ОДХ), 223.830"/>
    <s v="БД-9836"/>
    <s v="ИП Мицкевич А.К."/>
    <s v="ГБУ &quot;Автомобильные дороги ЮВАО&quot;"/>
    <x v="7"/>
    <x v="0"/>
    <m/>
    <s v="ОДХ"/>
    <x v="8"/>
  </r>
  <r>
    <d v="2014-08-25T00:00:00"/>
    <s v="00000000000000000420111000, (4 Субсидия ОДХ), 223.510"/>
    <n v="884.01"/>
    <s v="ИП МИЦКЕВИЧ А.К."/>
    <x v="3"/>
    <s v="Возмещение за коммунальные услуги (по согл.б/н 01.07.13г.)согласно сч. 2014/343 от 15.08.14г."/>
    <s v="ГБУ ЮВАО"/>
    <s v="00000000000000000430406000, (4 Субсидия ОДХ), 223.830"/>
    <s v="БД-9960"/>
    <s v="ИП Мицкевич А.К."/>
    <s v="ГБУ &quot;Автомобильные дороги ЮВАО&quot;"/>
    <x v="5"/>
    <x v="0"/>
    <m/>
    <s v="ОДХ"/>
    <x v="8"/>
  </r>
  <r>
    <d v="2014-01-21T00:00:00"/>
    <s v="00000000000000000420111000, (4 Субсидия ОДХ), 223.510"/>
    <n v="13873.54"/>
    <s v="ИП МИЦКЕВИЧ А.К."/>
    <x v="14"/>
    <s v="Возмещение за коммунальные услуги (по согл.б/н 01.07.13г.)согласно сч. 2014/15 от 14.01.2014."/>
    <s v="ГБУ ЮВАО"/>
    <s v="00000000000000000430406000, (4 Субсидия ОДХ), 223.830"/>
    <s v="БД-8049"/>
    <s v="ИП Мицкевич А.К."/>
    <s v="ГБУ &quot;Автомобильные дороги ЮВАО&quot;"/>
    <x v="4"/>
    <x v="0"/>
    <m/>
    <s v="ОДХ"/>
    <x v="8"/>
  </r>
  <r>
    <d v="2014-08-25T00:00:00"/>
    <s v="00000000000000000420111000, (4 Субсидия ОДХ), 223.510"/>
    <n v="9572.15"/>
    <s v="ИП МИЦКЕВИЧ А.К."/>
    <x v="3"/>
    <s v="Возмещение за коммунальные услуги (по согл.б/н 01.07.13г.)согласно сч. 2014/348 от 15.08.14г."/>
    <s v="ГБУ ЮВАО"/>
    <s v="00000000000000000430406000, (4 Субсидия ОДХ), 223.830"/>
    <s v="БД-9962"/>
    <s v="ИП Мицкевич А.К."/>
    <s v="ГБУ &quot;Автомобильные дороги ЮВАО&quot;"/>
    <x v="5"/>
    <x v="0"/>
    <m/>
    <s v="ОДХ"/>
    <x v="8"/>
  </r>
  <r>
    <d v="2014-08-25T00:00:00"/>
    <s v="00000000000000000420111000, (4 Субсидия ОДХ), 223.510"/>
    <n v="8512.8700000000008"/>
    <s v="ИП МИЦКЕВИЧ А.К."/>
    <x v="3"/>
    <s v="Возмещение за коммунальные услуги (по согл.б/н 01.07.13г.)согласно сч. 2014/356 от 15.08.14г."/>
    <s v="ГБУ ЮВАО"/>
    <s v="00000000000000000430406000, (4 Субсидия ОДХ), 223.830"/>
    <s v="БД-9961"/>
    <s v="ИП Мицкевич А.К."/>
    <s v="ГБУ &quot;Автомобильные дороги ЮВАО&quot;"/>
    <x v="5"/>
    <x v="0"/>
    <m/>
    <s v="ОДХ"/>
    <x v="8"/>
  </r>
  <r>
    <d v="2014-01-21T00:00:00"/>
    <s v="00000000000000000420111000, (4 Субсидия ОДХ), 223.510"/>
    <n v="782.98"/>
    <s v="ИП МИЦКЕВИЧ А.К."/>
    <x v="14"/>
    <s v="Возмещение за коммунальные услуги (по согл.б/н 01.07.13г.)согласно сч. 2014/14 от 14.01.2014."/>
    <s v="ГБУ ЮВАО"/>
    <s v="00000000000000000430406000, (4 Субсидия ОДХ), 223.830"/>
    <s v="БД-8050"/>
    <s v="ИП Мицкевич А.К."/>
    <s v="ГБУ &quot;Автомобильные дороги ЮВАО&quot;"/>
    <x v="4"/>
    <x v="0"/>
    <m/>
    <s v="ОДХ"/>
    <x v="8"/>
  </r>
  <r>
    <d v="2014-01-21T00:00:00"/>
    <s v="00000000000000000420111000, (4 Субсидия ОДХ), 223.510"/>
    <n v="16605.02"/>
    <s v="ИП МИЦКЕВИЧ А.К."/>
    <x v="14"/>
    <s v="Возмещение за коммунальные услуги (по согл.б/н 01.07.13г.)согласно сч. 2014/17 от 14.01.2014."/>
    <s v="ГБУ ЮВАО"/>
    <s v="00000000000000000430406000, (4 Субсидия ОДХ), 223.830"/>
    <s v="БД-8051"/>
    <s v="ИП Мицкевич А.К."/>
    <s v="ГБУ &quot;Автомобильные дороги ЮВАО&quot;"/>
    <x v="4"/>
    <x v="0"/>
    <m/>
    <s v="ОДХ"/>
    <x v="8"/>
  </r>
  <r>
    <d v="2014-01-21T00:00:00"/>
    <s v="00000000000000000420111000, (4 Субсидия ОДХ), 223.510"/>
    <n v="7055.74"/>
    <s v="ИП МИЦКЕВИЧ А.К."/>
    <x v="14"/>
    <s v="Возмещение за коммунальные услуги (по согл.б/н 01.07.13г.)согласно сч. 2014/16 от 14.01.2014."/>
    <s v="ГБУ ЮВАО"/>
    <s v="00000000000000000430406000, (4 Субсидия ОДХ), 223.830"/>
    <s v="БД-8053"/>
    <s v="ИП Мицкевич А.К."/>
    <s v="ГБУ &quot;Автомобильные дороги ЮВАО&quot;"/>
    <x v="4"/>
    <x v="0"/>
    <m/>
    <s v="ОДХ"/>
    <x v="8"/>
  </r>
  <r>
    <d v="2014-02-25T00:00:00"/>
    <s v="00000000000000000420111000, (4 Субсидия ОДХ), 223.510"/>
    <n v="782.98"/>
    <s v="ИП МИЦКЕВИЧ А.К."/>
    <x v="3"/>
    <s v="Возмещение за коммунальные услуги (по согл.б/н 01.01.14г.)согласно сч. 2014/149 от 18.02.2014."/>
    <s v="ГБУ ЮВАО"/>
    <s v="00000000000000000430406000, (4 Субсидия ОДХ), 223.830"/>
    <s v="БД-8025"/>
    <s v="ИП Мицкевич А.К."/>
    <s v="ГБУ &quot;Автомобильные дороги ЮВАО&quot;"/>
    <x v="0"/>
    <x v="0"/>
    <m/>
    <s v="ОДХ"/>
    <x v="8"/>
  </r>
  <r>
    <d v="2014-02-25T00:00:00"/>
    <s v="00000000000000000420111000, (4 Субсидия ОДХ), 223.510"/>
    <n v="14185.68"/>
    <s v="ИП МИЦКЕВИЧ А.К."/>
    <x v="3"/>
    <s v="Возмещение за коммунальные услуги (по согл.б/н 01.01.14г.)согласно сч. 2014/168 от 18.02.2014."/>
    <s v="ГБУ ЮВАО"/>
    <s v="00000000000000000430406000, (4 Субсидия ОДХ), 223.830"/>
    <s v="БД-8027"/>
    <s v="ИП Мицкевич А.К."/>
    <s v="ГБУ &quot;Автомобильные дороги ЮВАО&quot;"/>
    <x v="0"/>
    <x v="0"/>
    <m/>
    <s v="ОДХ"/>
    <x v="8"/>
  </r>
  <r>
    <d v="2014-02-25T00:00:00"/>
    <s v="00000000000000000420111000, (4 Субсидия ОДХ), 223.510"/>
    <n v="11798.57"/>
    <s v="ИП МИЦКЕВИЧ А.К."/>
    <x v="3"/>
    <s v="Возмещение за коммунальные услуги (по согл.б/н 01.07.13г.)согласно сч. 2014/167 от 18.02.14г."/>
    <s v="ГБУ ЮВАО"/>
    <s v="00000000000000000430406000, (4 Субсидия ОДХ), 223.830"/>
    <s v="БД-8047"/>
    <s v="ИП Мицкевич А.К."/>
    <s v="ГБУ &quot;Автомобильные дороги ЮВАО&quot;"/>
    <x v="0"/>
    <x v="0"/>
    <m/>
    <s v="ОДХ"/>
    <x v="8"/>
  </r>
  <r>
    <d v="2014-02-25T00:00:00"/>
    <s v="00000000000000000420111000, (4 Субсидия ОДХ), 223.510"/>
    <n v="7055.74"/>
    <s v="ИП МИЦКЕВИЧ А.К."/>
    <x v="3"/>
    <s v="Возмещение за коммунальные услуги (согласно согл.б/н 01.07.13г.)согласно сч. 2014/1150 от 18.02.14г."/>
    <s v="ГБУ ЮВАО"/>
    <s v="00000000000000000430406000, (4 Субсидия ОДХ), 223.830"/>
    <s v="БД-8052"/>
    <s v="ИП Мицкевич А.К."/>
    <s v="ГБУ &quot;Автомобильные дороги ЮВАО&quot;"/>
    <x v="0"/>
    <x v="0"/>
    <m/>
    <s v="ОДХ"/>
    <x v="8"/>
  </r>
  <r>
    <d v="2014-03-25T00:00:00"/>
    <s v="00000000000000000420111000, (4 Субсидия ОДХ), 223.510"/>
    <n v="1616.48"/>
    <s v="ИП МИЦКЕВИЧ А.К."/>
    <x v="3"/>
    <s v="Возмещение за коммунальные услуги (по согл.б/н 01.07.13г.)согласно сч. 2014/16 от 14.01.2014."/>
    <s v="ГБУ ЮВАО"/>
    <s v="00000000000000000430406000, (4 Субсидия ОДХ), 223.830"/>
    <s v="БД-8452"/>
    <s v="ИП Мицкевич А.К."/>
    <s v="ГБУ &quot;Автомобильные дороги ЮВАО&quot;"/>
    <x v="6"/>
    <x v="0"/>
    <m/>
    <s v="ОДХ"/>
    <x v="8"/>
  </r>
  <r>
    <d v="2014-03-25T00:00:00"/>
    <s v="00000000000000000420111000, (4 Субсидия ОДХ), 223.510"/>
    <n v="7055.74"/>
    <s v="ИП МИЦКЕВИЧ А.К."/>
    <x v="3"/>
    <s v="Возмещение за коммунальные услуги (по согл.б/н 01.07.13г.)согласно сч. 2014/16 от 14.01.2014."/>
    <s v="ГБУ ЮВАО"/>
    <s v="00000000000000000430406000, (4 Субсидия ОДХ), 223.830"/>
    <s v="БД-8453"/>
    <s v="ИП Мицкевич А.К."/>
    <s v="ГБУ &quot;Автомобильные дороги ЮВАО&quot;"/>
    <x v="6"/>
    <x v="0"/>
    <m/>
    <s v="ОДХ"/>
    <x v="8"/>
  </r>
  <r>
    <d v="2014-03-25T00:00:00"/>
    <s v="00000000000000000420111000, (4 Субсидия ОДХ), 223.510"/>
    <n v="12495.41"/>
    <s v="ИП МИЦКЕВИЧ А.К."/>
    <x v="3"/>
    <s v="Возмещение за коммунальные услуги (по согл.б/н 01.07.13г.)согласно сч. 2014/168 от 18.02.2014."/>
    <s v="ГБУ ЮВАО"/>
    <s v="00000000000000000430406000, (4 Субсидия ОДХ), 223.830"/>
    <s v="БД-8454"/>
    <s v="ИП Мицкевич А.К."/>
    <s v="ГБУ &quot;Автомобильные дороги ЮВАО&quot;"/>
    <x v="6"/>
    <x v="0"/>
    <m/>
    <s v="ОДХ"/>
    <x v="8"/>
  </r>
  <r>
    <d v="2014-03-25T00:00:00"/>
    <s v="00000000000000000420111000, (4 Субсидия ОДХ), 223.510"/>
    <n v="13333.71"/>
    <s v="ИП МИЦКЕВИЧ А.К."/>
    <x v="3"/>
    <s v="Возмещение за коммунальные услуги (по согл.б/н 01.07.13г.)согласно сч. 2014/168 от 18.02.2014."/>
    <s v="ГБУ ЮВАО"/>
    <s v="00000000000000000430406000, (4 Субсидия ОДХ), 223.830"/>
    <s v="БД-8455"/>
    <s v="ИП Мицкевич А.К."/>
    <s v="ГБУ &quot;Автомобильные дороги ЮВАО&quot;"/>
    <x v="6"/>
    <x v="0"/>
    <m/>
    <s v="ОДХ"/>
    <x v="8"/>
  </r>
  <r>
    <d v="2014-04-22T00:00:00"/>
    <s v="00000000000000000420111000, (4 Субсидия ОДХ), 223.510"/>
    <n v="7055.74"/>
    <s v="ИП МИЦКЕВИЧ А.К."/>
    <x v="3"/>
    <s v="Возмещение за коммунальные услуги (по согл.б/н 01.07.13г.)согласно сч. 2014/264 от 18.04.14г."/>
    <s v="ГБУ ЮВАО"/>
    <s v="00000000000000000430406000, (4 Субсидия ОДХ), 223.830"/>
    <s v="БД-8811"/>
    <s v="ИП Мицкевич А.К."/>
    <s v="ГБУ &quot;Автомобильные дороги ЮВАО&quot;"/>
    <x v="1"/>
    <x v="0"/>
    <m/>
    <s v="ОДХ"/>
    <x v="8"/>
  </r>
  <r>
    <d v="2014-04-22T00:00:00"/>
    <s v="00000000000000000420111000, (4 Субсидия ОДХ), 223.510"/>
    <n v="12791.57"/>
    <s v="ИП МИЦКЕВИЧ А.К."/>
    <x v="3"/>
    <s v="Возмещение за коммунальные услуги (по согл.б/н 01.07.13г.)согласно сч. 2014/263 от 18.02.2014."/>
    <s v="ГБУ ЮВАО"/>
    <s v="00000000000000000430406000, (4 Субсидия ОДХ), 223.830"/>
    <s v="БД-8812"/>
    <s v="ИП Мицкевич А.К."/>
    <s v="ГБУ &quot;Автомобильные дороги ЮВАО&quot;"/>
    <x v="1"/>
    <x v="0"/>
    <m/>
    <s v="ОДХ"/>
    <x v="8"/>
  </r>
  <r>
    <d v="2014-04-22T00:00:00"/>
    <s v="00000000000000000420111000, (4 Субсидия ОДХ), 223.510"/>
    <n v="14565.92"/>
    <s v="ИП МИЦКЕВИЧ А.К."/>
    <x v="3"/>
    <s v="Возмещение за коммунальные услуги (по согл.б/н 01.07.13г.)согласно сч. 2014/261 от 18.04.2014."/>
    <s v="ГБУ ЮВАО"/>
    <s v="00000000000000000430406000, (4 Субсидия ОДХ), 223.830"/>
    <s v="БД-8938"/>
    <s v="ИП Мицкевич А.К."/>
    <s v="ГБУ &quot;Автомобильные дороги ЮВАО&quot;"/>
    <x v="1"/>
    <x v="0"/>
    <m/>
    <s v="ОДХ"/>
    <x v="8"/>
  </r>
  <r>
    <d v="2014-04-22T00:00:00"/>
    <s v="00000000000000000420111000, (4 Субсидия ОДХ), 223.510"/>
    <n v="1086.07"/>
    <s v="ИП МИЦКЕВИЧ А.К."/>
    <x v="3"/>
    <s v="Возмещение за коммунальные услуги (по согл.б/н 01.07.13г.)согласно сч. 2014/262 от 18.04.2014."/>
    <s v="ГБУ ЮВАО"/>
    <s v="00000000000000000430406000, (4 Субсидия ОДХ), 223.830"/>
    <s v="БД-8945"/>
    <s v="ИП Мицкевич А.К."/>
    <s v="ГБУ &quot;Автомобильные дороги ЮВАО&quot;"/>
    <x v="1"/>
    <x v="0"/>
    <m/>
    <s v="ОДХ"/>
    <x v="8"/>
  </r>
  <r>
    <d v="2014-08-13T00:00:00"/>
    <s v="00000000000000000420111000, (4 Субсидия ОДХ), 223.510"/>
    <n v="3574.78"/>
    <s v="ИП ВОЛКОВ В.В."/>
    <x v="3"/>
    <s v="Возмещение расходов"/>
    <s v="ГБУ ЮВАО"/>
    <s v="00000000000000000430406000, (4 Субсидия ОДХ), 223.830"/>
    <s v="БД-9939"/>
    <s v="ИП Волков В.В."/>
    <s v="ГБУ &quot;Автомобильные дороги ЮВАО&quot;"/>
    <x v="5"/>
    <x v="0"/>
    <m/>
    <s v="ОДХ"/>
    <x v="8"/>
  </r>
  <r>
    <d v="2014-08-13T00:00:00"/>
    <s v="00000000000000000420111000, (4 Субсидия ОДХ), 223.510"/>
    <n v="8830.8799999999992"/>
    <s v="ИП ВОЛКОВ В.В."/>
    <x v="3"/>
    <s v="Возмещение расходов"/>
    <s v="ГБУ ЮВАО"/>
    <s v="00000000000000000430406000, (4 Субсидия ОДХ), 223.830"/>
    <s v="БД-9938"/>
    <s v="ИП Волков В.В."/>
    <s v="ГБУ &quot;Автомобильные дороги ЮВАО&quot;"/>
    <x v="5"/>
    <x v="0"/>
    <m/>
    <s v="ОДХ"/>
    <x v="8"/>
  </r>
  <r>
    <d v="2014-08-13T00:00:00"/>
    <s v="00000000000000000420111000, (4 Субсидия ОДХ), 223.510"/>
    <n v="1697.3"/>
    <s v="ИП ВОЛКОВ В.В."/>
    <x v="3"/>
    <s v="Возмещение расходов"/>
    <s v="ГБУ ЮВАО"/>
    <s v="00000000000000000430406000, (4 Субсидия ОДХ), 223.830"/>
    <s v="БД-9940"/>
    <s v="ИП Волков В.В."/>
    <s v="ГБУ &quot;Автомобильные дороги ЮВАО&quot;"/>
    <x v="5"/>
    <x v="0"/>
    <m/>
    <s v="ОДХ"/>
    <x v="8"/>
  </r>
  <r>
    <d v="2014-05-26T00:00:00"/>
    <s v="00000000000000000420111000, (4 Субсидия ОДХ), 223.510"/>
    <n v="1697.3"/>
    <s v="ИП ВОЛКОВ В.В."/>
    <x v="3"/>
    <s v="Возмещение за коммунальные услуги (по согл.б/н 01.07.13г.)согласно сч. 2014/297 от 19.52.14г."/>
    <s v="ГБУ ЮВАО"/>
    <s v="00000000000000000430406000, (4 Субсидия ОДХ), 223.830"/>
    <s v="БД-9160"/>
    <s v="ИП Волков В.В."/>
    <s v="ГБУ &quot;Автомобильные дороги ЮВАО&quot;"/>
    <x v="2"/>
    <x v="0"/>
    <m/>
    <s v="ОДХ"/>
    <x v="8"/>
  </r>
  <r>
    <d v="2014-05-26T00:00:00"/>
    <s v="00000000000000000420111000, (4 Субсидия ОДХ), 223.510"/>
    <n v="2723.79"/>
    <s v="ИП ВОЛКОВ В.В."/>
    <x v="3"/>
    <s v="Возмещение за коммунальные услуги (по согл.б/н 01.07.13г.)согласно сч. 2014/281 от 15.05.14г."/>
    <s v="ГБУ ЮВАО"/>
    <s v="00000000000000000430406000, (4 Субсидия ОДХ), 223.830"/>
    <s v="БД-9161"/>
    <s v="ИП Волков В.В."/>
    <s v="ГБУ &quot;Автомобильные дороги ЮВАО&quot;"/>
    <x v="2"/>
    <x v="0"/>
    <m/>
    <s v="ОДХ"/>
    <x v="8"/>
  </r>
  <r>
    <d v="2014-05-26T00:00:00"/>
    <s v="00000000000000000420111000, (4 Субсидия ОДХ), 223.510"/>
    <n v="9229.85"/>
    <s v="ИП ВОЛКОВ В.В."/>
    <x v="3"/>
    <s v="Возмещение за коммунальные услуги от 01.01.14г."/>
    <s v="ГБУ ЮВАО"/>
    <s v="00000000000000000430406000, (4 Субсидия ОДХ), 223.830"/>
    <s v="БД-9162"/>
    <s v="ИП Волков В.В."/>
    <s v="ГБУ &quot;Автомобильные дороги ЮВАО&quot;"/>
    <x v="2"/>
    <x v="0"/>
    <m/>
    <s v="ОДХ"/>
    <x v="8"/>
  </r>
  <r>
    <d v="2014-05-26T00:00:00"/>
    <s v="00000000000000000420111000, (4 Субсидия ОДХ), 223.510"/>
    <n v="12946.02"/>
    <s v="ИП ВОЛКОВ В.В."/>
    <x v="3"/>
    <s v="Возмещение за коммунальные услуги от 18.04.14г."/>
    <s v="ГБУ ЮВАО"/>
    <s v="00000000000000000430406000, (4 Субсидия ОДХ), 223.830"/>
    <s v="БД-9163"/>
    <s v="ИП Волков В.В."/>
    <s v="ГБУ &quot;Автомобильные дороги ЮВАО&quot;"/>
    <x v="2"/>
    <x v="0"/>
    <m/>
    <s v="ОДХ"/>
    <x v="8"/>
  </r>
  <r>
    <d v="2014-06-27T00:00:00"/>
    <s v="00000000000000000420111000, (4 Субсидия ОДХ), 223.510"/>
    <n v="14389.04"/>
    <s v="ИП ВОЛКОВ В.В."/>
    <x v="3"/>
    <s v="Возмещение расходов"/>
    <s v="ГБУ ЮВАО"/>
    <s v="00000000000000000430406000, (4 Субсидия ОДХ), 223.830"/>
    <s v="БД-9492"/>
    <s v="ИП Волков В.В."/>
    <s v="ГБУ &quot;Автомобильные дороги ЮВАО&quot;"/>
    <x v="3"/>
    <x v="0"/>
    <m/>
    <s v="ОДХ"/>
    <x v="8"/>
  </r>
  <r>
    <d v="2014-03-27T00:00:00"/>
    <s v="00000000000000000420111000, (4 Субсидия ОДХ), 223.510"/>
    <n v="23603.599999999999"/>
    <s v="ИП ВОЛКОВ В.В."/>
    <x v="4"/>
    <s v="Возмещение за коммунальные услуги (по согл.б/н 01.07.13г.)согласно сч. 2014/145,146,147,148,166 от 18.02.14г."/>
    <s v="ГБУ ЮВАО"/>
    <s v="00000000000000000430406000, (4 Субсидия ОДХ), 223.830"/>
    <s v="БД-8504"/>
    <s v="ИП Волков В.В."/>
    <s v="ГБУ &quot;Автомобильные дороги ЮВАО&quot;"/>
    <x v="6"/>
    <x v="0"/>
    <m/>
    <s v="ОДХ"/>
    <x v="8"/>
  </r>
  <r>
    <d v="2014-03-27T00:00:00"/>
    <s v="00000000000000000420111000, (4 Субсидия ОДХ), 223.510"/>
    <n v="13029.23"/>
    <s v="ИП ВОЛКОВ В.В."/>
    <x v="3"/>
    <s v="Возмещение за коммунальные услуги (по согл.б/н 01.01.14г.)согласно сч. 2014/145,146,147,148,166 от 18.02.14г."/>
    <s v="ГБУ ЮВАО"/>
    <s v="00000000000000000430406000, (4 Субсидия ОДХ), 223.830"/>
    <s v="БД-8505"/>
    <s v="ИП Волков В.В."/>
    <s v="ГБУ &quot;Автомобильные дороги ЮВАО&quot;"/>
    <x v="6"/>
    <x v="0"/>
    <m/>
    <s v="ОДХ"/>
    <x v="8"/>
  </r>
  <r>
    <d v="2014-06-02T00:00:00"/>
    <s v="00000000000000000420111000, (4 Субсидия ОДХ), 223.510"/>
    <n v="25975.06"/>
    <s v="ГЛОБУС"/>
    <x v="3"/>
    <s v="оплата по счету 2014/285 от19.05.14г.(3515-27) 2014/280 от 15.05.14(614-64)2014/294 от 19.05.14(21269,28) 2014/296 от 19.05.14(575,87) за апрель 14г."/>
    <s v="ГБУ ЮВАО"/>
    <s v="00000000000000000430406000, (4 Субсидия ОДХ), 223.830"/>
    <s v="БД-9244"/>
    <s v="ООО &quot;ГЛОБУС&quot;"/>
    <s v="ГБУ &quot;Автомобильные дороги ЮВАО&quot;"/>
    <x v="3"/>
    <x v="0"/>
    <m/>
    <s v="ОДХ"/>
    <x v="8"/>
  </r>
  <r>
    <d v="2014-03-04T00:00:00"/>
    <s v="00000000000000000420111000, (4 Субсидия ОДХ), 223.510"/>
    <n v="28937.71"/>
    <s v="ГЛОБУС"/>
    <x v="3"/>
    <s v="Возмещение за коммунальные услуги (по согл.б/н 01.07.13г.)согласно сч. 2014/142 от 18.02.14г.,2014/165,2014/144"/>
    <s v="ГБУ ЮВАО"/>
    <s v="00000000000000000430406000, (4 Субсидия ОДХ), 223.830"/>
    <s v="БД-8081"/>
    <s v="ООО &quot;ГЛОБУС&quot;"/>
    <s v="ГБУ &quot;Автомобильные дороги ЮВАО&quot;"/>
    <x v="6"/>
    <x v="0"/>
    <m/>
    <s v="ОДХ"/>
    <x v="8"/>
  </r>
  <r>
    <d v="2014-03-31T00:00:00"/>
    <s v="00000000000000000420111000, (4 Субсидия ОДХ), 223.510"/>
    <n v="25361.37"/>
    <s v="ГЛОБУС"/>
    <x v="3"/>
    <s v="Возмещение расходов"/>
    <s v="ГБУ ЮВАО"/>
    <s v="00000000000000000430406000, (4 Субсидия ОДХ), 223.830"/>
    <s v="БД-8512"/>
    <s v="ООО &quot;ГЛОБУС&quot;"/>
    <s v="ГБУ &quot;Автомобильные дороги ЮВАО&quot;"/>
    <x v="6"/>
    <x v="0"/>
    <m/>
    <s v="ОДХ"/>
    <x v="8"/>
  </r>
  <r>
    <d v="2014-08-01T00:00:00"/>
    <s v="00000000000000000420111000, (4 Субсидия ОДХ), 223.510"/>
    <n v="23523.56"/>
    <s v="ГЛОБУС"/>
    <x v="3"/>
    <s v="Возмещение расходов"/>
    <s v="ГБУ ЮВАО"/>
    <s v="00000000000000000430406000, (4 Субсидия ОДХ), 223.830"/>
    <s v="БД-9837"/>
    <s v="ООО &quot;ГЛОБУС&quot;"/>
    <s v="ГБУ &quot;Автомобильные дороги ЮВАО&quot;"/>
    <x v="5"/>
    <x v="0"/>
    <m/>
    <s v="ОДХ"/>
    <x v="8"/>
  </r>
  <r>
    <d v="2014-02-13T00:00:00"/>
    <s v="00000000000000000420111000, (4 Субсидия ОДХ), 223.510"/>
    <n v="25799.13"/>
    <s v="ГЛОБУС"/>
    <x v="14"/>
    <s v="Возмещение за коммунальные услуги (по согл.б/н 01.07.13г.)согласно сч. 2014/25 от 14.01.14г."/>
    <s v="ГБУ ЮВАО"/>
    <s v="00000000000000000430406000, (4 Субсидия ОДХ), 223.830"/>
    <s v="БД-7902"/>
    <s v="ООО &quot;ГЛОБУС&quot;"/>
    <s v="ГБУ &quot;Автомобильные дороги ЮВАО&quot;"/>
    <x v="0"/>
    <x v="0"/>
    <m/>
    <s v="ОДХ"/>
    <x v="8"/>
  </r>
  <r>
    <d v="2014-06-30T00:00:00"/>
    <s v="00000000000000000420111000, (4 Субсидия ОДХ), 223.510"/>
    <n v="20629.400000000001"/>
    <s v="ГЛОБУС"/>
    <x v="3"/>
    <s v="Возмещение расходов"/>
    <s v="ГБУ ЮВАО"/>
    <s v="00000000000000000430406000, (4 Субсидия ОДХ), 223.830"/>
    <s v="БД-9491"/>
    <s v="ООО &quot;ГЛОБУС&quot;"/>
    <s v="ГБУ &quot;Автомобильные дороги ЮВАО&quot;"/>
    <x v="3"/>
    <x v="0"/>
    <m/>
    <s v="ОДХ"/>
    <x v="8"/>
  </r>
  <r>
    <d v="2014-05-05T00:00:00"/>
    <s v="00000000000000000420111000, (4 Субсидия ОДХ), 223.510"/>
    <n v="25057.919999999998"/>
    <s v="ГЛОБУС"/>
    <x v="3"/>
    <s v="оплата по счету 2014/270 от18.04.14г.(3515-27) 2014/271 от 18.0.14(595-07)2014/272 от 18.04.14(20312-45) 2014/273 от 18.04.14(635-13) за март 14г."/>
    <s v="ГБУ ЮВАО"/>
    <s v="00000000000000000430406000, (4 Субсидия ОДХ), 223.830"/>
    <s v="БД-8947"/>
    <s v="ООО &quot;ГЛОБУС&quot;"/>
    <s v="ГБУ &quot;Автомобильные дороги ЮВАО&quot;"/>
    <x v="2"/>
    <x v="0"/>
    <n v="614656.54999999993"/>
    <s v="ОДХ"/>
    <x v="8"/>
  </r>
  <r>
    <d v="2014-03-12T00:00:00"/>
    <s v="00000000000000000420111000, (4 Субсидия ООПТ), 180.510"/>
    <n v="24573700"/>
    <s v="ПРЕФЕКТУРА ЮВАО"/>
    <x v="11"/>
    <s v="(971.0603.13Б0381.611.241.10.90000)24573700,00;Соглашение № 1469 от 01.01.2014КОСГУ 180 Предоставление субсидии , БО 33848; НДС не облагается."/>
    <s v="ГБУ ЮВАО"/>
    <s v="00000000000000000420581000, (4 Субсидия ООПТ), 660"/>
    <s v="БД-8219"/>
    <s v="Префектура ЮВАО"/>
    <s v="ГБУ &quot;Автомобильные дороги ЮВАО&quot;"/>
    <x v="6"/>
    <x v="1"/>
    <n v="24573700"/>
    <s v="ООПТ"/>
    <x v="5"/>
  </r>
  <r>
    <d v="2014-05-15T00:00:00"/>
    <s v="00000000000000000420111000, (4 Субсидия ЯРМ), 211.510"/>
    <n v="15560.51"/>
    <s v="СБЕРЕГАТЕЛЬНЫЙ БАНК"/>
    <x v="0"/>
    <s v="Возврат заработной платы по пл.пор.№445 от 15.05.2014г.кошмано елена ивановна не совпадает фио"/>
    <s v="ГБУ ЮВАО"/>
    <s v="00000000000000000430211000, (4 Субсидия ЯРМ), 730"/>
    <s v="БД-9406"/>
    <s v="ОАО &quot;Сбербанк России&quot; Г.МОСКВА"/>
    <s v="ГБУ &quot;Автомобильные дороги ЮВАО&quot;"/>
    <x v="2"/>
    <x v="2"/>
    <n v="15560.51"/>
    <s v="ЯРМ"/>
    <x v="0"/>
  </r>
  <r>
    <d v="2014-03-12T00:00:00"/>
    <s v="00000000000000000420111000, (4 Субсидия ЯРМ), 180.510"/>
    <n v="41999688.159999996"/>
    <s v="ПРЕФЕКТУРА ЮВАО"/>
    <x v="11"/>
    <s v="(971.0412.14Б0181.611.241.10.90000)41999688,16;Соглашение № 1469 от 01.01.2014КОСГУ 180 Предоставление субсидии , БО 33847; НДС не облагается."/>
    <s v="ГБУ ЮВАО"/>
    <s v="00000000000000000420581000, (4 Субсидия ЯРМ), 660"/>
    <s v="БД-8221"/>
    <s v="Префектура ЮВАО"/>
    <s v="ГБУ &quot;Автомобильные дороги ЮВАО&quot;"/>
    <x v="6"/>
    <x v="2"/>
    <m/>
    <s v="ЯРМ"/>
    <x v="5"/>
  </r>
  <r>
    <d v="2014-07-11T00:00:00"/>
    <s v="00000000000000000420111000, (4 Субсидия ЯРМ), 180.510"/>
    <n v="1990199.99"/>
    <s v="ПРЕФЕКТУРА ЮВАО"/>
    <x v="11"/>
    <s v="Поступление субсидии"/>
    <s v="ГБУ ЮВАО"/>
    <s v="00000000000000000420581000, (4 Субсидия ЯРМ), 660"/>
    <s v="БД-9619"/>
    <s v="Префектура ЮВАО"/>
    <s v="ГБУ &quot;Автомобильные дороги ЮВАО&quot;"/>
    <x v="7"/>
    <x v="2"/>
    <n v="43989888.149999999"/>
    <s v="ЯРМ"/>
    <x v="5"/>
  </r>
  <r>
    <d v="2014-08-22T00:00:00"/>
    <s v="00000000000000000520111000, (5 Субсидии иные ЯРМ), 180.510"/>
    <n v="16100"/>
    <s v="ПРЕФЕКТУРА ЮВАО"/>
    <x v="11"/>
    <s v="(971.0412.32А0200.612.241.10.90000)16100,00;Соглашение № 1 от 19.05.2014КОСГУ 180 Предоставление субсидии , 971114002 БО 111632; НДС не облагается."/>
    <s v="ГБУ ЮВАО"/>
    <s v="00000000000000000520581000, (5 Субсидии иные ЯРМ), 660"/>
    <s v="БД-10021"/>
    <s v="Префектура ЮВАО"/>
    <s v="ГБУ &quot;Автомобильные дороги ЮВАО&quot;"/>
    <x v="5"/>
    <x v="3"/>
    <m/>
    <s v="ЯРМ"/>
    <x v="5"/>
  </r>
  <r>
    <d v="2014-06-10T00:00:00"/>
    <s v="00000000000000000520111000, (5 Субсидии иные ЯРМ), 180.510"/>
    <n v="1510000"/>
    <s v="ПРЕФЕКТУРА ЮВАО"/>
    <x v="11"/>
    <s v="(971.0412.35ЕБ0189.612.241.10.90000)1510000,00;Соглашение № 1 от 19.05.2014КОСГУ 180 Предоставление субсидии , 971114002 БО 77090; НДС не облагается."/>
    <s v="ГБУ ЮВАО"/>
    <s v="00000000000000000520581000, (5 Субсидии иные ЯРМ), 660"/>
    <s v="БД-10022"/>
    <s v="Префектура ЮВАО"/>
    <s v="ГБУ &quot;Автомобильные дороги ЮВАО&quot;"/>
    <x v="3"/>
    <x v="3"/>
    <m/>
    <s v="ЯРМ"/>
    <x v="5"/>
  </r>
  <r>
    <d v="2014-08-22T00:00:00"/>
    <s v="00000000000000000520111000, (5 Субсидии иные ЯРМ), 180.510"/>
    <n v="12338573.24"/>
    <s v="ПРЕФЕКТУРА ЮВАО"/>
    <x v="11"/>
    <s v="(971.0503.01Д0583.612.241.10.90000)12338573,24;Соглашение № 1 от 19.05.2014КОСГУ 180 Предоставление субсидии , 971114003 БО 111631; НДС не облагается."/>
    <s v="ГБУ ЮВАО"/>
    <s v="00000000000000000520581000, (5 Субсидии иные ЯРМ), 660"/>
    <s v="БД-10020"/>
    <s v="Префектура ЮВАО"/>
    <s v="ГБУ &quot;Автомобильные дороги ЮВАО&quot;"/>
    <x v="5"/>
    <x v="3"/>
    <n v="13864673.24"/>
    <s v="ЯРМ"/>
    <x v="5"/>
  </r>
  <r>
    <d v="2014-06-20T00:00:00"/>
    <s v="00000000000000000420111000, (4 Субсидия СНОС), 180.510"/>
    <n v="3430528.2"/>
    <s v="ПРЕФЕКТУРА ЮВАО"/>
    <x v="11"/>
    <s v="Поступление субсидии"/>
    <s v="ГБУ ЮВАО"/>
    <s v="00000000000000000420581000, (4 Субсидия СНОС), 660"/>
    <s v="БД-9448"/>
    <s v="Префектура ЮВАО"/>
    <s v="ГБУ &quot;Автомобильные дороги ЮВАО&quot;"/>
    <x v="3"/>
    <x v="4"/>
    <n v="3430528.2"/>
    <s v="СНОС"/>
    <x v="5"/>
  </r>
  <r>
    <d v="2014-02-07T00:00:00"/>
    <s v="00000000000000000220111000, (2 Платные), 130.510"/>
    <n v="12480"/>
    <s v="ЭНЕРГОМЕТ"/>
    <x v="15"/>
    <s v="Оплата по счету 2013/09/27-1 от 27.09.13г. за погрузку и хранение ПГМ"/>
    <s v="ГБУ ЮВАО"/>
    <s v="00000000000000000220531000, (2 Платные), 660"/>
    <s v="ПЛАТН-399"/>
    <s v="ООО &quot;ЭнергоМет&quot;"/>
    <s v="ГБУ &quot;Автомобильные дороги ЮВАО&quot;"/>
    <x v="0"/>
    <x v="5"/>
    <m/>
    <s v="Платные"/>
    <x v="9"/>
  </r>
  <r>
    <d v="2014-02-21T00:00:00"/>
    <s v="00000000000000000220111000, (2 Платные), 130.510"/>
    <n v="6912"/>
    <s v="ЭНЕРГОМЕТ"/>
    <x v="15"/>
    <s v="Оплата по счету 2013/12/13-1 от 27.09.13г. за погрузку и хранение ПГМ"/>
    <s v="ГБУ ЮВАО"/>
    <s v="00000000000000000220531000, (2 Платные), 660"/>
    <s v="ПЛАТН-438"/>
    <s v="ООО &quot;ЭнергоМет&quot;"/>
    <s v="ГБУ &quot;Автомобильные дороги ЮВАО&quot;"/>
    <x v="0"/>
    <x v="5"/>
    <m/>
    <s v="Платные"/>
    <x v="9"/>
  </r>
  <r>
    <d v="2014-02-26T00:00:00"/>
    <s v="00000000000000000220111000, (2 Платные), 130.510"/>
    <n v="2818.44"/>
    <s v="ЭКСПРОМ"/>
    <x v="3"/>
    <s v="Опл.по счету №2014/171 от 18.02.2014г. за электроэнергию"/>
    <s v="ГБУ ЮВАО"/>
    <s v="00000000000000000220531000, (2 Платные), 660"/>
    <s v="ПЛАТН-442"/>
    <s v="ООО &quot;ЭКСПРОМ&quot;"/>
    <s v="ГБУ &quot;Автомобильные дороги ЮВАО&quot;"/>
    <x v="0"/>
    <x v="5"/>
    <m/>
    <s v="Платные"/>
    <x v="9"/>
  </r>
  <r>
    <d v="2014-03-27T00:00:00"/>
    <s v="00000000000000000220111000, (2 Платные), 130.510"/>
    <n v="-2818.44"/>
    <s v="ЭКСПРОМ"/>
    <x v="3"/>
    <s v="перенос с 130 на 223 косгу . за электроэнергию экспром"/>
    <s v="ГБУ ЮВАО"/>
    <s v="00000000000000000220531000, (2 Платные), 660"/>
    <s v="ПЛАТН-496"/>
    <s v="ООО &quot;ЭКСПРОМ&quot;"/>
    <s v="ГБУ &quot;Автомобильные дороги ЮВАО&quot;"/>
    <x v="6"/>
    <x v="5"/>
    <m/>
    <s v="Платные"/>
    <x v="9"/>
  </r>
  <r>
    <d v="2014-02-17T00:00:00"/>
    <s v="00000000000000000220111000, (2 Платные), 130.510"/>
    <n v="6126.36"/>
    <s v="ЭКСПРОМ"/>
    <x v="16"/>
    <s v="Оплата по сч. №2014/97 от 11.02.14г. за погрузку и разгрузку"/>
    <s v="ГБУ ЮВАО"/>
    <s v="00000000000000000220531000, (2 Платные), 660"/>
    <s v="ПЛАТН-441"/>
    <s v="ООО &quot;ЭКСПРОМ&quot;"/>
    <s v="ГБУ &quot;Автомобильные дороги ЮВАО&quot;"/>
    <x v="0"/>
    <x v="5"/>
    <m/>
    <s v="Платные"/>
    <x v="9"/>
  </r>
  <r>
    <d v="2014-02-10T00:00:00"/>
    <s v="00000000000000000220111000, (2 Платные), 130.510"/>
    <n v="1289.76"/>
    <s v="ЭКСПРОМ"/>
    <x v="16"/>
    <s v="Оплата по счету 2014/78 от 05.02.14г. за погрузку и хранение ПГМ"/>
    <s v="ГБУ ЮВАО"/>
    <s v="00000000000000000220531000, (2 Платные), 660"/>
    <s v="ПЛАТН-411"/>
    <s v="ООО &quot;ЭКСПРОМ&quot;"/>
    <s v="ГБУ &quot;Автомобильные дороги ЮВАО&quot;"/>
    <x v="0"/>
    <x v="5"/>
    <m/>
    <s v="Платные"/>
    <x v="9"/>
  </r>
  <r>
    <d v="2014-02-14T00:00:00"/>
    <s v="00000000000000000220111000, (2 Платные), 130.510"/>
    <n v="6164"/>
    <s v="ЭКСПРОМ"/>
    <x v="16"/>
    <s v="Опл.по счету №2014/68 от 05.02.2014г. за транспортировку реагентов"/>
    <s v="ГБУ ЮВАО"/>
    <s v="00000000000000000220531000, (2 Платные), 660"/>
    <s v="ПЛАТН-426"/>
    <s v="ООО &quot;ЭКСПРОМ&quot;"/>
    <s v="ГБУ &quot;Автомобильные дороги ЮВАО&quot;"/>
    <x v="0"/>
    <x v="5"/>
    <m/>
    <s v="Платные"/>
    <x v="9"/>
  </r>
  <r>
    <d v="2014-02-14T00:00:00"/>
    <s v="00000000000000000220111000, (2 Платные), 130.510"/>
    <n v="3869.28"/>
    <s v="ЭКСПРОМ"/>
    <x v="16"/>
    <s v="Опл.по счету №2014/123 от 13.02.2014г. за транспортировку реагентов"/>
    <s v="ГБУ ЮВАО"/>
    <s v="00000000000000000220531000, (2 Платные), 660"/>
    <s v="ПЛАТН-425"/>
    <s v="ООО &quot;ЭКСПРОМ&quot;"/>
    <s v="ГБУ &quot;Автомобильные дороги ЮВАО&quot;"/>
    <x v="0"/>
    <x v="5"/>
    <m/>
    <s v="Платные"/>
    <x v="9"/>
  </r>
  <r>
    <d v="2014-02-10T00:00:00"/>
    <s v="00000000000000000220111000, (2 Платные), 130.510"/>
    <n v="5910.84"/>
    <s v="ЭКСПРОМ"/>
    <x v="16"/>
    <s v="Опл.по счету №2014/68 от 05.02.2014г. за транспортировку реагентов"/>
    <s v="ГБУ ЮВАО"/>
    <s v="00000000000000000220531000, (2 Платные), 660"/>
    <s v="ПЛАТН-413"/>
    <s v="ООО &quot;ЭКСПРОМ&quot;"/>
    <s v="ГБУ &quot;Автомобильные дороги ЮВАО&quot;"/>
    <x v="0"/>
    <x v="5"/>
    <m/>
    <s v="Платные"/>
    <x v="9"/>
  </r>
  <r>
    <d v="2014-02-10T00:00:00"/>
    <s v="00000000000000000220111000, (2 Платные), 130.510"/>
    <n v="2579.52"/>
    <s v="ЭКСПРОМ"/>
    <x v="16"/>
    <s v="Оплата по счету 2014/69 от 05.02.14г. за погрузку и хранение ПГМ"/>
    <s v="ГБУ ЮВАО"/>
    <s v="00000000000000000220531000, (2 Платные), 660"/>
    <s v="ПЛАТН-412"/>
    <s v="ООО &quot;ЭКСПРОМ&quot;"/>
    <s v="ГБУ &quot;Автомобильные дороги ЮВАО&quot;"/>
    <x v="0"/>
    <x v="5"/>
    <m/>
    <s v="Платные"/>
    <x v="9"/>
  </r>
  <r>
    <d v="2014-03-12T00:00:00"/>
    <s v="00000000000000000220111000, (2 Платные), 130.510"/>
    <n v="26695.4"/>
    <s v="ЭКСПОИР"/>
    <x v="17"/>
    <s v="Опл.по счету №2013/2203 от 24.12.2013гсогл дог. И/155-13 от 16.08.13г. за опл.за погрузку и разгрузку,хранение ПГМ"/>
    <s v="ГБУ ЮВАО"/>
    <s v="00000000000000000220531000, (2 Платные), 660"/>
    <s v="ПЛАТН-452"/>
    <s v="ООО &quot;ЭКСПОИР&quot;"/>
    <s v="ГБУ &quot;Автомобильные дороги ЮВАО&quot;"/>
    <x v="6"/>
    <x v="5"/>
    <m/>
    <s v="Платные"/>
    <x v="9"/>
  </r>
  <r>
    <d v="2014-03-12T00:00:00"/>
    <s v="00000000000000000220111000, (2 Платные), 130.510"/>
    <n v="25908.12"/>
    <s v="ЭКСПОИР"/>
    <x v="17"/>
    <s v="согласно сч. 2014/157 от 17.02.14г.транспортировка"/>
    <s v="ГБУ ЮВАО"/>
    <s v="00000000000000000220531000, (2 Платные), 660"/>
    <s v="ПЛАТН-451"/>
    <s v="ООО &quot;ЭКСПОИР&quot;"/>
    <s v="ГБУ &quot;Автомобильные дороги ЮВАО&quot;"/>
    <x v="6"/>
    <x v="5"/>
    <m/>
    <s v="Платные"/>
    <x v="9"/>
  </r>
  <r>
    <d v="2014-01-13T00:00:00"/>
    <s v="00000000000000000220111000, (2 Платные), 130.510"/>
    <n v="991.08"/>
    <s v="ФРЕГАТ"/>
    <x v="18"/>
    <s v="Оплата по сч. 2014/9 от 13.01.14г. согл. И/130-13 от 16.08.13г."/>
    <s v="ГБУ ЮВАО"/>
    <s v="00000000000000000220531000, (2 Платные), 660"/>
    <s v="ПЛАТН-367"/>
    <s v="ООО ПФ &quot;ФРЕГАТ&quot;"/>
    <s v="ГБУ &quot;Автомобильные дороги ЮВАО&quot;"/>
    <x v="4"/>
    <x v="5"/>
    <m/>
    <s v="Платные"/>
    <x v="9"/>
  </r>
  <r>
    <d v="2014-01-10T00:00:00"/>
    <s v="00000000000000000220111000, (2 Платные), 130.510"/>
    <n v="6126.36"/>
    <s v="ФРЕГАТ"/>
    <x v="18"/>
    <s v="Оплата по счету 2013/2240 от 26.12.13г. за погрузку и хранение ПГМ"/>
    <s v="ГБУ ЮВАО"/>
    <s v="00000000000000000220531000, (2 Платные), 660"/>
    <s v="ПЛАТН-339"/>
    <s v="ООО ПФ &quot;ФРЕГАТ&quot;"/>
    <s v="ГБУ &quot;Автомобильные дороги ЮВАО&quot;"/>
    <x v="4"/>
    <x v="5"/>
    <m/>
    <s v="Платные"/>
    <x v="9"/>
  </r>
  <r>
    <d v="2014-01-10T00:00:00"/>
    <s v="00000000000000000220111000, (2 Платные), 130.510"/>
    <n v="14937.48"/>
    <s v="ФРЕГАТ"/>
    <x v="18"/>
    <s v="Оплата по счету 2013/2241 от 30.12.13г. за погрузку и хранение ПГМ"/>
    <s v="ГБУ ЮВАО"/>
    <s v="00000000000000000220531000, (2 Платные), 660"/>
    <s v="ПЛАТН-340"/>
    <s v="ООО ПФ &quot;ФРЕГАТ&quot;"/>
    <s v="ГБУ &quot;Автомобильные дороги ЮВАО&quot;"/>
    <x v="4"/>
    <x v="5"/>
    <m/>
    <s v="Платные"/>
    <x v="9"/>
  </r>
  <r>
    <d v="2014-01-13T00:00:00"/>
    <s v="00000000000000000220111000, (2 Платные), 130.510"/>
    <n v="3976.2"/>
    <s v="ФРЕГАТ"/>
    <x v="18"/>
    <s v="Оплата по счету 2014/8 от 13.01.14г. за погрузку и хранение ПГМ"/>
    <s v="ГБУ ЮВАО"/>
    <s v="00000000000000000220531000, (2 Платные), 660"/>
    <s v="ПЛАТН-350"/>
    <s v="ООО ПФ &quot;ФРЕГАТ&quot;"/>
    <s v="ГБУ &quot;Автомобильные дороги ЮВАО&quot;"/>
    <x v="4"/>
    <x v="5"/>
    <m/>
    <s v="Платные"/>
    <x v="9"/>
  </r>
  <r>
    <d v="2014-04-04T00:00:00"/>
    <s v="00000000000000000220111000, (2 Платные), 130.510"/>
    <n v="7847.4"/>
    <s v="УПРАВЛЕНИЕ МКД"/>
    <x v="19"/>
    <s v="Опл.по счету №2014/03\17-3 от 17.03.2014г. согласно договору № И/152-13 от 10.09.2013г."/>
    <s v="ГБУ ЮВАО"/>
    <s v="00000000000000000220531000, (2 Платные), 660"/>
    <s v="ПЛАТН-502"/>
    <s v="ООО &quot;Управление МКД&quot;"/>
    <s v="ГБУ &quot;Автомобильные дороги ЮВАО&quot;"/>
    <x v="1"/>
    <x v="5"/>
    <m/>
    <s v="Платные"/>
    <x v="9"/>
  </r>
  <r>
    <d v="2014-04-04T00:00:00"/>
    <s v="00000000000000000220111000, (2 Платные), 130.510"/>
    <n v="4694.2"/>
    <s v="УПРАВЛЕНИЕ МКД"/>
    <x v="19"/>
    <s v="Опл.по счету №2014/02/13-11 от 13.02.2014г. согласно договору № И/152-13 от 10.09.2013г."/>
    <s v="ГБУ ЮВАО"/>
    <s v="00000000000000000220531000, (2 Платные), 660"/>
    <s v="ПЛАТН-500"/>
    <s v="ООО &quot;Управление МКД&quot;"/>
    <s v="ГБУ &quot;Автомобильные дороги ЮВАО&quot;"/>
    <x v="1"/>
    <x v="5"/>
    <m/>
    <s v="Платные"/>
    <x v="9"/>
  </r>
  <r>
    <d v="2014-04-04T00:00:00"/>
    <s v="00000000000000000220111000, (2 Платные), 130.510"/>
    <n v="5016.6400000000003"/>
    <s v="УПРАВЛЕНИЕ МКД"/>
    <x v="19"/>
    <s v="Опл.по счету №2014/02\13-9 от 13.02.2014г. согласно договору № И/152-13 от 16.08.2013г."/>
    <s v="ГБУ ЮВАО"/>
    <s v="00000000000000000220531000, (2 Платные), 660"/>
    <s v="ПЛАТН-501"/>
    <s v="ООО &quot;Управление МКД&quot;"/>
    <s v="ГБУ &quot;Автомобильные дороги ЮВАО&quot;"/>
    <x v="1"/>
    <x v="5"/>
    <m/>
    <s v="Платные"/>
    <x v="9"/>
  </r>
  <r>
    <d v="2014-04-04T00:00:00"/>
    <s v="00000000000000000220111000, (2 Платные), 130.510"/>
    <n v="16017.24"/>
    <s v="УПРАВЛЕНИЕ МКД"/>
    <x v="19"/>
    <s v="Опл.по счету №2014\02\13-10 от 13.02.2014г. согласно договору № И/152-13 от 16.08.2013г."/>
    <s v="ГБУ ЮВАО"/>
    <s v="00000000000000000220531000, (2 Платные), 660"/>
    <s v="ПЛАТН-503"/>
    <s v="ООО &quot;Управление МКД&quot;"/>
    <s v="ГБУ &quot;Автомобильные дороги ЮВАО&quot;"/>
    <x v="1"/>
    <x v="5"/>
    <m/>
    <s v="Платные"/>
    <x v="9"/>
  </r>
  <r>
    <d v="2014-06-05T00:00:00"/>
    <s v="00000000000000000220111000, (2 Платные), 130.510"/>
    <n v="10942.06"/>
    <s v="ТРАНСКОНТАКТ"/>
    <x v="20"/>
    <s v="Оплата по сч. 2014/250 от 31.03.14г.за мойку ограждений ЭД 244"/>
    <s v="ГБУ ЮВАО"/>
    <s v="00000000000000000220531000, (2 Платные), 660"/>
    <s v="ПЛАТН-523"/>
    <s v="ООО фирма &quot;ТРАНСКОНТАКТ&quot;"/>
    <s v="ГБУ &quot;Автомобильные дороги ЮВАО&quot;"/>
    <x v="3"/>
    <x v="5"/>
    <m/>
    <s v="Платные"/>
    <x v="9"/>
  </r>
  <r>
    <d v="2014-01-14T00:00:00"/>
    <s v="00000000000000000220111000, (2 Платные), 130.510"/>
    <n v="5481.48"/>
    <s v="ТРАНС ЖИЛСЕРВИС"/>
    <x v="21"/>
    <s v="Опл.по счету №2014/2 от 10.01.2014г. согласно договору № И/142-13-13 от 16.08.2013г."/>
    <s v="ГБУ ЮВАО"/>
    <s v="00000000000000000220531000, (2 Платные), 660"/>
    <s v="ПЛАТН-382"/>
    <s v="ООО&quot;Транс Жилсервис&quot;"/>
    <s v="ГБУ &quot;Автомобильные дороги ЮВАО&quot;"/>
    <x v="4"/>
    <x v="5"/>
    <m/>
    <s v="Платные"/>
    <x v="9"/>
  </r>
  <r>
    <d v="2014-02-11T00:00:00"/>
    <s v="00000000000000000220111000, (2 Платные), 130.510"/>
    <n v="16842.16"/>
    <s v="ТРАНС ЖИЛСЕРВИС"/>
    <x v="21"/>
    <s v="Опл.по счету №2014/64от 05.02.2014г. согласно договору № И/142-13 от 16.08.2013г."/>
    <s v="ГБУ ЮВАО"/>
    <s v="00000000000000000220531000, (2 Платные), 660"/>
    <s v="ПЛАТН-437"/>
    <s v="ООО&quot;Транс Жилсервис&quot;"/>
    <s v="ГБУ &quot;Автомобильные дороги ЮВАО&quot;"/>
    <x v="0"/>
    <x v="5"/>
    <m/>
    <s v="Платные"/>
    <x v="9"/>
  </r>
  <r>
    <d v="2014-02-06T00:00:00"/>
    <s v="00000000000000000220111000, (2 Платные), 130.510"/>
    <n v="8421.08"/>
    <s v="ТНП Сервис"/>
    <x v="22"/>
    <s v="Опл.по счету №2014/81 от 05.02.2014г. согласно договору № И/142-13 от 16.08.2013г."/>
    <s v="ГБУ ЮВАО"/>
    <s v="00000000000000000220531000, (2 Платные), 660"/>
    <s v="ПЛАТН-395"/>
    <s v="ООО &quot;ТНП Сервис&quot;"/>
    <s v="ГБУ &quot;Автомобильные дороги ЮВАО&quot;"/>
    <x v="0"/>
    <x v="5"/>
    <m/>
    <s v="Платные"/>
    <x v="9"/>
  </r>
  <r>
    <d v="2014-01-14T00:00:00"/>
    <s v="00000000000000000220111000, (2 Платные), 130.510"/>
    <n v="5590.32"/>
    <s v="ТНП Сервис"/>
    <x v="22"/>
    <s v="Опл.по счету №2014/2 от 10.01.2014г. согласно договору № И/142-13-13 от 16.08.2013г."/>
    <s v="ГБУ ЮВАО"/>
    <s v="00000000000000000220531000, (2 Платные), 660"/>
    <s v="ПЛАТН-357"/>
    <s v="ООО &quot;ТНП Сервис&quot;"/>
    <s v="ГБУ &quot;Автомобильные дороги ЮВАО&quot;"/>
    <x v="4"/>
    <x v="5"/>
    <m/>
    <s v="Платные"/>
    <x v="9"/>
  </r>
  <r>
    <d v="2014-02-06T00:00:00"/>
    <s v="00000000000000000220111000, (2 Платные), 130.510"/>
    <n v="7131.32"/>
    <s v="ТНП Сервис"/>
    <x v="22"/>
    <s v="Опл.по счету №2014/55 от 04.02.2014г. согласно договору № И/142-13 от 16.08.2013г."/>
    <s v="ГБУ ЮВАО"/>
    <s v="00000000000000000220531000, (2 Платные), 660"/>
    <s v="ПЛАТН-394"/>
    <s v="ООО &quot;ТНП Сервис&quot;"/>
    <s v="ГБУ &quot;Автомобильные дороги ЮВАО&quot;"/>
    <x v="0"/>
    <x v="5"/>
    <m/>
    <s v="Платные"/>
    <x v="9"/>
  </r>
  <r>
    <d v="2014-03-19T00:00:00"/>
    <s v="00000000000000000220111000, (2 Платные), 130.510"/>
    <n v="23538.12"/>
    <s v="СТРОЙИНЖИНИРИНГ"/>
    <x v="23"/>
    <s v="Опл.по счету №2014/112 от 12.02.2014г. за транспортировку реагентов"/>
    <s v="ГБУ ЮВАО"/>
    <s v="00000000000000000220531000, (2 Платные), 660"/>
    <s v="ПЛАТН-481"/>
    <s v="ООО &quot;СтройИнжиниринг&quot;"/>
    <s v="ГБУ &quot;Автомобильные дороги ЮВАО&quot;"/>
    <x v="6"/>
    <x v="5"/>
    <m/>
    <s v="Платные"/>
    <x v="9"/>
  </r>
  <r>
    <d v="2014-02-11T00:00:00"/>
    <s v="00000000000000000220111000, (2 Платные), 130.510"/>
    <n v="7416.12"/>
    <s v="СТРОЙИНЖИНИРИНГ"/>
    <x v="24"/>
    <s v="Опл.по счету №2014/65от 05.02.2014г. согласно договору № ИД2014/18 от 14.01.2014г."/>
    <s v="ГБУ ЮВАО"/>
    <s v="00000000000000000220531000, (2 Платные), 660"/>
    <s v="ПЛАТН-404"/>
    <s v="ООО &quot;СтройИнжиниринг&quot;"/>
    <s v="ГБУ &quot;Автомобильные дороги ЮВАО&quot;"/>
    <x v="0"/>
    <x v="5"/>
    <m/>
    <s v="Платные"/>
    <x v="9"/>
  </r>
  <r>
    <d v="2014-03-19T00:00:00"/>
    <s v="00000000000000000220111000, (2 Платные), 130.510"/>
    <n v="4836.6000000000004"/>
    <s v="СТРОЙИНЖИНИРИНГ"/>
    <x v="23"/>
    <s v="Опл.по счету №2014/58 от 05.02.2014г. за транспортировку реагентов"/>
    <s v="ГБУ ЮВАО"/>
    <s v="00000000000000000220531000, (2 Платные), 660"/>
    <s v="ПЛАТН-480"/>
    <s v="ООО &quot;СтройИнжиниринг&quot;"/>
    <s v="ГБУ &quot;Автомобильные дороги ЮВАО&quot;"/>
    <x v="6"/>
    <x v="5"/>
    <m/>
    <s v="Платные"/>
    <x v="9"/>
  </r>
  <r>
    <d v="2014-03-28T00:00:00"/>
    <s v="00000000000000000220111000, (2 Платные), 130.510"/>
    <n v="18056.64"/>
    <s v="СТРОЙИНЖИНИРИНГ"/>
    <x v="24"/>
    <s v="Опл.по счету №2014/239от 20.03.2014г. согласно договору № ИД2014/18 от 14.01.2014г."/>
    <s v="ГБУ ЮВАО"/>
    <s v="00000000000000000220531000, (2 Платные), 660"/>
    <s v="ПЛАТН-497"/>
    <s v="ООО &quot;СтройИнжиниринг&quot;"/>
    <s v="ГБУ &quot;Автомобильные дороги ЮВАО&quot;"/>
    <x v="6"/>
    <x v="5"/>
    <m/>
    <s v="Платные"/>
    <x v="9"/>
  </r>
  <r>
    <d v="2014-03-28T00:00:00"/>
    <s v="00000000000000000220111000, (2 Платные), 130.510"/>
    <n v="54370.2"/>
    <s v="СТРОЙИНЖИНИРИНГ"/>
    <x v="24"/>
    <s v="Опл.по счету №2014/245 от 28.03.2014г. согласно договору № ИД2014/18 от 14.01.2014г."/>
    <s v="ГБУ ЮВАО"/>
    <s v="00000000000000000220531000, (2 Платные), 660"/>
    <s v="ПЛАТН-498"/>
    <s v="ООО &quot;СтройИнжиниринг&quot;"/>
    <s v="ГБУ &quot;Автомобильные дороги ЮВАО&quot;"/>
    <x v="6"/>
    <x v="5"/>
    <m/>
    <s v="Платные"/>
    <x v="9"/>
  </r>
  <r>
    <d v="2014-03-14T00:00:00"/>
    <s v="00000000000000000220111000, (2 Платные), 130.510"/>
    <n v="1612.2"/>
    <s v="СТРОЙВЕКТОР"/>
    <x v="25"/>
    <s v="Опл.по счету №2014/43 от 17.01.2014г. согласно дог.№И/120-13 от 16.08.13г."/>
    <s v="ГБУ ЮВАО"/>
    <s v="00000000000000000220531000, (2 Платные), 660"/>
    <s v="ПЛАТН-455"/>
    <s v="ООО &quot;Стройвектор&quot;"/>
    <s v="ГБУ &quot;Автомобильные дороги ЮВАО&quot;"/>
    <x v="6"/>
    <x v="5"/>
    <m/>
    <s v="Платные"/>
    <x v="9"/>
  </r>
  <r>
    <d v="2014-03-14T00:00:00"/>
    <s v="00000000000000000220111000, (2 Платные), 130.510"/>
    <n v="3869.28"/>
    <s v="СТРОЙВЕКТОР"/>
    <x v="25"/>
    <s v="Опл.по счету №2014/102 от 12.02.2014г. согласно дог.№И/120-13 от 16.08.13г."/>
    <s v="ГБУ ЮВАО"/>
    <s v="00000000000000000220531000, (2 Платные), 660"/>
    <s v="ПЛАТН-458"/>
    <s v="ООО &quot;Стройвектор&quot;"/>
    <s v="ГБУ &quot;Автомобильные дороги ЮВАО&quot;"/>
    <x v="6"/>
    <x v="5"/>
    <m/>
    <s v="Платные"/>
    <x v="9"/>
  </r>
  <r>
    <d v="2014-03-14T00:00:00"/>
    <s v="00000000000000000220111000, (2 Платные), 130.510"/>
    <n v="3224.4"/>
    <s v="СТРОЙВЕКТОР"/>
    <x v="25"/>
    <s v="Опл.по счету №2013/2204от24.02.13г.согласно дог.№И/120-13 от 16.08.13г."/>
    <s v="ГБУ ЮВАО"/>
    <s v="00000000000000000220531000, (2 Платные), 660"/>
    <s v="ПЛАТН-457"/>
    <s v="ООО &quot;Стройвектор&quot;"/>
    <s v="ГБУ &quot;Автомобильные дороги ЮВАО&quot;"/>
    <x v="6"/>
    <x v="5"/>
    <m/>
    <s v="Платные"/>
    <x v="9"/>
  </r>
  <r>
    <d v="2014-03-14T00:00:00"/>
    <s v="00000000000000000220111000, (2 Платные), 130.510"/>
    <n v="1289.76"/>
    <s v="СТРОЙВЕКТОР"/>
    <x v="25"/>
    <s v="Опл.по счету №2014/76 от 05.02.2014г. согласно дог.№И/120-13 от 16.08.13г."/>
    <s v="ГБУ ЮВАО"/>
    <s v="00000000000000000220531000, (2 Платные), 660"/>
    <s v="ПЛАТН-454"/>
    <s v="ООО &quot;Стройвектор&quot;"/>
    <s v="ГБУ &quot;Автомобильные дороги ЮВАО&quot;"/>
    <x v="6"/>
    <x v="5"/>
    <m/>
    <s v="Платные"/>
    <x v="9"/>
  </r>
  <r>
    <d v="2014-03-14T00:00:00"/>
    <s v="00000000000000000220111000, (2 Платные), 130.510"/>
    <n v="967.32"/>
    <s v="СТРОЙВЕКТОР"/>
    <x v="25"/>
    <s v="Опл.по счету №2014/133 от 13.02.2014г. согласно дог.№И/120-13 от 16.08.13г."/>
    <s v="ГБУ ЮВАО"/>
    <s v="00000000000000000220531000, (2 Платные), 660"/>
    <s v="ПЛАТН-453"/>
    <s v="ООО &quot;Стройвектор&quot;"/>
    <s v="ГБУ &quot;Автомобильные дороги ЮВАО&quot;"/>
    <x v="6"/>
    <x v="5"/>
    <m/>
    <s v="Платные"/>
    <x v="9"/>
  </r>
  <r>
    <d v="2014-02-14T00:00:00"/>
    <s v="00000000000000000220111000, (2 Платные), 130.510"/>
    <n v="8383.44"/>
    <s v="СТОЛИЧНЫЙ ПРОЕКТ"/>
    <x v="26"/>
    <s v="Оплата по счету 2014/52 от 04.02. 14г.согласно договора № И/110-13 от 16.06.2013г. за хранение ПГМсумма 97120-88"/>
    <s v="ГБУ ЮВАО"/>
    <s v="00000000000000000220531000, (2 Платные), 660"/>
    <s v="ПЛАТН-427"/>
    <s v="ООО &quot;Столичный Проект&quot;"/>
    <s v="ГБУ &quot;Автомобильные дороги ЮВАО&quot;"/>
    <x v="0"/>
    <x v="5"/>
    <m/>
    <s v="Платные"/>
    <x v="9"/>
  </r>
  <r>
    <d v="2014-01-14T00:00:00"/>
    <s v="00000000000000000220111000, (2 Платные), 130.510"/>
    <n v="6568.4"/>
    <s v="СТОЛИЧНЫЙ ПРОЕКТ"/>
    <x v="26"/>
    <s v="Оплата по счету 2014/24 от 14.01. 14г.согласно договора № И/110-13 от 16.06.2013г. за хранение ПГМсумма 97120-88"/>
    <s v="ГБУ ЮВАО"/>
    <s v="00000000000000000220531000, (2 Платные), 660"/>
    <s v="ПЛАТН-358"/>
    <s v="ООО &quot;Столичный Проект&quot;"/>
    <s v="ГБУ &quot;Автомобильные дороги ЮВАО&quot;"/>
    <x v="4"/>
    <x v="5"/>
    <m/>
    <s v="Платные"/>
    <x v="9"/>
  </r>
  <r>
    <d v="2014-03-25T00:00:00"/>
    <s v="00000000000000000220111000, (2 Платные), 130.510"/>
    <n v="44496.72"/>
    <s v="СТАТУС"/>
    <x v="27"/>
    <s v="Опл.п согласно дог.№ИД129/13от 21.01.2014г."/>
    <s v="ГБУ ЮВАО"/>
    <s v="00000000000000000220531000, (2 Платные), 660"/>
    <s v="ПЛАТН-493"/>
    <s v="ООО &quot;СК &quot;Статус&quot;"/>
    <s v="ГБУ &quot;Автомобильные дороги ЮВАО&quot;"/>
    <x v="6"/>
    <x v="5"/>
    <m/>
    <s v="Платные"/>
    <x v="9"/>
  </r>
  <r>
    <d v="2014-04-30T00:00:00"/>
    <s v="00000000000000000220111000, (2 Платные), 130.510"/>
    <n v="2257.08"/>
    <s v="СТАРС ВЕЛЕС"/>
    <x v="28"/>
    <s v="Опл.по счету №2014/159 от 17.02.2014г. за транспортировку реагентов согл. дог. № ИД2014/17 от 23.01.14г."/>
    <s v="ГБУ ЮВАО"/>
    <s v="00000000000000000220531000, (2 Платные), 660"/>
    <s v="ПЛАТН-519"/>
    <s v="ООО &quot;СтарС ВелеС&quot;"/>
    <s v="ГБУ &quot;Автомобильные дороги ЮВАО&quot;"/>
    <x v="1"/>
    <x v="5"/>
    <m/>
    <s v="Платные"/>
    <x v="9"/>
  </r>
  <r>
    <d v="2014-05-05T00:00:00"/>
    <s v="00000000000000000220111000, (2 Платные), 130.510"/>
    <n v="5642.7"/>
    <s v="СТАРС ВЕЛЕС"/>
    <x v="28"/>
    <s v="Опл.по счету №2014/208 от 14.03.2014г. за транспортировку реагентов согл. дог. № ИД2014/17 от 23.01.14г."/>
    <s v="ГБУ ЮВАО"/>
    <s v="00000000000000000220531000, (2 Платные), 660"/>
    <s v="ПЛАТН-521"/>
    <s v="ООО &quot;СтарС ВелеС&quot;"/>
    <s v="ГБУ &quot;Автомобильные дороги ЮВАО&quot;"/>
    <x v="2"/>
    <x v="5"/>
    <m/>
    <s v="Платные"/>
    <x v="9"/>
  </r>
  <r>
    <d v="2014-04-30T00:00:00"/>
    <s v="00000000000000000220111000, (2 Платные), 130.510"/>
    <n v="5481.48"/>
    <s v="СТАРС ВЕЛЕС"/>
    <x v="28"/>
    <s v="Опл.по счету №2014/158 от 17.02.2014г. за транспортировку реагентов согл. дог. № ИД2014/17 от 23.01.14г."/>
    <s v="ГБУ ЮВАО"/>
    <s v="00000000000000000220531000, (2 Платные), 660"/>
    <s v="ПЛАТН-520"/>
    <s v="ООО &quot;СтарС ВелеС&quot;"/>
    <s v="ГБУ &quot;Автомобильные дороги ЮВАО&quot;"/>
    <x v="1"/>
    <x v="5"/>
    <m/>
    <s v="Платные"/>
    <x v="9"/>
  </r>
  <r>
    <d v="2014-01-22T00:00:00"/>
    <s v="00000000000000000220111000, (2 Платные), 130.510"/>
    <n v="1612.2"/>
    <s v="СТАРС ВЕЛЕС"/>
    <x v="28"/>
    <s v="Опл.по счету №2014/49 от 22.01.2014г. за транспортировку реагентов согл. дог. № ИД2014/17 от 23.01.14г."/>
    <s v="ГБУ ЮВАО"/>
    <s v="00000000000000000220531000, (2 Платные), 660"/>
    <s v="ПЛАТН-381"/>
    <s v="ООО &quot;СтарС ВелеС&quot;"/>
    <s v="ГБУ &quot;Автомобильные дороги ЮВАО&quot;"/>
    <x v="4"/>
    <x v="5"/>
    <m/>
    <s v="Платные"/>
    <x v="9"/>
  </r>
  <r>
    <d v="2014-02-13T00:00:00"/>
    <s v="00000000000000000220111000, (2 Платные), 130.510"/>
    <n v="9246"/>
    <s v="СТАНДАРТ"/>
    <x v="29"/>
    <s v="Опл.по счету №2014/106 от 12.02.2014г. за транспортировку реагентов"/>
    <s v="ГБУ ЮВАО"/>
    <s v="00000000000000000220531000, (2 Платные), 660"/>
    <s v="ПЛАТН-446"/>
    <s v="ООО &quot;СТАНДАРТ&quot;"/>
    <s v="ГБУ &quot;Автомобильные дороги ЮВАО&quot;"/>
    <x v="0"/>
    <x v="5"/>
    <m/>
    <s v="Платные"/>
    <x v="9"/>
  </r>
  <r>
    <d v="2014-01-30T00:00:00"/>
    <s v="00000000000000000220111000, (2 Платные), 130.510"/>
    <n v="2257.08"/>
    <s v="СТАНДАРТ"/>
    <x v="29"/>
    <s v="Опл.по счету №2013/95 от 29.08.2013г. за транспортировку реагентов"/>
    <s v="ГБУ ЮВАО"/>
    <s v="00000000000000000220531000, (2 Платные), 660"/>
    <s v="ПЛАТН-384"/>
    <s v="ООО &quot;СТАНДАРТ&quot;"/>
    <s v="ГБУ &quot;Автомобильные дороги ЮВАО&quot;"/>
    <x v="4"/>
    <x v="5"/>
    <m/>
    <s v="Платные"/>
    <x v="9"/>
  </r>
  <r>
    <d v="2014-02-13T00:00:00"/>
    <s v="00000000000000000220111000, (2 Платные), 130.510"/>
    <n v="2579.52"/>
    <s v="СТАНДАРТ"/>
    <x v="29"/>
    <s v="Опл.по счету №2014/105 от 12.02.2014г. за транспортировку реагентов"/>
    <s v="ГБУ ЮВАО"/>
    <s v="00000000000000000220531000, (2 Платные), 660"/>
    <s v="ПЛАТН-416"/>
    <s v="ООО &quot;СТАНДАРТ&quot;"/>
    <s v="ГБУ &quot;Автомобильные дороги ЮВАО&quot;"/>
    <x v="0"/>
    <x v="5"/>
    <m/>
    <s v="Платные"/>
    <x v="9"/>
  </r>
  <r>
    <d v="2014-02-11T00:00:00"/>
    <s v="00000000000000000220111000, (2 Платные), 130.510"/>
    <n v="17164.599999999999"/>
    <s v="СТАНДАРТ"/>
    <x v="29"/>
    <s v="Опл.по счету №2014/89 от 10.02.2014г. за транспортировку реагентов"/>
    <s v="ГБУ ЮВАО"/>
    <s v="00000000000000000220531000, (2 Платные), 660"/>
    <s v="ПЛАТН-443"/>
    <s v="ООО &quot;СТАНДАРТ&quot;"/>
    <s v="ГБУ &quot;Автомобильные дороги ЮВАО&quot;"/>
    <x v="0"/>
    <x v="5"/>
    <m/>
    <s v="Платные"/>
    <x v="9"/>
  </r>
  <r>
    <d v="2014-02-06T00:00:00"/>
    <s v="00000000000000000220111000, (2 Платные), 130.510"/>
    <n v="1612.2"/>
    <s v="СТАНДАРТ"/>
    <x v="29"/>
    <s v="Опл.по счету №2014/58 от 05.02.2014г. за транспортировку реагентов"/>
    <s v="ГБУ ЮВАО"/>
    <s v="00000000000000000220531000, (2 Платные), 660"/>
    <s v="ПЛАТН-388"/>
    <s v="ООО &quot;СТАНДАРТ&quot;"/>
    <s v="ГБУ &quot;Автомобильные дороги ЮВАО&quot;"/>
    <x v="0"/>
    <x v="5"/>
    <m/>
    <s v="Платные"/>
    <x v="9"/>
  </r>
  <r>
    <d v="2014-02-06T00:00:00"/>
    <s v="00000000000000000220111000, (2 Платные), 130.510"/>
    <n v="1289.76"/>
    <s v="СТАНДАРТ"/>
    <x v="29"/>
    <s v="Опл.по счету №2014/74 от 05.02.2014г. за транспортировку реагентов"/>
    <s v="ГБУ ЮВАО"/>
    <s v="00000000000000000220531000, (2 Платные), 660"/>
    <s v="ПЛАТН-387"/>
    <s v="ООО &quot;СТАНДАРТ&quot;"/>
    <s v="ГБУ &quot;Автомобильные дороги ЮВАО&quot;"/>
    <x v="0"/>
    <x v="5"/>
    <m/>
    <s v="Платные"/>
    <x v="9"/>
  </r>
  <r>
    <d v="2014-02-14T00:00:00"/>
    <s v="00000000000000000220111000, (2 Платные), 130.510"/>
    <n v="1934.64"/>
    <s v="СС-М"/>
    <x v="30"/>
    <s v="Опл.по счету №2013/106 от 02.09.2013г. согласно договору № И/139-13 от 16.08.2013г."/>
    <s v="ГБУ ЮВАО"/>
    <s v="00000000000000000220531000, (2 Платные), 660"/>
    <s v="ПЛАТН-423"/>
    <s v="ООО &quot;СтройСистемы - М&quot;"/>
    <s v="ГБУ &quot;Автомобильные дороги ЮВАО&quot;"/>
    <x v="0"/>
    <x v="5"/>
    <m/>
    <s v="Платные"/>
    <x v="9"/>
  </r>
  <r>
    <d v="2014-02-14T00:00:00"/>
    <s v="00000000000000000220111000, (2 Платные), 130.510"/>
    <n v="6448.8"/>
    <s v="СС-М"/>
    <x v="30"/>
    <s v="Опл.по счету №2014/122 от 13.02.2014г. согласно договору № И/127-13 от 16.08.2013г."/>
    <s v="ГБУ ЮВАО"/>
    <s v="00000000000000000220531000, (2 Платные), 660"/>
    <s v="ПЛАТН-431"/>
    <s v="ООО &quot;СтройСистемы - М&quot;"/>
    <s v="ГБУ &quot;Автомобильные дороги ЮВАО&quot;"/>
    <x v="0"/>
    <x v="5"/>
    <m/>
    <s v="Платные"/>
    <x v="9"/>
  </r>
  <r>
    <d v="2014-03-19T00:00:00"/>
    <s v="00000000000000000220111000, (2 Платные), 130.510"/>
    <n v="1289.76"/>
    <s v="СОРТ-ИНВЕСТ"/>
    <x v="31"/>
    <s v="Опл.по счету №2014/66 от 05.02.2014г. за транспортировку реагентов согл.дог. 119-13 от 16.08.13г."/>
    <s v="ГБУ ЮВАО"/>
    <s v="00000000000000000220531000, (2 Платные), 660"/>
    <s v="ПЛАТН-478"/>
    <s v="ООО &quot;Сорт-Инвест&quot;"/>
    <s v="ГБУ &quot;Автомобильные дороги ЮВАО&quot;"/>
    <x v="6"/>
    <x v="5"/>
    <m/>
    <s v="Платные"/>
    <x v="9"/>
  </r>
  <r>
    <d v="2014-03-19T00:00:00"/>
    <s v="00000000000000000220111000, (2 Платные), 130.510"/>
    <n v="2579.52"/>
    <s v="СОРТ-ИНВЕСТ"/>
    <x v="31"/>
    <s v="Опл.по счету №2014/163 от 17.02.2014г. за транспортировку реагентов согл.дог. 119-13 от 16.08.13г."/>
    <s v="ГБУ ЮВАО"/>
    <s v="00000000000000000220531000, (2 Платные), 660"/>
    <s v="ПЛАТН-479"/>
    <s v="ООО &quot;Сорт-Инвест&quot;"/>
    <s v="ГБУ &quot;Автомобильные дороги ЮВАО&quot;"/>
    <x v="6"/>
    <x v="5"/>
    <m/>
    <s v="Платные"/>
    <x v="9"/>
  </r>
  <r>
    <d v="2014-02-07T00:00:00"/>
    <s v="00000000000000000220111000, (2 Платные), 130.510"/>
    <n v="2579.52"/>
    <s v="СОРТ-ИНВЕСТ"/>
    <x v="31"/>
    <s v="Опл.по счету №2014/79 от 05.02.2014г. за транспортировку реагентов"/>
    <s v="ГБУ ЮВАО"/>
    <s v="00000000000000000220531000, (2 Платные), 660"/>
    <s v="ПЛАТН-397"/>
    <s v="ООО &quot;Сорт-Инвест&quot;"/>
    <s v="ГБУ &quot;Автомобильные дороги ЮВАО&quot;"/>
    <x v="0"/>
    <x v="5"/>
    <m/>
    <s v="Платные"/>
    <x v="9"/>
  </r>
  <r>
    <d v="2014-02-05T00:00:00"/>
    <s v="00000000000000000220111000, (2 Платные), 130.510"/>
    <n v="3546.84"/>
    <s v="РЭУ-сервис"/>
    <x v="32"/>
    <s v="Опл.по счету №2014/61 от 05.02.2014гсогл дог. И/122-13 от 16.08.13г. за опл.за погрузку и разгрузку,хранение ПГМ"/>
    <s v="ГБУ ЮВАО"/>
    <s v="00000000000000000220531000, (2 Платные), 660"/>
    <s v="ПЛАТН-386"/>
    <s v="ООО &quot;РЭУ-сервис&quot;"/>
    <s v="ГБУ &quot;Автомобильные дороги ЮВАО&quot;"/>
    <x v="0"/>
    <x v="5"/>
    <m/>
    <s v="Платные"/>
    <x v="9"/>
  </r>
  <r>
    <d v="2014-01-20T00:00:00"/>
    <s v="00000000000000000220111000, (2 Платные), 130.510"/>
    <n v="16766.88"/>
    <s v="РЭУ-сервис"/>
    <x v="32"/>
    <s v="Опл.по счету №2013/181 от 26.09.2013гсогл дог. И/122-13 от 16.08.13г. за опл.за погрузку и разгрузку,хранение ПГМ"/>
    <s v="ГБУ ЮВАО"/>
    <s v="00000000000000000220531000, (2 Платные), 660"/>
    <s v="ПЛАТН-376"/>
    <s v="ООО &quot;РЭУ-сервис&quot;"/>
    <s v="ГБУ &quot;Автомобильные дороги ЮВАО&quot;"/>
    <x v="4"/>
    <x v="5"/>
    <m/>
    <s v="Платные"/>
    <x v="9"/>
  </r>
  <r>
    <d v="2014-01-20T00:00:00"/>
    <s v="00000000000000000220111000, (2 Платные), 130.510"/>
    <n v="1934.64"/>
    <s v="РЭУ-сервис"/>
    <x v="32"/>
    <s v="Опл.по счету №2014/4 от 17.01.2014гсогл дог. И/122-13 от 16.08.13г. за опл.за погрузку и разгрузку,хранение ПГМ"/>
    <s v="ГБУ ЮВАО"/>
    <s v="00000000000000000220531000, (2 Платные), 660"/>
    <s v="ПЛАТН-375"/>
    <s v="ООО &quot;РЭУ-сервис&quot;"/>
    <s v="ГБУ &quot;Автомобильные дороги ЮВАО&quot;"/>
    <x v="4"/>
    <x v="5"/>
    <m/>
    <s v="Платные"/>
    <x v="9"/>
  </r>
  <r>
    <d v="2014-02-05T00:00:00"/>
    <s v="00000000000000000220111000, (2 Платные), 130.510"/>
    <n v="3224.4"/>
    <s v="РЭУ-сервис"/>
    <x v="32"/>
    <s v="Опл.по счету №2014/62 от 05.02.2014гсогл дог. И/122-13 от 16.08.13г. за опл.за погрузку и разгрузку,хранение ПГМ"/>
    <s v="ГБУ ЮВАО"/>
    <s v="00000000000000000220531000, (2 Платные), 660"/>
    <s v="ПЛАТН-385"/>
    <s v="ООО &quot;РЭУ-сервис&quot;"/>
    <s v="ГБУ &quot;Автомобильные дороги ЮВАО&quot;"/>
    <x v="0"/>
    <x v="5"/>
    <m/>
    <s v="Платные"/>
    <x v="9"/>
  </r>
  <r>
    <d v="2014-01-13T00:00:00"/>
    <s v="00000000000000000220111000, (2 Платные), 130.510"/>
    <n v="3869.28"/>
    <s v="РЭУ-сервис"/>
    <x v="32"/>
    <s v="Опл.по счету №2014/4 от 13.01.2014гсогл дог. И/122-13 от 16.08.13г. за опл.за погрузку и разгрузку,хранение ПГМ"/>
    <s v="ГБУ ЮВАО"/>
    <s v="00000000000000000220531000, (2 Платные), 660"/>
    <s v="ПЛАТН-349"/>
    <s v="ООО &quot;РЭУ-сервис&quot;"/>
    <s v="ГБУ &quot;Автомобильные дороги ЮВАО&quot;"/>
    <x v="4"/>
    <x v="5"/>
    <m/>
    <s v="Платные"/>
    <x v="9"/>
  </r>
  <r>
    <d v="2014-03-12T00:00:00"/>
    <s v="00000000000000000220111000, (2 Платные), 130.510"/>
    <n v="6306.4"/>
    <s v="РЭУ-сервис"/>
    <x v="32"/>
    <s v="Опл.по счету №2014/116 от 13.02.2014гсогл дог. И/122-13 от 16.08.13г. за опл.за погрузку и разгрузку,хранение ПГМ"/>
    <s v="ГБУ ЮВАО"/>
    <s v="00000000000000000220531000, (2 Платные), 660"/>
    <s v="ПЛАТН-448"/>
    <s v="ООО &quot;РЭУ-сервис&quot;"/>
    <s v="ГБУ &quot;Автомобильные дороги ЮВАО&quot;"/>
    <x v="6"/>
    <x v="5"/>
    <m/>
    <s v="Платные"/>
    <x v="9"/>
  </r>
  <r>
    <d v="2014-03-12T00:00:00"/>
    <s v="00000000000000000220111000, (2 Платные), 130.510"/>
    <n v="3869.28"/>
    <s v="РЭУ-сервис"/>
    <x v="32"/>
    <s v="Опл.по счету №2014/116от 13.02.2014гсогл дог. И/122-13 от 16.08.13г. за опл.за погрузку и разгрузку,хранение ПГМ"/>
    <s v="ГБУ ЮВАО"/>
    <s v="00000000000000000220531000, (2 Платные), 660"/>
    <s v="ПЛАТН-447"/>
    <s v="ООО &quot;РЭУ-сервис&quot;"/>
    <s v="ГБУ &quot;Автомобильные дороги ЮВАО&quot;"/>
    <x v="6"/>
    <x v="5"/>
    <m/>
    <s v="Платные"/>
    <x v="9"/>
  </r>
  <r>
    <d v="2014-02-11T00:00:00"/>
    <s v="00000000000000000220111000, (2 Платные), 130.510"/>
    <n v="18701.52"/>
    <s v="РЭП № 20"/>
    <x v="33"/>
    <s v="Опл.по счету №2014/92 от 10.02.2014г. за транспортировку реагентов"/>
    <s v="ГБУ ЮВАО"/>
    <s v="00000000000000000220531000, (2 Платные), 660"/>
    <s v="ПЛАТН-407"/>
    <s v="ООО &quot;Ремонтно-Эксплуатационное Предприятие № 20&quot;"/>
    <s v="ГБУ &quot;Автомобильные дороги ЮВАО&quot;"/>
    <x v="0"/>
    <x v="5"/>
    <m/>
    <s v="Платные"/>
    <x v="9"/>
  </r>
  <r>
    <d v="2014-01-15T00:00:00"/>
    <s v="00000000000000000220111000, (2 Платные), 130.510"/>
    <n v="13220.04"/>
    <s v="РЭП № 20"/>
    <x v="33"/>
    <s v="Опл.по счету №2013/2146 от 26.11.2013гсогл дог. И/108-13 от 19.08.13г. за опл.за погрузку и разгрузку,хранение ПГМ"/>
    <s v="ГБУ ЮВАО"/>
    <s v="00000000000000000220531000, (2 Платные), 660"/>
    <s v="ПЛАТН-370"/>
    <s v="ООО &quot;Ремонтно-Эксплуатационное Предприятие № 20&quot;"/>
    <s v="ГБУ &quot;Автомобильные дороги ЮВАО&quot;"/>
    <x v="4"/>
    <x v="5"/>
    <m/>
    <s v="Платные"/>
    <x v="9"/>
  </r>
  <r>
    <d v="2014-03-14T00:00:00"/>
    <s v="00000000000000000220111000, (2 Платные), 130.510"/>
    <n v="8061"/>
    <s v="РЭП № 20"/>
    <x v="33"/>
    <s v="Опл.по счету №2014/198 от 13.03.2014гсогл дог. И/108-13 от 19.08.13г. за опл.за погрузку и разгрузку,хранение ПГМ"/>
    <s v="ГБУ ЮВАО"/>
    <s v="00000000000000000220531000, (2 Платные), 660"/>
    <s v="ПЛАТН-459"/>
    <s v="ООО &quot;Ремонтно-Эксплуатационное Предприятие № 20&quot;"/>
    <s v="ГБУ &quot;Автомобильные дороги ЮВАО&quot;"/>
    <x v="6"/>
    <x v="5"/>
    <m/>
    <s v="Платные"/>
    <x v="9"/>
  </r>
  <r>
    <d v="2014-03-19T00:00:00"/>
    <s v="00000000000000000220111000, (2 Платные), 130.510"/>
    <n v="14187.36"/>
    <s v="РЭП № 20"/>
    <x v="33"/>
    <s v="Опл.по счету №2014/53.36.142э70 от .2014гсогл дог. И/108-13 от 19.08.13г. за опл.за погрузку и разгрузку,хранение ПГМ"/>
    <s v="ГБУ ЮВАО"/>
    <s v="00000000000000000220531000, (2 Платные), 660"/>
    <s v="ПЛАТН-482"/>
    <s v="ООО &quot;Ремонтно-Эксплуатационное Предприятие № 20&quot;"/>
    <s v="ГБУ &quot;Автомобильные дороги ЮВАО&quot;"/>
    <x v="6"/>
    <x v="5"/>
    <m/>
    <s v="Платные"/>
    <x v="9"/>
  </r>
  <r>
    <d v="2014-01-17T00:00:00"/>
    <s v="00000000000000000220111000, (2 Платные), 130.510"/>
    <n v="2579.52"/>
    <s v="РЕМ ЭКО"/>
    <x v="34"/>
    <s v="Опл.по счету №2014/41 от 17,01,2014г. за транспортировку реагентов"/>
    <s v="ГБУ ЮВАО"/>
    <s v="00000000000000000220531000, (2 Платные), 660"/>
    <s v="ПЛАТН-373"/>
    <s v="ООО &quot;Рем ЭКО&quot;"/>
    <s v="ГБУ &quot;Автомобильные дороги ЮВАО&quot;"/>
    <x v="4"/>
    <x v="5"/>
    <m/>
    <s v="Платные"/>
    <x v="9"/>
  </r>
  <r>
    <d v="2014-04-16T00:00:00"/>
    <s v="00000000000000000220111000, (2 Платные), 130.510"/>
    <n v="4191.72"/>
    <s v="ПРОМЕТЕЙ"/>
    <x v="35"/>
    <s v="Опл.по счету №2014/210 от 17.03.2014г. согласно дог.№И/115-13 от 16.08.13г."/>
    <s v="ГБУ ЮВАО"/>
    <s v="00000000000000000220531000, (2 Платные), 660"/>
    <s v="ПЛАТН-517"/>
    <s v="ЗАО &quot;ПРОМЕТЕЙ&quot;"/>
    <s v="ГБУ &quot;Автомобильные дороги ЮВАО&quot;"/>
    <x v="1"/>
    <x v="5"/>
    <m/>
    <s v="Платные"/>
    <x v="9"/>
  </r>
  <r>
    <d v="2014-03-17T00:00:00"/>
    <s v="00000000000000000220111000, (2 Платные), 130.510"/>
    <n v="7881.12"/>
    <s v="ПРОМЕТЕЙ"/>
    <x v="35"/>
    <s v="Опл.по счету №2014/84 от 14.02.2014гсогл дог. И/115-13 от 16.08.13г. за опл.за погрузку и разгрузку,хранение ПГМ"/>
    <s v="ГБУ ЮВАО"/>
    <s v="00000000000000000220531000, (2 Платные), 660"/>
    <s v="ПЛАТН-472"/>
    <s v="ЗАО &quot;ПРОМЕТЕЙ&quot;"/>
    <s v="ГБУ &quot;Автомобильные дороги ЮВАО&quot;"/>
    <x v="6"/>
    <x v="5"/>
    <m/>
    <s v="Платные"/>
    <x v="9"/>
  </r>
  <r>
    <d v="2014-03-17T00:00:00"/>
    <s v="00000000000000000220111000, (2 Платные), 130.510"/>
    <n v="6126.36"/>
    <s v="ПРОМЕТЕЙ"/>
    <x v="35"/>
    <s v="Опл.по счету №2014/138 от 14.02.2014г. согласно дог.№И/115-13 от 16.08.13г."/>
    <s v="ГБУ ЮВАО"/>
    <s v="00000000000000000220531000, (2 Платные), 660"/>
    <s v="ПЛАТН-473"/>
    <s v="ЗАО &quot;ПРОМЕТЕЙ&quot;"/>
    <s v="ГБУ &quot;Автомобильные дороги ЮВАО&quot;"/>
    <x v="6"/>
    <x v="5"/>
    <m/>
    <s v="Платные"/>
    <x v="9"/>
  </r>
  <r>
    <d v="2014-01-14T00:00:00"/>
    <s v="00000000000000000220111000, (2 Платные), 130.510"/>
    <n v="1289.76"/>
    <s v="ПРОМЕТЕЙ"/>
    <x v="35"/>
    <s v="Опл.по счету №2014/11 от 13.01.2014г. согласно договору № И/115-13 от 16.08.2013г."/>
    <s v="ГБУ ЮВАО"/>
    <s v="00000000000000000220531000, (2 Платные), 660"/>
    <s v="ПЛАТН-355"/>
    <s v="ЗАО &quot;ПРОМЕТЕЙ&quot;"/>
    <s v="ГБУ &quot;Автомобильные дороги ЮВАО&quot;"/>
    <x v="4"/>
    <x v="5"/>
    <m/>
    <s v="Платные"/>
    <x v="9"/>
  </r>
  <r>
    <d v="2014-03-18T00:00:00"/>
    <s v="00000000000000000220111000, (2 Платные), 130.510"/>
    <n v="17164.599999999999"/>
    <s v="ПРЕСТИЖ"/>
    <x v="36"/>
    <s v="Опл.по счету №2014/215 от 18.03.2014г. согласно договору № 2014/215 от 16.08.2013г."/>
    <s v="ГБУ ЮВАО"/>
    <s v="00000000000000000220531000, (2 Платные), 660"/>
    <s v="ПЛАТН-483"/>
    <s v="ООО &quot;Престиж&quot;"/>
    <s v="ГБУ &quot;Автомобильные дороги ЮВАО&quot;"/>
    <x v="6"/>
    <x v="5"/>
    <m/>
    <s v="Платные"/>
    <x v="9"/>
  </r>
  <r>
    <d v="2014-02-06T00:00:00"/>
    <s v="00000000000000000220111000, (2 Платные), 130.510"/>
    <n v="21213.919999999998"/>
    <s v="ПРЕСТИЖ"/>
    <x v="36"/>
    <s v="Опл.по счету №2014/81 от 05.02.2014г. согласно договору № И/142-13 от 16.08.2013г."/>
    <s v="ГБУ ЮВАО"/>
    <s v="00000000000000000220531000, (2 Платные), 660"/>
    <s v="ПЛАТН-393"/>
    <s v="ООО &quot;Престиж&quot;"/>
    <s v="ГБУ &quot;Автомобильные дороги ЮВАО&quot;"/>
    <x v="0"/>
    <x v="5"/>
    <m/>
    <s v="Платные"/>
    <x v="9"/>
  </r>
  <r>
    <d v="2014-02-06T00:00:00"/>
    <s v="00000000000000000220111000, (2 Платные), 130.510"/>
    <n v="9962.08"/>
    <s v="ПРЕСТИЖ"/>
    <x v="36"/>
    <s v="Опл.по счету №2013/2088 от 12.11.2013г. согласно договору № И/142-13 от 16.08.2013г."/>
    <s v="ГБУ ЮВАО"/>
    <s v="00000000000000000220531000, (2 Платные), 660"/>
    <s v="ПЛАТН-396"/>
    <s v="ООО &quot;Престиж&quot;"/>
    <s v="ГБУ &quot;Автомобильные дороги ЮВАО&quot;"/>
    <x v="0"/>
    <x v="5"/>
    <m/>
    <s v="Платные"/>
    <x v="9"/>
  </r>
  <r>
    <d v="2014-02-14T00:00:00"/>
    <s v="00000000000000000220111000, (2 Платные), 130.510"/>
    <n v="21536.36"/>
    <s v="ПРЕСТИЖ"/>
    <x v="36"/>
    <s v="Опл.по счету №2014/132 от 13.02.2014г. согласно договору № И/142-13 от 16.08.2013г."/>
    <s v="ГБУ ЮВАО"/>
    <s v="00000000000000000220531000, (2 Платные), 660"/>
    <s v="ПЛАТН-430"/>
    <s v="ООО &quot;Престиж&quot;"/>
    <s v="ГБУ &quot;Автомобильные дороги ЮВАО&quot;"/>
    <x v="0"/>
    <x v="5"/>
    <m/>
    <s v="Платные"/>
    <x v="9"/>
  </r>
  <r>
    <d v="2014-01-15T00:00:00"/>
    <s v="00000000000000000220111000, (2 Платные), 130.510"/>
    <n v="2257.08"/>
    <s v="ПЕРСПЕКТИВА"/>
    <x v="37"/>
    <s v="Опл.по счету №2014/6 от 13.01,2014. согл.дог. И/133-13 от 16.08.13г.за погрузку/разгрузку и хранение ПГМС"/>
    <s v="ГБУ ЮВАО"/>
    <s v="00000000000000000220531000, (2 Платные), 660"/>
    <s v="ПЛАТН-368"/>
    <s v="ООО УК &quot;ПЕРСПЕКТИВА&quot;"/>
    <s v="ГБУ &quot;Автомобильные дороги ЮВАО&quot;"/>
    <x v="4"/>
    <x v="5"/>
    <m/>
    <s v="Платные"/>
    <x v="9"/>
  </r>
  <r>
    <d v="2014-01-15T00:00:00"/>
    <s v="00000000000000000220111000, (2 Платные), 130.510"/>
    <n v="4191.72"/>
    <s v="ПЕРСПЕКТИВА"/>
    <x v="37"/>
    <s v="Опл.по счету №2013/2186 от19.12.2013г. согл.дог. И/135-13 от 16.08.13г.за погрузку/разгрузку и хранение ПГМС"/>
    <s v="ГБУ ЮВАО"/>
    <s v="00000000000000000220531000, (2 Платные), 660"/>
    <s v="ПЛАТН-369"/>
    <s v="ООО УК &quot;ПЕРСПЕКТИВА&quot;"/>
    <s v="ГБУ &quot;Автомобильные дороги ЮВАО&quot;"/>
    <x v="4"/>
    <x v="5"/>
    <m/>
    <s v="Платные"/>
    <x v="9"/>
  </r>
  <r>
    <d v="2014-03-14T00:00:00"/>
    <s v="00000000000000000220111000, (2 Платные), 130.510"/>
    <n v="1934.64"/>
    <s v="ПЕРСПЕКТИВА"/>
    <x v="37"/>
    <s v="Опл.по счету №2014/57от 13.02.2014гсогл дог. И/135-13 от 16.08.13г. за опл.за погрузку и разгрузку,хранение ПГМ"/>
    <s v="ГБУ ЮВАО"/>
    <s v="00000000000000000220531000, (2 Платные), 660"/>
    <s v="ПЛАТН-460"/>
    <s v="ООО УК &quot;ПЕРСПЕКТИВА&quot;"/>
    <s v="ГБУ &quot;Автомобильные дороги ЮВАО&quot;"/>
    <x v="6"/>
    <x v="5"/>
    <m/>
    <s v="Платные"/>
    <x v="9"/>
  </r>
  <r>
    <d v="2014-03-14T00:00:00"/>
    <s v="00000000000000000220111000, (2 Платные), 130.510"/>
    <n v="6567.6"/>
    <s v="ПЕРСПЕКТИВА"/>
    <x v="37"/>
    <s v="Опл.по счету №2014/177 от 05.03.2014г. согласно дог.№И/135-13 от 16.08.13г."/>
    <s v="ГБУ ЮВАО"/>
    <s v="00000000000000000220531000, (2 Платные), 660"/>
    <s v="ПЛАТН-464"/>
    <s v="ООО УК &quot;ПЕРСПЕКТИВА&quot;"/>
    <s v="ГБУ &quot;Автомобильные дороги ЮВАО&quot;"/>
    <x v="6"/>
    <x v="5"/>
    <m/>
    <s v="Платные"/>
    <x v="9"/>
  </r>
  <r>
    <d v="2014-03-14T00:00:00"/>
    <s v="00000000000000000220111000, (2 Платные), 130.510"/>
    <n v="7093.68"/>
    <s v="ПЕРСПЕКТИВА"/>
    <x v="37"/>
    <s v="Опл.по счету №2013/2074 от 31.10.2013г. согласно договору № И/121-13 от 16.08.2013г."/>
    <s v="ГБУ ЮВАО"/>
    <s v="00000000000000000220531000, (2 Платные), 660"/>
    <s v="ПЛАТН-465"/>
    <s v="ООО УК &quot;ПЕРСПЕКТИВА&quot;"/>
    <s v="ГБУ &quot;Автомобильные дороги ЮВАО&quot;"/>
    <x v="6"/>
    <x v="5"/>
    <m/>
    <s v="Платные"/>
    <x v="9"/>
  </r>
  <r>
    <d v="2014-03-14T00:00:00"/>
    <s v="00000000000000000220111000, (2 Платные), 130.510"/>
    <n v="1934.64"/>
    <s v="ПЕРСПЕКТИВА"/>
    <x v="37"/>
    <s v="Оплата по сч. 2014/199 от 14.03.14г. согл. И/130-13 от 16.08.13г."/>
    <s v="ГБУ ЮВАО"/>
    <s v="00000000000000000220531000, (2 Платные), 660"/>
    <s v="ПЛАТН-469"/>
    <s v="ООО УК &quot;ПЕРСПЕКТИВА&quot;"/>
    <s v="ГБУ &quot;Автомобильные дороги ЮВАО&quot;"/>
    <x v="6"/>
    <x v="5"/>
    <m/>
    <s v="Платные"/>
    <x v="9"/>
  </r>
  <r>
    <d v="2014-03-14T00:00:00"/>
    <s v="00000000000000000220111000, (2 Платные), 130.510"/>
    <n v="3224.4"/>
    <s v="ПЕРСПЕКТИВА"/>
    <x v="37"/>
    <s v="Опл.по счету №2014/176 от 05.03.2014гсогл дог. И/135-13 от 16.08.13г. за опл.за погрузку и разгрузку,хранение ПГМ"/>
    <s v="ГБУ ЮВАО"/>
    <s v="00000000000000000220531000, (2 Платные), 660"/>
    <s v="ПЛАТН-462"/>
    <s v="ООО УК &quot;ПЕРСПЕКТИВА&quot;"/>
    <s v="ГБУ &quot;Автомобильные дороги ЮВАО&quot;"/>
    <x v="6"/>
    <x v="5"/>
    <m/>
    <s v="Платные"/>
    <x v="9"/>
  </r>
  <r>
    <d v="2014-03-26T00:00:00"/>
    <s v="00000000000000000220111000, (2 Платные), 130.510"/>
    <n v="2257.08"/>
    <s v="ОЛИМП"/>
    <x v="38"/>
    <s v="Опл.по счету №2014/134 от14.01.2014г. согл.дог. И/133-13 от 16.08.13г.за погрузку/разгрузку и хранение ПГМС"/>
    <s v="ГБУ ЮВАО"/>
    <s v="00000000000000000220531000, (2 Платные), 660"/>
    <s v="ПЛАТН-494"/>
    <s v="ООО &quot;ОЛИМП&quot;"/>
    <s v="ГБУ &quot;Автомобильные дороги ЮВАО&quot;"/>
    <x v="6"/>
    <x v="5"/>
    <m/>
    <s v="Платные"/>
    <x v="9"/>
  </r>
  <r>
    <d v="2014-01-10T00:00:00"/>
    <s v="00000000000000000220111000, (2 Платные), 130.510"/>
    <n v="8537.8799999999992"/>
    <s v="ОЛИМП"/>
    <x v="38"/>
    <s v="Опл.по счету №2013/2232 от26.12.2013г. согл.дог. И/133-13 от 16.08.13г.за погрузку/разгрузку и хранение ПГМС"/>
    <s v="ГБУ ЮВАО"/>
    <s v="00000000000000000220531000, (2 Платные), 660"/>
    <s v="ПЛАТН-361"/>
    <s v="ООО &quot;ОЛИМП&quot;"/>
    <s v="ГБУ &quot;Автомобильные дороги ЮВАО&quot;"/>
    <x v="4"/>
    <x v="5"/>
    <m/>
    <s v="Платные"/>
    <x v="9"/>
  </r>
  <r>
    <d v="2014-01-15T00:00:00"/>
    <s v="00000000000000000220111000, (2 Платные), 130.510"/>
    <n v="3283.8"/>
    <s v="ОЛИМП"/>
    <x v="38"/>
    <s v="Опл.по счету №2014/23 от14.01.2014г. согл.дог. И/133-13 от 16.08.13г.за погрузку/разгрузку и хранение ПГМС"/>
    <s v="ГБУ ЮВАО"/>
    <s v="00000000000000000220531000, (2 Платные), 660"/>
    <s v="ПЛАТН-371"/>
    <s v="ООО &quot;ОЛИМП&quot;"/>
    <s v="ГБУ &quot;Автомобильные дороги ЮВАО&quot;"/>
    <x v="4"/>
    <x v="5"/>
    <m/>
    <s v="Платные"/>
    <x v="9"/>
  </r>
  <r>
    <d v="2014-02-13T00:00:00"/>
    <s v="00000000000000000220111000, (2 Платные), 130.510"/>
    <n v="2418.3000000000002"/>
    <s v="ОЛИМП"/>
    <x v="38"/>
    <s v="Опл.по счету №2014/100 от12.02.2014г. согл.дог. И/133-13 от 16.08.13г.за погрузку/разгрузку и хранение ПГМС"/>
    <s v="ГБУ ЮВАО"/>
    <s v="00000000000000000220531000, (2 Платные), 660"/>
    <s v="ПЛАТН-415"/>
    <s v="ООО &quot;ОЛИМП&quot;"/>
    <s v="ГБУ &quot;Автомобильные дороги ЮВАО&quot;"/>
    <x v="0"/>
    <x v="5"/>
    <m/>
    <s v="Платные"/>
    <x v="9"/>
  </r>
  <r>
    <d v="2014-03-20T00:00:00"/>
    <s v="00000000000000000220111000, (2 Платные), 130.510"/>
    <n v="12805.98"/>
    <s v="НОВЫЕ РЕШЕНИЯ"/>
    <x v="39"/>
    <s v="Опл.по счету №2014/238 от 20.03.2014г. согласно договору"/>
    <s v="ГБУ ЮВАО"/>
    <s v="00000000000000000220531000, (2 Платные), 660"/>
    <s v="ПЛАТН-487"/>
    <s v="ООО &quot;Новые решения&quot;"/>
    <s v="ГБУ &quot;Автомобильные дороги ЮВАО&quot;"/>
    <x v="6"/>
    <x v="5"/>
    <m/>
    <s v="Платные"/>
    <x v="9"/>
  </r>
  <r>
    <d v="2014-03-20T00:00:00"/>
    <s v="00000000000000000220111000, (2 Платные), 130.510"/>
    <n v="1970.28"/>
    <s v="НОВЫЕ РЕШЕНИЯ"/>
    <x v="39"/>
    <s v="Опл.по счету №2014/175 от 14.02.2014г. согласно договору"/>
    <s v="ГБУ ЮВАО"/>
    <s v="00000000000000000220531000, (2 Платные), 660"/>
    <s v="ПЛАТН-486"/>
    <s v="ООО &quot;Новые решения&quot;"/>
    <s v="ГБУ &quot;Автомобильные дороги ЮВАО&quot;"/>
    <x v="6"/>
    <x v="5"/>
    <m/>
    <s v="Платные"/>
    <x v="9"/>
  </r>
  <r>
    <d v="2014-02-14T00:00:00"/>
    <s v="00000000000000000220111000, (2 Платные), 130.510"/>
    <n v="2901.96"/>
    <s v="НОВЫЕ РЕШЕНИЯ"/>
    <x v="39"/>
    <s v="Опл.по счету №2014/137 от 14.02.2014г. согласно договору № И/210-13 от 12.12.2013г."/>
    <s v="ГБУ ЮВАО"/>
    <s v="00000000000000000220531000, (2 Платные), 660"/>
    <s v="ПЛАТН-429"/>
    <s v="ООО &quot;Новые решения&quot;"/>
    <s v="ГБУ &quot;Автомобильные дороги ЮВАО&quot;"/>
    <x v="0"/>
    <x v="5"/>
    <m/>
    <s v="Платные"/>
    <x v="9"/>
  </r>
  <r>
    <d v="2014-02-07T00:00:00"/>
    <s v="00000000000000000220111000, (2 Платные), 130.510"/>
    <n v="3468.78"/>
    <s v="НОВЫЕ РЕШЕНИЯ"/>
    <x v="39"/>
    <s v="Опл.по счету №2014/85 от 07.02.2014г. согласно договору № И/109-13 от 16.08.2013г."/>
    <s v="ГБУ ЮВАО"/>
    <s v="00000000000000000220531000, (2 Платные), 660"/>
    <s v="ПЛАТН-398"/>
    <s v="ООО &quot;Новые решения&quot;"/>
    <s v="ГБУ &quot;Автомобильные дороги ЮВАО&quot;"/>
    <x v="0"/>
    <x v="5"/>
    <m/>
    <s v="Платные"/>
    <x v="9"/>
  </r>
  <r>
    <d v="2014-01-27T00:00:00"/>
    <s v="00000000000000000220111000, (2 Платные), 130.510"/>
    <n v="10603.15"/>
    <s v="НОВЫЕ РЕШЕНИЯ"/>
    <x v="39"/>
    <s v="Опл.по счету №2013/2159 от 12.12.2013г. согласно договору № И/210-13 от 12.12.2013г."/>
    <s v="ГБУ ЮВАО"/>
    <s v="00000000000000000220531000, (2 Платные), 660"/>
    <s v="ПЛАТН-383"/>
    <s v="ООО &quot;Новые решения&quot;"/>
    <s v="ГБУ &quot;Автомобильные дороги ЮВАО&quot;"/>
    <x v="4"/>
    <x v="5"/>
    <m/>
    <s v="Платные"/>
    <x v="9"/>
  </r>
  <r>
    <d v="2014-02-13T00:00:00"/>
    <s v="00000000000000000220111000, (2 Платные), 130.510"/>
    <n v="15552.4"/>
    <s v="НИКА ООО"/>
    <x v="40"/>
    <s v="Опл.по счету №2014/114 от 12.02.2014г. согласно договору № ИД2014/20от 13.01.2014г."/>
    <s v="ГБУ ЮВАО"/>
    <s v="00000000000000000220531000, (2 Платные), 660"/>
    <s v="ПЛАТН-516"/>
    <s v="Общество с ограниченной ответственностью &quot;НИКА&quot;"/>
    <s v="ГБУ &quot;Автомобильные дороги ЮВАО&quot;"/>
    <x v="0"/>
    <x v="5"/>
    <m/>
    <s v="Платные"/>
    <x v="9"/>
  </r>
  <r>
    <d v="2014-02-12T00:00:00"/>
    <s v="00000000000000000220111000, (2 Платные), 130.510"/>
    <n v="21858.799999999999"/>
    <s v="НИКА ООО"/>
    <x v="40"/>
    <s v="Опл.по счету №2014/98 от 11.02.2014г. согласно договору № ИД2014/20 от 13.01.2014г."/>
    <s v="ГБУ ЮВАО"/>
    <s v="00000000000000000220531000, (2 Платные), 660"/>
    <s v="ПЛАТН-515"/>
    <s v="Общество с ограниченной ответственностью &quot;НИКА&quot;"/>
    <s v="ГБУ &quot;Автомобильные дороги ЮВАО&quot;"/>
    <x v="0"/>
    <x v="5"/>
    <m/>
    <s v="Платные"/>
    <x v="9"/>
  </r>
  <r>
    <d v="2014-02-13T00:00:00"/>
    <s v="00000000000000000220111000, (2 Платные), 130.510"/>
    <n v="9962.08"/>
    <s v="НИКА ООО"/>
    <x v="40"/>
    <s v="Опл.по счету №2014/113 от 12.02.2014г. согласно договору № ИД2014/20 от 13.01.2014г."/>
    <s v="ГБУ ЮВАО"/>
    <s v="00000000000000000220531000, (2 Платные), 660"/>
    <s v="ПЛАТН-513"/>
    <s v="Общество с ограниченной ответственностью &quot;НИКА&quot;"/>
    <s v="ГБУ &quot;Автомобильные дороги ЮВАО&quot;"/>
    <x v="0"/>
    <x v="5"/>
    <m/>
    <s v="Платные"/>
    <x v="9"/>
  </r>
  <r>
    <d v="2014-01-13T00:00:00"/>
    <s v="00000000000000000220111000, (2 Платные), 130.510"/>
    <n v="12470.4"/>
    <s v="НИКА"/>
    <x v="41"/>
    <s v="Опл.по счету №2014/1 от 10.01.2014г. согласно договору № И/109-13 от 16.08.2013г."/>
    <s v="ГБУ ЮВАО"/>
    <s v="00000000000000000220531000, (2 Платные), 660"/>
    <s v="ПЛАТН-353"/>
    <s v="ООО &quot;НИКА&quot;"/>
    <s v="ГБУ &quot;Автомобильные дороги ЮВАО&quot;"/>
    <x v="4"/>
    <x v="5"/>
    <m/>
    <s v="Платные"/>
    <x v="9"/>
  </r>
  <r>
    <d v="2014-04-09T00:00:00"/>
    <s v="00000000000000000220111000, (2 Платные), 130.510"/>
    <n v="8743.52"/>
    <s v="НИКА"/>
    <x v="41"/>
    <s v="Поступление денежных средств за оказанные платные услуги"/>
    <s v="ГБУ ЮВАО"/>
    <s v="00000000000000000220531000, (2 Платные), 660"/>
    <s v="ПЛАТН-504"/>
    <s v="ООО &quot;НИКА&quot;"/>
    <s v="ГБУ &quot;Автомобильные дороги ЮВАО&quot;"/>
    <x v="1"/>
    <x v="5"/>
    <m/>
    <s v="Платные"/>
    <x v="9"/>
  </r>
  <r>
    <d v="2014-02-06T00:00:00"/>
    <s v="00000000000000000220111000, (2 Платные), 130.510"/>
    <n v="8098.64"/>
    <s v="НИКА"/>
    <x v="41"/>
    <s v="Опл.по счету №2014/60 от 06.02.2014г. согласно договору № И/109-13 от 16.08.2013г."/>
    <s v="ГБУ ЮВАО"/>
    <s v="00000000000000000220531000, (2 Платные), 660"/>
    <s v="ПЛАТН-389"/>
    <s v="ООО &quot;НИКА&quot;"/>
    <s v="ГБУ &quot;Автомобильные дороги ЮВАО&quot;"/>
    <x v="0"/>
    <x v="5"/>
    <m/>
    <s v="Платные"/>
    <x v="9"/>
  </r>
  <r>
    <d v="2014-04-29T00:00:00"/>
    <s v="00000000000000000220111000, (2 Платные), 130.510"/>
    <n v="17164.599999999999"/>
    <s v="НИКА"/>
    <x v="41"/>
    <s v="Опл.по счету 2014/87 от 10.02.14г. согласно договору № И/109-13 от 16.08.2013г."/>
    <s v="ГБУ ЮВАО"/>
    <s v="00000000000000000220531000, (2 Платные), 660"/>
    <s v="ПЛАТН-518"/>
    <s v="ООО &quot;НИКА&quot;"/>
    <s v="ГБУ &quot;Автомобильные дороги ЮВАО&quot;"/>
    <x v="1"/>
    <x v="5"/>
    <m/>
    <s v="Платные"/>
    <x v="9"/>
  </r>
  <r>
    <d v="2014-02-17T00:00:00"/>
    <s v="00000000000000000220111000, (2 Платные), 130.510"/>
    <n v="11607.84"/>
    <s v="КЛИМОНА"/>
    <x v="42"/>
    <s v="Оплата по счету 2014/75 от 05.02.2014г. погрузка и разгрузка ПГМ"/>
    <s v="ГБУ ЮВАО"/>
    <s v="00000000000000000220531000, (2 Платные), 660"/>
    <s v="ПЛАТН-432"/>
    <s v="ООО &quot;КЛИМОНА&quot;"/>
    <s v="ГБУ &quot;Автомобильные дороги ЮВАО&quot;"/>
    <x v="0"/>
    <x v="5"/>
    <m/>
    <s v="Платные"/>
    <x v="9"/>
  </r>
  <r>
    <d v="2014-01-13T00:00:00"/>
    <s v="00000000000000000220111000, (2 Платные), 130.510"/>
    <n v="6448.8"/>
    <s v="КЛИМОНА"/>
    <x v="42"/>
    <s v="Оплата по счету 2013/2227 от 25.12.13г. дог.И/130-13 от 05.09.13г. погрузка и разгрузка ПГМ"/>
    <s v="ГБУ ЮВАО"/>
    <s v="00000000000000000220531000, (2 Платные), 660"/>
    <s v="ПЛАТН-366"/>
    <s v="ООО &quot;КЛИМОНА&quot;"/>
    <s v="ГБУ &quot;Автомобильные дороги ЮВАО&quot;"/>
    <x v="4"/>
    <x v="5"/>
    <m/>
    <s v="Платные"/>
    <x v="9"/>
  </r>
  <r>
    <d v="2014-03-20T00:00:00"/>
    <s v="00000000000000000220111000, (2 Платные), 130.510"/>
    <n v="4514.16"/>
    <s v="КЛИМОНА"/>
    <x v="42"/>
    <s v="Оплата по счету 2014/200 от 14.03.14г. дог.И/130-13 от 05.09.13г."/>
    <s v="ГБУ ЮВАО"/>
    <s v="00000000000000000220531000, (2 Платные), 660"/>
    <s v="ПЛАТН-488"/>
    <s v="ООО &quot;КЛИМОНА&quot;"/>
    <s v="ГБУ &quot;Автомобильные дороги ЮВАО&quot;"/>
    <x v="6"/>
    <x v="5"/>
    <m/>
    <s v="Платные"/>
    <x v="9"/>
  </r>
  <r>
    <d v="2014-01-22T00:00:00"/>
    <s v="00000000000000000220111000, (2 Платные), 130.510"/>
    <n v="1289.76"/>
    <s v="КЛИМОНА"/>
    <x v="42"/>
    <s v="Оплата по счету 2014/45 от17.01.2014дог.И/130-13 от 05.09.13г. погрузка и разгрузка ПГМ"/>
    <s v="ГБУ ЮВАО"/>
    <s v="00000000000000000220531000, (2 Платные), 660"/>
    <s v="ПЛАТН-377"/>
    <s v="ООО &quot;КЛИМОНА&quot;"/>
    <s v="ГБУ &quot;Автомобильные дороги ЮВАО&quot;"/>
    <x v="4"/>
    <x v="5"/>
    <m/>
    <s v="Платные"/>
    <x v="9"/>
  </r>
  <r>
    <d v="2014-07-04T00:00:00"/>
    <s v="00000000000000000220111000, (2 Платные), 130.510"/>
    <n v="3310.39"/>
    <s v="КИЯР-РЕСУРС"/>
    <x v="3"/>
    <s v="Поступление денежных средств за оказанные платные услуги"/>
    <s v="ГБУ ЮВАО"/>
    <s v="00000000000000000220531000, (2 Платные), 660"/>
    <s v="ПЛАТН-540"/>
    <s v="ООО &quot;КиЯр-Ресурс&quot;"/>
    <s v="ГБУ &quot;Автомобильные дороги ЮВАО&quot;"/>
    <x v="7"/>
    <x v="5"/>
    <m/>
    <s v="Платные"/>
    <x v="9"/>
  </r>
  <r>
    <d v="2014-08-05T00:00:00"/>
    <s v="00000000000000000220111000, (2 Платные), 130.510"/>
    <n v="-3310.39"/>
    <s v="КИЯР-РЕСУРС"/>
    <x v="3"/>
    <s v="Перенос с 130 на 223 КОСГУ ООО &quot;Кияр-Ресурс&quot;"/>
    <s v="ГБУ ЮВАО"/>
    <s v="00000000000000000220531000, (2 Платные), 660"/>
    <s v="ПЛАТН-534"/>
    <s v="ООО &quot;КиЯр-Ресурс&quot;"/>
    <s v="ГБУ &quot;Автомобильные дороги ЮВАО&quot;"/>
    <x v="5"/>
    <x v="5"/>
    <m/>
    <s v="Платные"/>
    <x v="9"/>
  </r>
  <r>
    <d v="2014-07-04T00:00:00"/>
    <s v="00000000000000000220111000, (2 Платные), 130.510"/>
    <n v="73.75"/>
    <s v="КИЯР-РЕСУРС"/>
    <x v="3"/>
    <s v="Поступление денежных средств за оказанные платные услуги"/>
    <s v="ГБУ ЮВАО"/>
    <s v="00000000000000000220531000, (2 Платные), 660"/>
    <s v="ПЛАТН-538"/>
    <s v="ООО &quot;КиЯр-Ресурс&quot;"/>
    <s v="ГБУ &quot;Автомобильные дороги ЮВАО&quot;"/>
    <x v="7"/>
    <x v="5"/>
    <m/>
    <s v="Платные"/>
    <x v="9"/>
  </r>
  <r>
    <d v="2014-07-04T00:00:00"/>
    <s v="00000000000000000220111000, (2 Платные), 130.510"/>
    <n v="71.37"/>
    <s v="КИЯР-РЕСУРС"/>
    <x v="3"/>
    <s v="Поступление денежных средств за оказанные платные услуги"/>
    <s v="ГБУ ЮВАО"/>
    <s v="00000000000000000220531000, (2 Платные), 660"/>
    <s v="ПЛАТН-537"/>
    <s v="ООО &quot;КиЯр-Ресурс&quot;"/>
    <s v="ГБУ &quot;Автомобильные дороги ЮВАО&quot;"/>
    <x v="7"/>
    <x v="5"/>
    <m/>
    <s v="Платные"/>
    <x v="9"/>
  </r>
  <r>
    <d v="2014-07-04T00:00:00"/>
    <s v="00000000000000000220111000, (2 Платные), 130.510"/>
    <n v="3863.66"/>
    <s v="КИЯР-РЕСУРС"/>
    <x v="3"/>
    <s v="Поступление денежных средств за оказанные платные услуги"/>
    <s v="ГБУ ЮВАО"/>
    <s v="00000000000000000220531000, (2 Платные), 660"/>
    <s v="ПЛАТН-541"/>
    <s v="ООО &quot;КиЯр-Ресурс&quot;"/>
    <s v="ГБУ &quot;Автомобильные дороги ЮВАО&quot;"/>
    <x v="7"/>
    <x v="5"/>
    <m/>
    <s v="Платные"/>
    <x v="9"/>
  </r>
  <r>
    <d v="2014-08-05T00:00:00"/>
    <s v="00000000000000000220111000, (2 Платные), 130.510"/>
    <n v="-3863.66"/>
    <s v="КИЯР-РЕСУРС"/>
    <x v="3"/>
    <s v="Перенос с 130 на 223 КОСГУ ООО &quot;Кияр-Ресурс&quot;"/>
    <s v="ГБУ ЮВАО"/>
    <s v="00000000000000000220531000, (2 Платные), 660"/>
    <s v="ПЛАТН-533"/>
    <s v="ООО &quot;КиЯр-Ресурс&quot;"/>
    <s v="ГБУ &quot;Автомобильные дороги ЮВАО&quot;"/>
    <x v="5"/>
    <x v="5"/>
    <m/>
    <s v="Платные"/>
    <x v="9"/>
  </r>
  <r>
    <d v="2014-08-05T00:00:00"/>
    <s v="00000000000000000220111000, (2 Платные), 130.510"/>
    <n v="-71.37"/>
    <s v="КИЯР-РЕСУРС"/>
    <x v="3"/>
    <s v="Перенос с 130т на 223 КОСГУ  ООО &quot;Кияр-Ресурс&quot;"/>
    <s v="ГБУ ЮВАО"/>
    <s v="00000000000000000220531000, (2 Платные), 660"/>
    <s v="ПЛАТН-531"/>
    <s v="ООО &quot;КиЯр-Ресурс&quot;"/>
    <s v="ГБУ &quot;Автомобильные дороги ЮВАО&quot;"/>
    <x v="5"/>
    <x v="5"/>
    <m/>
    <s v="Платные"/>
    <x v="9"/>
  </r>
  <r>
    <d v="2014-07-04T00:00:00"/>
    <s v="00000000000000000220111000, (2 Платные), 130.510"/>
    <n v="3263.36"/>
    <s v="КИЯР-РЕСУРС"/>
    <x v="3"/>
    <s v="Поступление денежных средств за оказанные платные услуги"/>
    <s v="ГБУ ЮВАО"/>
    <s v="00000000000000000220531000, (2 Платные), 660"/>
    <s v="ПЛАТН-539"/>
    <s v="ООО &quot;КиЯр-Ресурс&quot;"/>
    <s v="ГБУ &quot;Автомобильные дороги ЮВАО&quot;"/>
    <x v="7"/>
    <x v="5"/>
    <m/>
    <s v="Платные"/>
    <x v="9"/>
  </r>
  <r>
    <d v="2014-08-05T00:00:00"/>
    <s v="00000000000000000220111000, (2 Платные), 130.510"/>
    <n v="-3263.36"/>
    <s v="КИЯР-РЕСУРС"/>
    <x v="3"/>
    <s v="Переброс с 130 на 223 КОСГУ ООО &quot;Кияр-Ресурс&quot;"/>
    <s v="ГБУ ЮВАО"/>
    <s v="00000000000000000220531000, (2 Платные), 660"/>
    <s v="ПЛАТН-532"/>
    <s v="ООО &quot;КиЯр-Ресурс&quot;"/>
    <s v="ГБУ &quot;Автомобильные дороги ЮВАО&quot;"/>
    <x v="5"/>
    <x v="5"/>
    <m/>
    <s v="Платные"/>
    <x v="9"/>
  </r>
  <r>
    <d v="2014-08-05T00:00:00"/>
    <s v="00000000000000000220111000, (2 Платные), 130.510"/>
    <n v="-73.75"/>
    <s v="КИЯР-РЕСУРС"/>
    <x v="3"/>
    <s v="Перенос с 130 на 223 КОСГУ ООО &quot;Кияр-Ресурс&quot;"/>
    <s v="ГБУ ЮВАО"/>
    <s v="00000000000000000220531000, (2 Платные), 660"/>
    <s v="ПЛАТН-530"/>
    <s v="ООО &quot;КиЯр-Ресурс&quot;"/>
    <s v="ГБУ &quot;Автомобильные дороги ЮВАО&quot;"/>
    <x v="5"/>
    <x v="5"/>
    <m/>
    <s v="Платные"/>
    <x v="9"/>
  </r>
  <r>
    <d v="2014-03-03T00:00:00"/>
    <s v="00000000000000000220111000, (2 Платные), 130.510"/>
    <n v="2579.52"/>
    <s v="КАПРЕМСТРОЙ"/>
    <x v="43"/>
    <s v="Оплата по сч. 2014/77 от 05.0201.14г. согл. ДИ2014/36 от05.02.2014"/>
    <s v="ГБУ ЮВАО"/>
    <s v="00000000000000000220531000, (2 Платные), 660"/>
    <s v="ПЛАТН-445"/>
    <s v="ООО &quot;КапРемСтрой&quot;"/>
    <s v="ГБУ &quot;Автомобильные дороги ЮВАО&quot;"/>
    <x v="6"/>
    <x v="5"/>
    <m/>
    <s v="Платные"/>
    <x v="9"/>
  </r>
  <r>
    <d v="2014-03-03T00:00:00"/>
    <s v="00000000000000000220111000, (2 Платные), 130.510"/>
    <n v="1289.76"/>
    <s v="КАПРЕМСТРОЙ"/>
    <x v="43"/>
    <s v="Оплата по сч. 2014/77 от 05.02.14г. согл.Д И2014/36 от 05.02.14г."/>
    <s v="ГБУ ЮВАО"/>
    <s v="00000000000000000220531000, (2 Платные), 660"/>
    <s v="ПЛАТН-444"/>
    <s v="ООО &quot;КапРемСтрой&quot;"/>
    <s v="ГБУ &quot;Автомобильные дороги ЮВАО&quot;"/>
    <x v="6"/>
    <x v="5"/>
    <m/>
    <s v="Платные"/>
    <x v="9"/>
  </r>
  <r>
    <d v="2014-02-10T00:00:00"/>
    <s v="00000000000000000220111000, (2 Платные), 130.510"/>
    <n v="3940.56"/>
    <s v="КАНТИН+"/>
    <x v="44"/>
    <s v="Опл.по счету №2013/114 от 03.09.2013г. согл.дог. И/113-13 от 16.08.13г."/>
    <s v="ГБУ ЮВАО"/>
    <s v="00000000000000000220531000, (2 Платные), 660"/>
    <s v="ПЛАТН-401"/>
    <s v="ООО &quot;Кантин+&quot;"/>
    <s v="ГБУ &quot;Автомобильные дороги ЮВАО&quot;"/>
    <x v="0"/>
    <x v="5"/>
    <m/>
    <s v="Платные"/>
    <x v="9"/>
  </r>
  <r>
    <d v="2014-03-25T00:00:00"/>
    <s v="00000000000000000220111000, (2 Платные), 130.510"/>
    <n v="7881.12"/>
    <s v="ЗЕЛЕНЫЙ МИР"/>
    <x v="45"/>
    <s v="Опл.по счету №2013/2109 от 14.11.2013г. согл.дог. И/134-13 от 16.08.13г."/>
    <s v="ГБУ ЮВАО"/>
    <s v="00000000000000000220531000, (2 Платные), 660"/>
    <s v="ПЛАТН-490"/>
    <s v="ООО &quot;Зеленый Мир&quot;"/>
    <s v="ГБУ &quot;Автомобильные дороги ЮВАО&quot;"/>
    <x v="6"/>
    <x v="5"/>
    <m/>
    <s v="Платные"/>
    <x v="9"/>
  </r>
  <r>
    <d v="2014-03-25T00:00:00"/>
    <s v="00000000000000000220111000, (2 Платные), 130.510"/>
    <n v="7738.56"/>
    <s v="ЗЕЛЕНЫЙ МИР"/>
    <x v="45"/>
    <s v="Опл.по счету2013/2184 от 19 декабря 2013г.. согл.дог. И/134-13 от 16.08.13г."/>
    <s v="ГБУ ЮВАО"/>
    <s v="00000000000000000220531000, (2 Платные), 660"/>
    <s v="ПЛАТН-492"/>
    <s v="ООО &quot;Зеленый Мир&quot;"/>
    <s v="ГБУ &quot;Автомобильные дороги ЮВАО&quot;"/>
    <x v="6"/>
    <x v="5"/>
    <m/>
    <s v="Платные"/>
    <x v="9"/>
  </r>
  <r>
    <d v="2014-04-10T00:00:00"/>
    <s v="00000000000000000220111000, (2 Платные), 130.510"/>
    <n v="2579.52"/>
    <s v="ЗЕЛЕНЫЙ МИР"/>
    <x v="45"/>
    <s v="Поступление денежных средств за оказанные платные услуги"/>
    <s v="ГБУ ЮВАО"/>
    <s v="00000000000000000220531000, (2 Платные), 660"/>
    <s v="ПЛАТН-505"/>
    <s v="ООО &quot;Зеленый Мир&quot;"/>
    <s v="ГБУ &quot;Автомобильные дороги ЮВАО&quot;"/>
    <x v="1"/>
    <x v="5"/>
    <m/>
    <s v="Платные"/>
    <x v="9"/>
  </r>
  <r>
    <d v="2014-01-13T00:00:00"/>
    <s v="00000000000000000220111000, (2 Платные), 130.510"/>
    <n v="6567.6"/>
    <s v="ЗЕЛЕНЫЙ МИР"/>
    <x v="45"/>
    <s v="Опл.по счету №2013/2233 от 26.12.2013г. согл.дог. И/127-13 от 16.08.13г."/>
    <s v="ГБУ ЮВАО"/>
    <s v="00000000000000000220531000, (2 Платные), 660"/>
    <s v="ПЛАТН-352"/>
    <s v="ООО &quot;Зеленый Мир&quot;"/>
    <s v="ГБУ &quot;Автомобильные дороги ЮВАО&quot;"/>
    <x v="4"/>
    <x v="5"/>
    <m/>
    <s v="Платные"/>
    <x v="9"/>
  </r>
  <r>
    <d v="2014-02-18T00:00:00"/>
    <s v="00000000000000000220111000, (2 Платные), 130.510"/>
    <n v="4352.9399999999996"/>
    <s v="ЗЕЛЕНЫЙ МИР"/>
    <x v="45"/>
    <s v="Опл.по счету №2014/99от 12.02.2014г. согл.дог. И/127-13 от 16.08.13г."/>
    <s v="ГБУ ЮВАО"/>
    <s v="00000000000000000220531000, (2 Платные), 660"/>
    <s v="ПЛАТН-435"/>
    <s v="ООО &quot;Зеленый Мир&quot;"/>
    <s v="ГБУ &quot;Автомобильные дороги ЮВАО&quot;"/>
    <x v="0"/>
    <x v="5"/>
    <m/>
    <s v="Платные"/>
    <x v="9"/>
  </r>
  <r>
    <d v="2014-03-14T00:00:00"/>
    <s v="00000000000000000220111000, (2 Платные), 130.510"/>
    <n v="7416.12"/>
    <s v="ЖИЛЦЕНТР"/>
    <x v="46"/>
    <s v="Опл.по счету №2014/110от 12.02.2014г. согласно договору № И/152-13 от 16.08.2013г."/>
    <s v="ГБУ ЮВАО"/>
    <s v="00000000000000000220531000, (2 Платные), 660"/>
    <s v="ПЛАТН-467"/>
    <s v="ООО &quot;УК &quot;ЖилЦентр&quot;"/>
    <s v="ГБУ &quot;Автомобильные дороги ЮВАО&quot;"/>
    <x v="6"/>
    <x v="5"/>
    <m/>
    <s v="Платные"/>
    <x v="9"/>
  </r>
  <r>
    <d v="2014-03-14T00:00:00"/>
    <s v="00000000000000000220111000, (2 Платные), 130.510"/>
    <n v="1612.2"/>
    <s v="ЖИЛЦЕНТР"/>
    <x v="46"/>
    <s v="Опл.по счету №2014/121 от 13.02.2014г. согласно дог.№И/114-13 от 16.08.13г.за погрузку и хранение реагентов"/>
    <s v="ГБУ ЮВАО"/>
    <s v="00000000000000000220531000, (2 Платные), 660"/>
    <s v="ПЛАТН-468"/>
    <s v="ООО &quot;УК &quot;ЖилЦентр&quot;"/>
    <s v="ГБУ &quot;Автомобильные дороги ЮВАО&quot;"/>
    <x v="6"/>
    <x v="5"/>
    <m/>
    <s v="Платные"/>
    <x v="9"/>
  </r>
  <r>
    <d v="2014-03-14T00:00:00"/>
    <s v="00000000000000000220111000, (2 Платные), 130.510"/>
    <n v="5481.48"/>
    <s v="ЖИЛЦЕНТР"/>
    <x v="46"/>
    <s v="Опл.по счету №2014/206 от 14.03.2014гсогл дог. И/135-13 от 16.08.13г. за опл.за погрузку и разгрузку,хранение ПГМ"/>
    <s v="ГБУ ЮВАО"/>
    <s v="00000000000000000220531000, (2 Платные), 660"/>
    <s v="ПЛАТН-466"/>
    <s v="ООО &quot;УК &quot;ЖилЦентр&quot;"/>
    <s v="ГБУ &quot;Автомобильные дороги ЮВАО&quot;"/>
    <x v="6"/>
    <x v="5"/>
    <m/>
    <s v="Платные"/>
    <x v="9"/>
  </r>
  <r>
    <d v="2014-03-18T00:00:00"/>
    <s v="00000000000000000220111000, (2 Платные), 130.510"/>
    <n v="4514.16"/>
    <s v="ДОРСТРОЙСИСТЕМ"/>
    <x v="47"/>
    <s v="Опл.по счету №2014/17 от .0.2014г. согласно договору № И/127-13 от 16.08.2013г."/>
    <s v="ГБУ ЮВАО"/>
    <s v="00000000000000000220531000, (2 Платные), 660"/>
    <s v="ПЛАТН-485"/>
    <s v="ООО &quot;ДорСтройСистем&quot;"/>
    <s v="ГБУ &quot;Автомобильные дороги ЮВАО&quot;"/>
    <x v="6"/>
    <x v="5"/>
    <m/>
    <s v="Платные"/>
    <x v="9"/>
  </r>
  <r>
    <d v="2014-03-18T00:00:00"/>
    <s v="00000000000000000220111000, (2 Платные), 130.510"/>
    <n v="3869.28"/>
    <s v="ДОРСТРОЙСИСТЕМ"/>
    <x v="47"/>
    <s v="Опл.по счету №2014/211 от 17.03.2014г. согласно договору № И/127-13 от 16.08.2013г."/>
    <s v="ГБУ ЮВАО"/>
    <s v="00000000000000000220531000, (2 Платные), 660"/>
    <s v="ПЛАТН-484"/>
    <s v="ООО &quot;ДорСтройСистем&quot;"/>
    <s v="ГБУ &quot;Автомобильные дороги ЮВАО&quot;"/>
    <x v="6"/>
    <x v="5"/>
    <m/>
    <s v="Платные"/>
    <x v="9"/>
  </r>
  <r>
    <d v="2014-02-13T00:00:00"/>
    <s v="00000000000000000220111000, (2 Платные), 130.510"/>
    <n v="4191.72"/>
    <s v="ДОРСТРОЙСИСТЕМ"/>
    <x v="47"/>
    <s v="Опл.по счету №2014/71 от 05.02.2014г. согласно договору № И/127-13 от 16.08.2013г."/>
    <s v="ГБУ ЮВАО"/>
    <s v="00000000000000000220531000, (2 Платные), 660"/>
    <s v="ПЛАТН-417"/>
    <s v="ООО &quot;ДорСтройСистем&quot;"/>
    <s v="ГБУ &quot;Автомобильные дороги ЮВАО&quot;"/>
    <x v="0"/>
    <x v="5"/>
    <m/>
    <s v="Платные"/>
    <x v="9"/>
  </r>
  <r>
    <d v="2014-01-13T00:00:00"/>
    <s v="00000000000000000220111000, (2 Платные), 130.510"/>
    <n v="4597.32"/>
    <s v="ДОРСТРОЙСИСТЕМ"/>
    <x v="47"/>
    <s v="Опл.по счету №2013/2236 от 26.12.2013г. согласно договору № И/127-13 от 16.08.2013г."/>
    <s v="ГБУ ЮВАО"/>
    <s v="00000000000000000220531000, (2 Платные), 660"/>
    <s v="ПЛАТН-351"/>
    <s v="ООО &quot;ДорСтройСистем&quot;"/>
    <s v="ГБУ &quot;Автомобильные дороги ЮВАО&quot;"/>
    <x v="4"/>
    <x v="5"/>
    <m/>
    <s v="Платные"/>
    <x v="9"/>
  </r>
  <r>
    <d v="2014-01-13T00:00:00"/>
    <s v="00000000000000000220111000, (2 Платные), 130.510"/>
    <n v="18056.64"/>
    <s v="ДОРСТРОЙСИСТЕМ"/>
    <x v="47"/>
    <s v="Опл.по счету №2013/2235 от 26.12.2013г. согл.дог. И/127-13 от 16.08.13г."/>
    <s v="ГБУ ЮВАО"/>
    <s v="00000000000000000220531000, (2 Платные), 660"/>
    <s v="ПЛАТН-354"/>
    <s v="ООО &quot;ДорСтройСистем&quot;"/>
    <s v="ГБУ &quot;Автомобильные дороги ЮВАО&quot;"/>
    <x v="4"/>
    <x v="5"/>
    <m/>
    <s v="Платные"/>
    <x v="9"/>
  </r>
  <r>
    <d v="2014-01-23T00:00:00"/>
    <s v="00000000000000000220111000, (2 Платные), 130.510"/>
    <n v="2627.04"/>
    <s v="ДОРСТРОЙСИСТЕМ"/>
    <x v="47"/>
    <s v="Опл.по счету №2014/46 от 20.01.12014г. согл.дог. И/127-13 от 16.08.13г."/>
    <s v="ГБУ ЮВАО"/>
    <s v="00000000000000000220531000, (2 Платные), 660"/>
    <s v="ПЛАТН-379"/>
    <s v="ООО &quot;ДорСтройСистем&quot;"/>
    <s v="ГБУ &quot;Автомобильные дороги ЮВАО&quot;"/>
    <x v="4"/>
    <x v="5"/>
    <m/>
    <s v="Платные"/>
    <x v="9"/>
  </r>
  <r>
    <d v="2014-02-12T00:00:00"/>
    <s v="00000000000000000220111000, (2 Платные), 130.510"/>
    <n v="2901.96"/>
    <s v="ДОМАКС"/>
    <x v="48"/>
    <s v="Оплата по счету 2014/53 от04.02.2014дог.ИД2014/15 от 21.01.2014 погрузка и разгрузка ПГМ"/>
    <s v="ГБУ ЮВАО"/>
    <s v="00000000000000000220531000, (2 Платные), 660"/>
    <s v="ПЛАТН-409"/>
    <s v="ООО &quot;Домакс&quot;"/>
    <s v="ГБУ &quot;Автомобильные дороги ЮВАО&quot;"/>
    <x v="0"/>
    <x v="5"/>
    <m/>
    <s v="Платные"/>
    <x v="9"/>
  </r>
  <r>
    <d v="2014-02-12T00:00:00"/>
    <s v="00000000000000000220111000, (2 Платные), 130.510"/>
    <n v="1934.64"/>
    <s v="ДОМАКС"/>
    <x v="48"/>
    <s v="Опл.по счету №2014/50 от 23.01.2014г. согласно дог.№ИД2014/15от 21.01.2014г."/>
    <s v="ГБУ ЮВАО"/>
    <s v="00000000000000000220531000, (2 Платные), 660"/>
    <s v="ПЛАТН-408"/>
    <s v="ООО &quot;Домакс&quot;"/>
    <s v="ГБУ &quot;Автомобильные дороги ЮВАО&quot;"/>
    <x v="0"/>
    <x v="5"/>
    <m/>
    <s v="Платные"/>
    <x v="9"/>
  </r>
  <r>
    <d v="2014-02-13T00:00:00"/>
    <s v="00000000000000000220111000, (2 Платные), 130.510"/>
    <n v="4997.82"/>
    <s v="ДОКА"/>
    <x v="49"/>
    <s v="Опл.по счету №2014/118 от 13.02.2014г. за транспортировку реагентов"/>
    <s v="ГБУ ЮВАО"/>
    <s v="00000000000000000220531000, (2 Платные), 660"/>
    <s v="ПЛАТН-419"/>
    <s v="ООО &quot;ДОКА&quot;"/>
    <s v="ГБУ &quot;Автомобильные дороги ЮВАО&quot;"/>
    <x v="0"/>
    <x v="5"/>
    <m/>
    <s v="Платные"/>
    <x v="9"/>
  </r>
  <r>
    <d v="2014-01-17T00:00:00"/>
    <s v="00000000000000000220111000, (2 Платные), 130.510"/>
    <n v="2579.52"/>
    <s v="ДОКА"/>
    <x v="49"/>
    <s v="Опл.по счету №2014/42 от 17,01,2014г. за транспортировку реагентов"/>
    <s v="ГБУ ЮВАО"/>
    <s v="00000000000000000220531000, (2 Платные), 660"/>
    <s v="ПЛАТН-372"/>
    <s v="ООО &quot;ДОКА&quot;"/>
    <s v="ГБУ &quot;Автомобильные дороги ЮВАО&quot;"/>
    <x v="4"/>
    <x v="5"/>
    <m/>
    <s v="Платные"/>
    <x v="9"/>
  </r>
  <r>
    <d v="2014-02-13T00:00:00"/>
    <s v="00000000000000000220111000, (2 Платные), 130.510"/>
    <n v="4836.6000000000004"/>
    <s v="ДОКА"/>
    <x v="49"/>
    <s v="Опл.по счету №2014/119 от 13.02.2014г. за транспортировку реагентов"/>
    <s v="ГБУ ЮВАО"/>
    <s v="00000000000000000220531000, (2 Платные), 660"/>
    <s v="ПЛАТН-418"/>
    <s v="ООО &quot;ДОКА&quot;"/>
    <s v="ГБУ &quot;Автомобильные дороги ЮВАО&quot;"/>
    <x v="0"/>
    <x v="5"/>
    <m/>
    <s v="Платные"/>
    <x v="9"/>
  </r>
  <r>
    <d v="2014-04-11T00:00:00"/>
    <s v="00000000000000000220111000, (2 Платные), 130.510"/>
    <n v="7012"/>
    <s v="ДЕМЕТРА"/>
    <x v="50"/>
    <s v="Опл.по счету №2014/249 от 09.04.2014г согл дог. 53 от 09.04.14г. от 16.08.13г. за опл.за транспортные услуги"/>
    <s v="ГБУ ЮВАО"/>
    <s v="00000000000000000220531000, (2 Платные), 660"/>
    <s v="ПЛАТН-508"/>
    <s v="ЗАО &quot;Деметра&quot;"/>
    <s v="ГБУ &quot;Автомобильные дороги ЮВАО&quot;"/>
    <x v="1"/>
    <x v="5"/>
    <m/>
    <s v="Платные"/>
    <x v="9"/>
  </r>
  <r>
    <d v="2014-02-17T00:00:00"/>
    <s v="00000000000000000220111000, (2 Платные), 130.510"/>
    <n v="7416.12"/>
    <s v="ДВОРГРАД"/>
    <x v="51"/>
    <s v="Оплата по счету 2014/101 от 12.02.2014г. погрузка и разгрузка ПГМ"/>
    <s v="ГБУ ЮВАО"/>
    <s v="00000000000000000220531000, (2 Платные), 660"/>
    <s v="ПЛАТН-476"/>
    <s v="ООО &quot;ДворГрад&quot;"/>
    <s v="ГБУ &quot;Автомобильные дороги ЮВАО&quot;"/>
    <x v="0"/>
    <x v="5"/>
    <m/>
    <s v="Платные"/>
    <x v="9"/>
  </r>
  <r>
    <d v="2014-03-17T00:00:00"/>
    <s v="00000000000000000220111000, (2 Платные), 130.510"/>
    <n v="4514.16"/>
    <s v="ДВОРГРАД"/>
    <x v="51"/>
    <s v="Оплата по счету 2014/204 от 14.03.2014г. погрузка и разгрузка ПГМ"/>
    <s v="ГБУ ЮВАО"/>
    <s v="00000000000000000220531000, (2 Платные), 660"/>
    <s v="ПЛАТН-477"/>
    <s v="ООО &quot;ДворГрад&quot;"/>
    <s v="ГБУ &quot;Автомобильные дороги ЮВАО&quot;"/>
    <x v="6"/>
    <x v="5"/>
    <m/>
    <s v="Платные"/>
    <x v="9"/>
  </r>
  <r>
    <d v="2014-02-19T00:00:00"/>
    <s v="00000000000000000220111000, (2 Платные), 130.510"/>
    <n v="3708.06"/>
    <s v="ГАЛС"/>
    <x v="52"/>
    <s v="Опл.по счету №2014/80 от 05.02.2014г. согласно договору № ИД2014/14 от 21.01.2014г."/>
    <s v="ГБУ ЮВАО"/>
    <s v="00000000000000000220531000, (2 Платные), 660"/>
    <s v="ПЛАТН-436"/>
    <s v="ООО &quot;ГАЛС&quot;"/>
    <s v="ГБУ &quot;Автомобильные дороги ЮВАО&quot;"/>
    <x v="0"/>
    <x v="5"/>
    <m/>
    <s v="Платные"/>
    <x v="9"/>
  </r>
  <r>
    <d v="2014-04-11T00:00:00"/>
    <s v="00000000000000000220111000, (2 Платные), 130.510"/>
    <n v="4191.72"/>
    <s v="ГАЛС"/>
    <x v="52"/>
    <s v="Опл.по счету №2014/206 от 14.03.2014 гсогл дог. ИД2014/14 от 21.01.2014 за погрузку и разгрузку,хранение ПГМ"/>
    <s v="ГБУ ЮВАО"/>
    <s v="00000000000000000220531000, (2 Платные), 660"/>
    <s v="ПЛАТН-509"/>
    <s v="ООО &quot;ГАЛС&quot;"/>
    <s v="ГБУ &quot;Автомобильные дороги ЮВАО&quot;"/>
    <x v="1"/>
    <x v="5"/>
    <m/>
    <s v="Платные"/>
    <x v="9"/>
  </r>
  <r>
    <d v="2014-01-20T00:00:00"/>
    <s v="00000000000000000220111000, (2 Платные), 130.510"/>
    <n v="1289.76"/>
    <s v="БОР"/>
    <x v="53"/>
    <s v="Опл.по счету №2014/44 от 17.01.2014г. согласно договору № 2014-9 от 17.01.2014г."/>
    <s v="ГБУ ЮВАО"/>
    <s v="00000000000000000220531000, (2 Платные), 660"/>
    <s v="ПЛАТН-374"/>
    <s v="Общество с ограниченной ответственностью &quot;БОР&quot;"/>
    <s v="ГБУ &quot;Автомобильные дороги ЮВАО&quot;"/>
    <x v="4"/>
    <x v="5"/>
    <m/>
    <s v="Платные"/>
    <x v="9"/>
  </r>
  <r>
    <d v="2014-03-17T00:00:00"/>
    <s v="00000000000000000220111000, (2 Платные), 130.510"/>
    <n v="6448.8"/>
    <s v="БЛАГОВЕСТ"/>
    <x v="54"/>
    <s v="Опл.по счету №2014/59от 05.02.2014гсогл дог. И/132-13 от 16.08.13г. за опл.за погрузку и разгрузку,хранение ПГМ"/>
    <s v="ГБУ ЮВАО"/>
    <s v="00000000000000000220531000, (2 Платные), 660"/>
    <s v="ПЛАТН-474"/>
    <s v="ООО &quot;Управляющая компания Благовест&quot;"/>
    <s v="ГБУ &quot;Автомобильные дороги ЮВАО&quot;"/>
    <x v="6"/>
    <x v="5"/>
    <m/>
    <s v="Платные"/>
    <x v="9"/>
  </r>
  <r>
    <d v="2014-03-17T00:00:00"/>
    <s v="00000000000000000220111000, (2 Платные), 130.510"/>
    <n v="10640.52"/>
    <s v="БЛАГОВЕСТ"/>
    <x v="54"/>
    <s v="Оплата по сч. 2014/120 от 13.02.14г. согл. И/132-13 от 16.08.13г."/>
    <s v="ГБУ ЮВАО"/>
    <s v="00000000000000000220531000, (2 Платные), 660"/>
    <s v="ПЛАТН-475"/>
    <s v="ООО &quot;Управляющая компания Благовест&quot;"/>
    <s v="ГБУ &quot;Автомобильные дороги ЮВАО&quot;"/>
    <x v="6"/>
    <x v="5"/>
    <m/>
    <s v="Платные"/>
    <x v="9"/>
  </r>
  <r>
    <d v="2014-08-05T00:00:00"/>
    <s v="00000000000000000220111000, (2 Платные), 130.510"/>
    <n v="-277.36"/>
    <s v="АДМБ ЮВАО"/>
    <x v="5"/>
    <s v="Перенос с 130 на 340 КОСГУ ОАО &quot;АДМБ ЮВАО&quot;"/>
    <s v="ГБУ ЮВАО"/>
    <s v="00000000000000000220531000, (2 Платные), 660"/>
    <s v="ПЛАТН-535"/>
    <s v="ОАО &quot;АДМБ ЮВАО&quot;"/>
    <s v="ГБУ &quot;Автомобильные дороги ЮВАО&quot;"/>
    <x v="5"/>
    <x v="5"/>
    <m/>
    <s v="Платные"/>
    <x v="9"/>
  </r>
  <r>
    <d v="2014-07-03T00:00:00"/>
    <s v="00000000000000000220111000, (2 Платные), 130.510"/>
    <n v="277.36"/>
    <s v="АДМБ ЮВАО"/>
    <x v="5"/>
    <s v="Поступление денежных средств за оказанные платные услуги"/>
    <s v="ГБУ ЮВАО"/>
    <s v="00000000000000000220531000, (2 Платные), 660"/>
    <s v="ПЛАТН-536"/>
    <s v="ОАО &quot;АДМБ ЮВАО&quot;"/>
    <s v="ГБУ &quot;Автомобильные дороги ЮВАО&quot;"/>
    <x v="7"/>
    <x v="5"/>
    <m/>
    <s v="Платные"/>
    <x v="9"/>
  </r>
  <r>
    <d v="2014-05-22T00:00:00"/>
    <s v="00000000000000000220111000, (2 Платные), 130.510"/>
    <n v="136631.31"/>
    <s v="АДМБ ЮВАО"/>
    <x v="55"/>
    <s v="За уборку улиц согласно сч.2014/251 от 31.03.14г."/>
    <s v="ГБУ ЮВАО"/>
    <s v="00000000000000000220531000, (2 Платные), 660"/>
    <s v="ПЛАТН-522"/>
    <s v="ОАО &quot;АДМБ ЮВАО&quot;"/>
    <s v="ГБУ &quot;Автомобильные дороги ЮВАО&quot;"/>
    <x v="2"/>
    <x v="5"/>
    <n v="1121747.9400000006"/>
    <s v="Платные"/>
    <x v="9"/>
  </r>
  <r>
    <d v="2014-02-13T00:00:00"/>
    <s v="00000000000000000220111000, (2 Платные), 130.510"/>
    <n v="7918.6"/>
    <s v="СТАНДАРТ"/>
    <x v="29"/>
    <s v="Опл.по счету №2014/106 от 12.02.2014г. за транспортировку реагентов"/>
    <s v="ГБУ ЮВАО"/>
    <s v="00000000000000000220532000, (2 Платные), 560"/>
    <s v="ПЛАТН-446"/>
    <s v="ООО &quot;СТАНДАРТ&quot;"/>
    <s v="ГБУ &quot;Автомобильные дороги ЮВАО&quot;"/>
    <x v="0"/>
    <x v="5"/>
    <n v="7918.6"/>
    <s v="Платные"/>
    <x v="9"/>
  </r>
  <r>
    <d v="2014-08-07T00:00:00"/>
    <s v="00000000000000000420111000, (4 Благотворительные), 180.510"/>
    <n v="5500000"/>
    <s v="ОАО &quot;Газпромнефть&quot;"/>
    <x v="11"/>
    <s v="Поступление субсидии"/>
    <s v="ГБУ ЮВАО"/>
    <s v="00000000000000000420581000, (4 Благотворительные), 660"/>
    <s v="БД-9875"/>
    <s v="ОАО &quot;Газпромнефть-МНПЗ&quot;"/>
    <s v="ГБУ &quot;Автомобильные дороги ЮВАО&quot;"/>
    <x v="5"/>
    <x v="6"/>
    <n v="5500000"/>
    <s v="Благотворительные"/>
    <x v="5"/>
  </r>
  <r>
    <m/>
    <m/>
    <m/>
    <m/>
    <x v="56"/>
    <m/>
    <m/>
    <m/>
    <m/>
    <m/>
    <m/>
    <x v="8"/>
    <x v="7"/>
    <m/>
    <m/>
    <x v="10"/>
  </r>
  <r>
    <m/>
    <m/>
    <m/>
    <m/>
    <x v="56"/>
    <m/>
    <m/>
    <m/>
    <m/>
    <m/>
    <m/>
    <x v="8"/>
    <x v="7"/>
    <m/>
    <m/>
    <x v="10"/>
  </r>
  <r>
    <m/>
    <m/>
    <m/>
    <m/>
    <x v="56"/>
    <m/>
    <m/>
    <m/>
    <m/>
    <m/>
    <m/>
    <x v="8"/>
    <x v="7"/>
    <m/>
    <m/>
    <x v="10"/>
  </r>
  <r>
    <m/>
    <m/>
    <m/>
    <m/>
    <x v="56"/>
    <m/>
    <m/>
    <m/>
    <m/>
    <m/>
    <m/>
    <x v="8"/>
    <x v="7"/>
    <m/>
    <m/>
    <x v="10"/>
  </r>
  <r>
    <m/>
    <m/>
    <m/>
    <m/>
    <x v="56"/>
    <m/>
    <m/>
    <m/>
    <m/>
    <m/>
    <m/>
    <x v="8"/>
    <x v="7"/>
    <m/>
    <m/>
    <x v="10"/>
  </r>
  <r>
    <m/>
    <m/>
    <m/>
    <m/>
    <x v="56"/>
    <m/>
    <m/>
    <m/>
    <m/>
    <m/>
    <m/>
    <x v="8"/>
    <x v="7"/>
    <m/>
    <m/>
    <x v="10"/>
  </r>
  <r>
    <m/>
    <m/>
    <m/>
    <m/>
    <x v="56"/>
    <m/>
    <m/>
    <m/>
    <m/>
    <m/>
    <m/>
    <x v="8"/>
    <x v="7"/>
    <m/>
    <m/>
    <x v="10"/>
  </r>
  <r>
    <m/>
    <m/>
    <m/>
    <m/>
    <x v="56"/>
    <m/>
    <m/>
    <m/>
    <m/>
    <m/>
    <m/>
    <x v="8"/>
    <x v="7"/>
    <m/>
    <m/>
    <x v="10"/>
  </r>
  <r>
    <m/>
    <m/>
    <m/>
    <m/>
    <x v="56"/>
    <m/>
    <m/>
    <m/>
    <m/>
    <m/>
    <m/>
    <x v="8"/>
    <x v="7"/>
    <m/>
    <m/>
    <x v="10"/>
  </r>
  <r>
    <m/>
    <m/>
    <m/>
    <m/>
    <x v="56"/>
    <m/>
    <m/>
    <m/>
    <m/>
    <m/>
    <m/>
    <x v="8"/>
    <x v="7"/>
    <m/>
    <m/>
    <x v="10"/>
  </r>
  <r>
    <m/>
    <m/>
    <m/>
    <m/>
    <x v="56"/>
    <m/>
    <m/>
    <m/>
    <m/>
    <m/>
    <m/>
    <x v="8"/>
    <x v="7"/>
    <m/>
    <m/>
    <x v="10"/>
  </r>
  <r>
    <m/>
    <m/>
    <m/>
    <m/>
    <x v="56"/>
    <m/>
    <m/>
    <m/>
    <m/>
    <m/>
    <m/>
    <x v="8"/>
    <x v="7"/>
    <m/>
    <m/>
    <x v="10"/>
  </r>
  <r>
    <m/>
    <m/>
    <m/>
    <m/>
    <x v="56"/>
    <m/>
    <m/>
    <m/>
    <m/>
    <m/>
    <m/>
    <x v="8"/>
    <x v="7"/>
    <m/>
    <m/>
    <x v="10"/>
  </r>
  <r>
    <m/>
    <m/>
    <m/>
    <m/>
    <x v="56"/>
    <m/>
    <m/>
    <m/>
    <m/>
    <m/>
    <m/>
    <x v="8"/>
    <x v="7"/>
    <m/>
    <m/>
    <x v="10"/>
  </r>
  <r>
    <m/>
    <m/>
    <m/>
    <m/>
    <x v="56"/>
    <m/>
    <m/>
    <m/>
    <m/>
    <m/>
    <m/>
    <x v="8"/>
    <x v="7"/>
    <m/>
    <m/>
    <x v="10"/>
  </r>
  <r>
    <m/>
    <m/>
    <m/>
    <m/>
    <x v="56"/>
    <m/>
    <m/>
    <m/>
    <m/>
    <m/>
    <m/>
    <x v="8"/>
    <x v="7"/>
    <m/>
    <m/>
    <x v="10"/>
  </r>
  <r>
    <m/>
    <m/>
    <m/>
    <m/>
    <x v="56"/>
    <m/>
    <m/>
    <m/>
    <m/>
    <m/>
    <m/>
    <x v="8"/>
    <x v="7"/>
    <m/>
    <m/>
    <x v="10"/>
  </r>
  <r>
    <m/>
    <m/>
    <m/>
    <m/>
    <x v="56"/>
    <m/>
    <m/>
    <m/>
    <m/>
    <m/>
    <m/>
    <x v="8"/>
    <x v="7"/>
    <m/>
    <m/>
    <x v="10"/>
  </r>
  <r>
    <m/>
    <m/>
    <m/>
    <m/>
    <x v="56"/>
    <m/>
    <m/>
    <m/>
    <m/>
    <m/>
    <m/>
    <x v="8"/>
    <x v="7"/>
    <m/>
    <m/>
    <x v="10"/>
  </r>
  <r>
    <m/>
    <m/>
    <m/>
    <m/>
    <x v="56"/>
    <m/>
    <m/>
    <m/>
    <m/>
    <m/>
    <m/>
    <x v="8"/>
    <x v="7"/>
    <m/>
    <m/>
    <x v="10"/>
  </r>
  <r>
    <m/>
    <m/>
    <m/>
    <m/>
    <x v="56"/>
    <m/>
    <m/>
    <m/>
    <m/>
    <m/>
    <m/>
    <x v="8"/>
    <x v="7"/>
    <m/>
    <m/>
    <x v="10"/>
  </r>
  <r>
    <m/>
    <m/>
    <m/>
    <m/>
    <x v="56"/>
    <m/>
    <m/>
    <m/>
    <m/>
    <m/>
    <m/>
    <x v="8"/>
    <x v="7"/>
    <m/>
    <m/>
    <x v="10"/>
  </r>
  <r>
    <m/>
    <m/>
    <m/>
    <m/>
    <x v="56"/>
    <m/>
    <m/>
    <m/>
    <m/>
    <m/>
    <m/>
    <x v="8"/>
    <x v="7"/>
    <m/>
    <m/>
    <x v="10"/>
  </r>
  <r>
    <m/>
    <m/>
    <m/>
    <m/>
    <x v="56"/>
    <m/>
    <m/>
    <m/>
    <m/>
    <m/>
    <m/>
    <x v="8"/>
    <x v="7"/>
    <m/>
    <m/>
    <x v="10"/>
  </r>
  <r>
    <m/>
    <m/>
    <m/>
    <m/>
    <x v="56"/>
    <m/>
    <m/>
    <m/>
    <m/>
    <m/>
    <m/>
    <x v="8"/>
    <x v="7"/>
    <m/>
    <m/>
    <x v="10"/>
  </r>
  <r>
    <m/>
    <m/>
    <m/>
    <m/>
    <x v="56"/>
    <m/>
    <m/>
    <m/>
    <m/>
    <m/>
    <m/>
    <x v="8"/>
    <x v="7"/>
    <m/>
    <m/>
    <x v="10"/>
  </r>
  <r>
    <m/>
    <m/>
    <m/>
    <m/>
    <x v="56"/>
    <m/>
    <m/>
    <m/>
    <m/>
    <m/>
    <m/>
    <x v="8"/>
    <x v="7"/>
    <m/>
    <m/>
    <x v="10"/>
  </r>
  <r>
    <m/>
    <m/>
    <m/>
    <m/>
    <x v="56"/>
    <m/>
    <m/>
    <m/>
    <m/>
    <m/>
    <m/>
    <x v="8"/>
    <x v="7"/>
    <m/>
    <m/>
    <x v="10"/>
  </r>
  <r>
    <m/>
    <m/>
    <m/>
    <m/>
    <x v="56"/>
    <m/>
    <m/>
    <m/>
    <m/>
    <m/>
    <m/>
    <x v="8"/>
    <x v="7"/>
    <m/>
    <m/>
    <x v="10"/>
  </r>
  <r>
    <m/>
    <m/>
    <m/>
    <m/>
    <x v="56"/>
    <m/>
    <m/>
    <m/>
    <m/>
    <m/>
    <m/>
    <x v="8"/>
    <x v="7"/>
    <m/>
    <m/>
    <x v="10"/>
  </r>
  <r>
    <m/>
    <m/>
    <m/>
    <m/>
    <x v="56"/>
    <m/>
    <m/>
    <m/>
    <m/>
    <m/>
    <m/>
    <x v="8"/>
    <x v="7"/>
    <m/>
    <m/>
    <x v="10"/>
  </r>
  <r>
    <m/>
    <m/>
    <m/>
    <m/>
    <x v="56"/>
    <m/>
    <m/>
    <m/>
    <m/>
    <m/>
    <m/>
    <x v="8"/>
    <x v="7"/>
    <m/>
    <m/>
    <x v="10"/>
  </r>
  <r>
    <m/>
    <m/>
    <m/>
    <m/>
    <x v="56"/>
    <m/>
    <m/>
    <m/>
    <m/>
    <m/>
    <m/>
    <x v="8"/>
    <x v="7"/>
    <m/>
    <m/>
    <x v="10"/>
  </r>
  <r>
    <m/>
    <m/>
    <m/>
    <m/>
    <x v="56"/>
    <m/>
    <m/>
    <m/>
    <m/>
    <m/>
    <m/>
    <x v="8"/>
    <x v="7"/>
    <m/>
    <m/>
    <x v="10"/>
  </r>
  <r>
    <m/>
    <m/>
    <m/>
    <m/>
    <x v="56"/>
    <m/>
    <m/>
    <m/>
    <m/>
    <m/>
    <m/>
    <x v="8"/>
    <x v="7"/>
    <m/>
    <m/>
    <x v="10"/>
  </r>
  <r>
    <m/>
    <m/>
    <m/>
    <m/>
    <x v="56"/>
    <m/>
    <m/>
    <m/>
    <m/>
    <m/>
    <m/>
    <x v="8"/>
    <x v="7"/>
    <m/>
    <m/>
    <x v="10"/>
  </r>
  <r>
    <m/>
    <m/>
    <m/>
    <m/>
    <x v="56"/>
    <m/>
    <m/>
    <m/>
    <m/>
    <m/>
    <m/>
    <x v="8"/>
    <x v="7"/>
    <m/>
    <m/>
    <x v="10"/>
  </r>
  <r>
    <m/>
    <m/>
    <m/>
    <m/>
    <x v="56"/>
    <m/>
    <m/>
    <m/>
    <m/>
    <m/>
    <m/>
    <x v="8"/>
    <x v="7"/>
    <m/>
    <m/>
    <x v="10"/>
  </r>
  <r>
    <m/>
    <m/>
    <m/>
    <m/>
    <x v="56"/>
    <m/>
    <m/>
    <m/>
    <m/>
    <m/>
    <m/>
    <x v="8"/>
    <x v="7"/>
    <m/>
    <m/>
    <x v="10"/>
  </r>
  <r>
    <m/>
    <m/>
    <m/>
    <m/>
    <x v="56"/>
    <m/>
    <m/>
    <m/>
    <m/>
    <m/>
    <m/>
    <x v="8"/>
    <x v="7"/>
    <m/>
    <m/>
    <x v="10"/>
  </r>
  <r>
    <m/>
    <m/>
    <m/>
    <m/>
    <x v="56"/>
    <m/>
    <m/>
    <m/>
    <m/>
    <m/>
    <m/>
    <x v="8"/>
    <x v="7"/>
    <m/>
    <m/>
    <x v="10"/>
  </r>
  <r>
    <m/>
    <m/>
    <m/>
    <m/>
    <x v="56"/>
    <m/>
    <m/>
    <m/>
    <m/>
    <m/>
    <m/>
    <x v="8"/>
    <x v="7"/>
    <m/>
    <m/>
    <x v="10"/>
  </r>
  <r>
    <m/>
    <m/>
    <m/>
    <m/>
    <x v="56"/>
    <m/>
    <m/>
    <m/>
    <m/>
    <m/>
    <m/>
    <x v="8"/>
    <x v="7"/>
    <m/>
    <m/>
    <x v="10"/>
  </r>
  <r>
    <m/>
    <m/>
    <m/>
    <m/>
    <x v="56"/>
    <m/>
    <m/>
    <m/>
    <m/>
    <m/>
    <m/>
    <x v="8"/>
    <x v="7"/>
    <m/>
    <m/>
    <x v="10"/>
  </r>
  <r>
    <m/>
    <m/>
    <m/>
    <m/>
    <x v="56"/>
    <m/>
    <m/>
    <m/>
    <m/>
    <m/>
    <m/>
    <x v="8"/>
    <x v="7"/>
    <m/>
    <m/>
    <x v="10"/>
  </r>
  <r>
    <m/>
    <m/>
    <m/>
    <m/>
    <x v="56"/>
    <m/>
    <m/>
    <m/>
    <m/>
    <m/>
    <m/>
    <x v="8"/>
    <x v="7"/>
    <m/>
    <m/>
    <x v="10"/>
  </r>
  <r>
    <m/>
    <m/>
    <m/>
    <m/>
    <x v="56"/>
    <m/>
    <m/>
    <m/>
    <m/>
    <m/>
    <m/>
    <x v="8"/>
    <x v="7"/>
    <m/>
    <m/>
    <x v="10"/>
  </r>
  <r>
    <m/>
    <m/>
    <m/>
    <m/>
    <x v="56"/>
    <m/>
    <m/>
    <m/>
    <m/>
    <m/>
    <m/>
    <x v="8"/>
    <x v="7"/>
    <m/>
    <m/>
    <x v="10"/>
  </r>
  <r>
    <m/>
    <m/>
    <m/>
    <m/>
    <x v="56"/>
    <m/>
    <m/>
    <m/>
    <m/>
    <m/>
    <m/>
    <x v="8"/>
    <x v="7"/>
    <m/>
    <m/>
    <x v="10"/>
  </r>
  <r>
    <m/>
    <m/>
    <m/>
    <m/>
    <x v="56"/>
    <m/>
    <m/>
    <m/>
    <m/>
    <m/>
    <m/>
    <x v="8"/>
    <x v="7"/>
    <m/>
    <m/>
    <x v="10"/>
  </r>
  <r>
    <m/>
    <m/>
    <m/>
    <m/>
    <x v="56"/>
    <m/>
    <m/>
    <m/>
    <m/>
    <m/>
    <m/>
    <x v="8"/>
    <x v="7"/>
    <m/>
    <m/>
    <x v="10"/>
  </r>
  <r>
    <m/>
    <m/>
    <m/>
    <m/>
    <x v="56"/>
    <m/>
    <m/>
    <m/>
    <m/>
    <m/>
    <m/>
    <x v="8"/>
    <x v="7"/>
    <m/>
    <m/>
    <x v="10"/>
  </r>
  <r>
    <m/>
    <m/>
    <m/>
    <m/>
    <x v="56"/>
    <m/>
    <m/>
    <m/>
    <m/>
    <m/>
    <m/>
    <x v="8"/>
    <x v="7"/>
    <m/>
    <m/>
    <x v="10"/>
  </r>
  <r>
    <m/>
    <m/>
    <m/>
    <m/>
    <x v="56"/>
    <m/>
    <m/>
    <m/>
    <m/>
    <m/>
    <m/>
    <x v="8"/>
    <x v="7"/>
    <m/>
    <m/>
    <x v="10"/>
  </r>
  <r>
    <m/>
    <m/>
    <m/>
    <m/>
    <x v="56"/>
    <m/>
    <m/>
    <m/>
    <m/>
    <m/>
    <m/>
    <x v="8"/>
    <x v="7"/>
    <m/>
    <m/>
    <x v="10"/>
  </r>
  <r>
    <m/>
    <m/>
    <m/>
    <m/>
    <x v="56"/>
    <m/>
    <m/>
    <m/>
    <m/>
    <m/>
    <m/>
    <x v="8"/>
    <x v="7"/>
    <m/>
    <m/>
    <x v="10"/>
  </r>
  <r>
    <m/>
    <m/>
    <m/>
    <m/>
    <x v="56"/>
    <m/>
    <m/>
    <m/>
    <m/>
    <m/>
    <m/>
    <x v="8"/>
    <x v="7"/>
    <m/>
    <m/>
    <x v="10"/>
  </r>
  <r>
    <m/>
    <m/>
    <m/>
    <m/>
    <x v="56"/>
    <m/>
    <m/>
    <m/>
    <m/>
    <m/>
    <m/>
    <x v="8"/>
    <x v="7"/>
    <m/>
    <m/>
    <x v="10"/>
  </r>
  <r>
    <m/>
    <m/>
    <m/>
    <m/>
    <x v="56"/>
    <m/>
    <m/>
    <m/>
    <m/>
    <m/>
    <m/>
    <x v="8"/>
    <x v="7"/>
    <m/>
    <m/>
    <x v="10"/>
  </r>
  <r>
    <m/>
    <m/>
    <m/>
    <m/>
    <x v="56"/>
    <m/>
    <m/>
    <m/>
    <m/>
    <m/>
    <m/>
    <x v="8"/>
    <x v="7"/>
    <m/>
    <m/>
    <x v="10"/>
  </r>
  <r>
    <m/>
    <m/>
    <m/>
    <m/>
    <x v="56"/>
    <m/>
    <m/>
    <m/>
    <m/>
    <m/>
    <m/>
    <x v="8"/>
    <x v="7"/>
    <m/>
    <m/>
    <x v="10"/>
  </r>
  <r>
    <m/>
    <m/>
    <m/>
    <m/>
    <x v="56"/>
    <m/>
    <m/>
    <m/>
    <m/>
    <m/>
    <m/>
    <x v="8"/>
    <x v="7"/>
    <m/>
    <m/>
    <x v="10"/>
  </r>
  <r>
    <m/>
    <m/>
    <m/>
    <m/>
    <x v="56"/>
    <m/>
    <m/>
    <m/>
    <m/>
    <m/>
    <m/>
    <x v="8"/>
    <x v="7"/>
    <m/>
    <m/>
    <x v="10"/>
  </r>
  <r>
    <m/>
    <m/>
    <m/>
    <m/>
    <x v="56"/>
    <m/>
    <m/>
    <m/>
    <m/>
    <m/>
    <m/>
    <x v="8"/>
    <x v="7"/>
    <m/>
    <m/>
    <x v="10"/>
  </r>
  <r>
    <m/>
    <m/>
    <m/>
    <m/>
    <x v="56"/>
    <m/>
    <m/>
    <m/>
    <m/>
    <m/>
    <m/>
    <x v="8"/>
    <x v="7"/>
    <m/>
    <m/>
    <x v="10"/>
  </r>
  <r>
    <m/>
    <m/>
    <m/>
    <m/>
    <x v="56"/>
    <m/>
    <m/>
    <m/>
    <m/>
    <m/>
    <m/>
    <x v="8"/>
    <x v="7"/>
    <m/>
    <m/>
    <x v="10"/>
  </r>
  <r>
    <m/>
    <m/>
    <m/>
    <m/>
    <x v="56"/>
    <m/>
    <m/>
    <m/>
    <m/>
    <m/>
    <m/>
    <x v="8"/>
    <x v="7"/>
    <m/>
    <m/>
    <x v="10"/>
  </r>
  <r>
    <m/>
    <m/>
    <m/>
    <m/>
    <x v="56"/>
    <m/>
    <m/>
    <m/>
    <m/>
    <m/>
    <m/>
    <x v="8"/>
    <x v="7"/>
    <m/>
    <m/>
    <x v="10"/>
  </r>
  <r>
    <m/>
    <m/>
    <m/>
    <m/>
    <x v="56"/>
    <m/>
    <m/>
    <m/>
    <m/>
    <m/>
    <m/>
    <x v="8"/>
    <x v="7"/>
    <m/>
    <m/>
    <x v="10"/>
  </r>
  <r>
    <m/>
    <m/>
    <m/>
    <m/>
    <x v="56"/>
    <m/>
    <m/>
    <m/>
    <m/>
    <m/>
    <m/>
    <x v="8"/>
    <x v="7"/>
    <m/>
    <m/>
    <x v="10"/>
  </r>
  <r>
    <m/>
    <m/>
    <m/>
    <m/>
    <x v="56"/>
    <m/>
    <m/>
    <m/>
    <m/>
    <m/>
    <m/>
    <x v="8"/>
    <x v="7"/>
    <m/>
    <m/>
    <x v="10"/>
  </r>
  <r>
    <m/>
    <m/>
    <m/>
    <m/>
    <x v="56"/>
    <m/>
    <m/>
    <m/>
    <m/>
    <m/>
    <m/>
    <x v="8"/>
    <x v="7"/>
    <m/>
    <m/>
    <x v="10"/>
  </r>
  <r>
    <m/>
    <m/>
    <m/>
    <m/>
    <x v="56"/>
    <m/>
    <m/>
    <m/>
    <m/>
    <m/>
    <m/>
    <x v="8"/>
    <x v="7"/>
    <m/>
    <m/>
    <x v="10"/>
  </r>
  <r>
    <m/>
    <m/>
    <m/>
    <m/>
    <x v="56"/>
    <m/>
    <m/>
    <m/>
    <m/>
    <m/>
    <m/>
    <x v="8"/>
    <x v="7"/>
    <m/>
    <m/>
    <x v="10"/>
  </r>
  <r>
    <m/>
    <m/>
    <m/>
    <m/>
    <x v="56"/>
    <m/>
    <m/>
    <m/>
    <m/>
    <m/>
    <m/>
    <x v="8"/>
    <x v="7"/>
    <m/>
    <m/>
    <x v="10"/>
  </r>
  <r>
    <m/>
    <m/>
    <m/>
    <m/>
    <x v="56"/>
    <m/>
    <m/>
    <m/>
    <m/>
    <m/>
    <m/>
    <x v="8"/>
    <x v="7"/>
    <m/>
    <m/>
    <x v="10"/>
  </r>
  <r>
    <m/>
    <m/>
    <m/>
    <m/>
    <x v="56"/>
    <m/>
    <m/>
    <m/>
    <m/>
    <m/>
    <m/>
    <x v="8"/>
    <x v="7"/>
    <m/>
    <m/>
    <x v="10"/>
  </r>
  <r>
    <m/>
    <m/>
    <m/>
    <m/>
    <x v="56"/>
    <m/>
    <m/>
    <m/>
    <m/>
    <m/>
    <m/>
    <x v="8"/>
    <x v="7"/>
    <m/>
    <m/>
    <x v="10"/>
  </r>
  <r>
    <m/>
    <m/>
    <m/>
    <m/>
    <x v="56"/>
    <m/>
    <m/>
    <m/>
    <m/>
    <m/>
    <m/>
    <x v="8"/>
    <x v="7"/>
    <m/>
    <m/>
    <x v="10"/>
  </r>
  <r>
    <m/>
    <m/>
    <m/>
    <m/>
    <x v="56"/>
    <m/>
    <m/>
    <m/>
    <m/>
    <m/>
    <m/>
    <x v="8"/>
    <x v="7"/>
    <m/>
    <m/>
    <x v="10"/>
  </r>
  <r>
    <m/>
    <m/>
    <m/>
    <m/>
    <x v="56"/>
    <m/>
    <m/>
    <m/>
    <m/>
    <m/>
    <m/>
    <x v="8"/>
    <x v="7"/>
    <m/>
    <m/>
    <x v="10"/>
  </r>
  <r>
    <m/>
    <m/>
    <m/>
    <m/>
    <x v="56"/>
    <m/>
    <m/>
    <m/>
    <m/>
    <m/>
    <m/>
    <x v="8"/>
    <x v="7"/>
    <m/>
    <m/>
    <x v="10"/>
  </r>
  <r>
    <m/>
    <m/>
    <m/>
    <m/>
    <x v="56"/>
    <m/>
    <m/>
    <m/>
    <m/>
    <m/>
    <m/>
    <x v="8"/>
    <x v="7"/>
    <m/>
    <m/>
    <x v="10"/>
  </r>
  <r>
    <m/>
    <m/>
    <m/>
    <m/>
    <x v="56"/>
    <m/>
    <m/>
    <m/>
    <m/>
    <m/>
    <m/>
    <x v="8"/>
    <x v="7"/>
    <m/>
    <m/>
    <x v="10"/>
  </r>
  <r>
    <m/>
    <m/>
    <m/>
    <m/>
    <x v="56"/>
    <m/>
    <m/>
    <m/>
    <m/>
    <m/>
    <m/>
    <x v="8"/>
    <x v="7"/>
    <m/>
    <m/>
    <x v="10"/>
  </r>
  <r>
    <m/>
    <m/>
    <m/>
    <m/>
    <x v="56"/>
    <m/>
    <m/>
    <m/>
    <m/>
    <m/>
    <m/>
    <x v="8"/>
    <x v="7"/>
    <m/>
    <m/>
    <x v="10"/>
  </r>
  <r>
    <m/>
    <m/>
    <m/>
    <m/>
    <x v="56"/>
    <m/>
    <m/>
    <m/>
    <m/>
    <m/>
    <m/>
    <x v="8"/>
    <x v="7"/>
    <m/>
    <m/>
    <x v="10"/>
  </r>
  <r>
    <m/>
    <m/>
    <m/>
    <m/>
    <x v="56"/>
    <m/>
    <m/>
    <m/>
    <m/>
    <m/>
    <m/>
    <x v="8"/>
    <x v="7"/>
    <m/>
    <m/>
    <x v="10"/>
  </r>
  <r>
    <m/>
    <m/>
    <m/>
    <m/>
    <x v="56"/>
    <m/>
    <m/>
    <m/>
    <m/>
    <m/>
    <m/>
    <x v="8"/>
    <x v="7"/>
    <m/>
    <m/>
    <x v="10"/>
  </r>
  <r>
    <m/>
    <m/>
    <m/>
    <m/>
    <x v="56"/>
    <m/>
    <m/>
    <m/>
    <m/>
    <m/>
    <m/>
    <x v="8"/>
    <x v="7"/>
    <m/>
    <m/>
    <x v="10"/>
  </r>
  <r>
    <m/>
    <m/>
    <m/>
    <m/>
    <x v="56"/>
    <m/>
    <m/>
    <m/>
    <m/>
    <m/>
    <m/>
    <x v="8"/>
    <x v="7"/>
    <m/>
    <m/>
    <x v="10"/>
  </r>
  <r>
    <m/>
    <m/>
    <m/>
    <m/>
    <x v="56"/>
    <m/>
    <m/>
    <m/>
    <m/>
    <m/>
    <m/>
    <x v="8"/>
    <x v="7"/>
    <m/>
    <m/>
    <x v="10"/>
  </r>
  <r>
    <m/>
    <m/>
    <m/>
    <m/>
    <x v="56"/>
    <m/>
    <m/>
    <m/>
    <m/>
    <m/>
    <m/>
    <x v="8"/>
    <x v="7"/>
    <m/>
    <m/>
    <x v="10"/>
  </r>
  <r>
    <m/>
    <m/>
    <m/>
    <m/>
    <x v="56"/>
    <m/>
    <m/>
    <m/>
    <m/>
    <m/>
    <m/>
    <x v="8"/>
    <x v="7"/>
    <m/>
    <m/>
    <x v="10"/>
  </r>
  <r>
    <m/>
    <m/>
    <m/>
    <m/>
    <x v="56"/>
    <m/>
    <m/>
    <m/>
    <m/>
    <m/>
    <m/>
    <x v="8"/>
    <x v="7"/>
    <m/>
    <m/>
    <x v="10"/>
  </r>
  <r>
    <m/>
    <m/>
    <m/>
    <m/>
    <x v="56"/>
    <m/>
    <m/>
    <m/>
    <m/>
    <m/>
    <m/>
    <x v="8"/>
    <x v="7"/>
    <m/>
    <m/>
    <x v="10"/>
  </r>
  <r>
    <m/>
    <m/>
    <m/>
    <m/>
    <x v="56"/>
    <m/>
    <m/>
    <m/>
    <m/>
    <m/>
    <m/>
    <x v="8"/>
    <x v="7"/>
    <m/>
    <m/>
    <x v="10"/>
  </r>
  <r>
    <m/>
    <m/>
    <m/>
    <m/>
    <x v="56"/>
    <m/>
    <m/>
    <m/>
    <m/>
    <m/>
    <m/>
    <x v="8"/>
    <x v="7"/>
    <m/>
    <m/>
    <x v="10"/>
  </r>
  <r>
    <m/>
    <m/>
    <m/>
    <m/>
    <x v="56"/>
    <m/>
    <m/>
    <m/>
    <m/>
    <m/>
    <m/>
    <x v="8"/>
    <x v="7"/>
    <m/>
    <m/>
    <x v="10"/>
  </r>
  <r>
    <m/>
    <m/>
    <m/>
    <m/>
    <x v="56"/>
    <m/>
    <m/>
    <m/>
    <m/>
    <m/>
    <m/>
    <x v="8"/>
    <x v="7"/>
    <m/>
    <m/>
    <x v="10"/>
  </r>
  <r>
    <m/>
    <m/>
    <m/>
    <m/>
    <x v="56"/>
    <m/>
    <m/>
    <m/>
    <m/>
    <m/>
    <m/>
    <x v="8"/>
    <x v="7"/>
    <m/>
    <m/>
    <x v="10"/>
  </r>
  <r>
    <m/>
    <m/>
    <m/>
    <m/>
    <x v="56"/>
    <m/>
    <m/>
    <m/>
    <m/>
    <m/>
    <m/>
    <x v="8"/>
    <x v="7"/>
    <m/>
    <m/>
    <x v="10"/>
  </r>
  <r>
    <m/>
    <m/>
    <m/>
    <m/>
    <x v="56"/>
    <m/>
    <m/>
    <m/>
    <m/>
    <m/>
    <m/>
    <x v="8"/>
    <x v="7"/>
    <m/>
    <m/>
    <x v="10"/>
  </r>
  <r>
    <m/>
    <m/>
    <m/>
    <m/>
    <x v="56"/>
    <m/>
    <m/>
    <m/>
    <m/>
    <m/>
    <m/>
    <x v="8"/>
    <x v="7"/>
    <m/>
    <m/>
    <x v="1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0" applyNumberFormats="0" applyBorderFormats="0" applyFontFormats="0" applyPatternFormats="0" applyAlignmentFormats="0" applyWidthHeightFormats="1" dataCaption="Значения" updatedVersion="4" minRefreshableVersion="3" useAutoFormatting="1" itemPrintTitles="1" createdVersion="4" indent="0" outline="1" outlineData="1" multipleFieldFilters="0">
  <location ref="A3:K81" firstHeaderRow="1" firstDataRow="2" firstDataCol="1" rowPageCount="1" colPageCount="1"/>
  <pivotFields count="16">
    <pivotField showAll="0"/>
    <pivotField showAll="0" defaultSubtotal="0"/>
    <pivotField dataField="1" showAll="0"/>
    <pivotField showAll="0"/>
    <pivotField axis="axisRow" showAll="0">
      <items count="58">
        <item x="15"/>
        <item x="0"/>
        <item x="2"/>
        <item x="53"/>
        <item x="12"/>
        <item x="7"/>
        <item x="55"/>
        <item x="20"/>
        <item x="50"/>
        <item x="8"/>
        <item x="43"/>
        <item x="33"/>
        <item x="41"/>
        <item x="26"/>
        <item x="34"/>
        <item x="35"/>
        <item x="31"/>
        <item x="25"/>
        <item x="32"/>
        <item x="47"/>
        <item x="27"/>
        <item x="18"/>
        <item x="54"/>
        <item x="38"/>
        <item x="45"/>
        <item x="37"/>
        <item x="49"/>
        <item x="22"/>
        <item x="44"/>
        <item x="42"/>
        <item x="19"/>
        <item x="17"/>
        <item x="21"/>
        <item x="36"/>
        <item x="52"/>
        <item x="48"/>
        <item x="39"/>
        <item x="23"/>
        <item x="28"/>
        <item x="24"/>
        <item x="40"/>
        <item x="29"/>
        <item x="51"/>
        <item x="16"/>
        <item x="30"/>
        <item x="46"/>
        <item x="10"/>
        <item x="9"/>
        <item x="5"/>
        <item x="6"/>
        <item x="13"/>
        <item x="1"/>
        <item x="11"/>
        <item x="3"/>
        <item x="14"/>
        <item x="4"/>
        <item x="56"/>
        <item t="default"/>
      </items>
    </pivotField>
    <pivotField showAll="0"/>
    <pivotField showAll="0"/>
    <pivotField showAll="0" defaultSubtotal="0"/>
    <pivotField showAll="0"/>
    <pivotField showAll="0"/>
    <pivotField showAll="0"/>
    <pivotField axis="axisCol" showAll="0">
      <items count="12">
        <item x="4"/>
        <item x="0"/>
        <item x="6"/>
        <item x="1"/>
        <item x="2"/>
        <item x="3"/>
        <item x="7"/>
        <item m="1" x="9"/>
        <item m="1" x="10"/>
        <item x="8"/>
        <item x="5"/>
        <item t="default"/>
      </items>
    </pivotField>
    <pivotField axis="axisPage" showAll="0">
      <items count="15">
        <item m="1" x="9"/>
        <item m="1" x="8"/>
        <item m="1" x="10"/>
        <item m="1" x="13"/>
        <item m="1" x="12"/>
        <item x="7"/>
        <item m="1" x="11"/>
        <item x="0"/>
        <item x="1"/>
        <item x="2"/>
        <item x="3"/>
        <item x="4"/>
        <item x="5"/>
        <item x="6"/>
        <item t="default"/>
      </items>
    </pivotField>
    <pivotField showAll="0" defaultSubtotal="0"/>
    <pivotField showAll="0" defaultSubtotal="0"/>
    <pivotField axis="axisRow" showAll="0">
      <items count="12">
        <item x="9"/>
        <item x="7"/>
        <item x="5"/>
        <item x="0"/>
        <item x="6"/>
        <item x="1"/>
        <item x="8"/>
        <item x="2"/>
        <item x="3"/>
        <item x="4"/>
        <item x="10"/>
        <item t="default"/>
      </items>
    </pivotField>
  </pivotFields>
  <rowFields count="2">
    <field x="15"/>
    <field x="4"/>
  </rowFields>
  <rowItems count="77">
    <i>
      <x/>
    </i>
    <i r="1">
      <x/>
    </i>
    <i r="1">
      <x v="3"/>
    </i>
    <i r="1">
      <x v="6"/>
    </i>
    <i r="1">
      <x v="7"/>
    </i>
    <i r="1">
      <x v="8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0"/>
    </i>
    <i r="1">
      <x v="21"/>
    </i>
    <i r="1">
      <x v="22"/>
    </i>
    <i r="1">
      <x v="23"/>
    </i>
    <i r="1">
      <x v="24"/>
    </i>
    <i r="1">
      <x v="25"/>
    </i>
    <i r="1">
      <x v="26"/>
    </i>
    <i r="1">
      <x v="27"/>
    </i>
    <i r="1">
      <x v="28"/>
    </i>
    <i r="1">
      <x v="29"/>
    </i>
    <i r="1">
      <x v="30"/>
    </i>
    <i r="1">
      <x v="31"/>
    </i>
    <i r="1">
      <x v="32"/>
    </i>
    <i r="1">
      <x v="33"/>
    </i>
    <i r="1">
      <x v="34"/>
    </i>
    <i r="1">
      <x v="35"/>
    </i>
    <i r="1">
      <x v="36"/>
    </i>
    <i r="1">
      <x v="37"/>
    </i>
    <i r="1">
      <x v="38"/>
    </i>
    <i r="1">
      <x v="39"/>
    </i>
    <i r="1">
      <x v="40"/>
    </i>
    <i r="1">
      <x v="41"/>
    </i>
    <i r="1">
      <x v="42"/>
    </i>
    <i r="1">
      <x v="43"/>
    </i>
    <i r="1">
      <x v="44"/>
    </i>
    <i r="1">
      <x v="45"/>
    </i>
    <i r="1">
      <x v="48"/>
    </i>
    <i r="1">
      <x v="53"/>
    </i>
    <i>
      <x v="1"/>
    </i>
    <i r="1">
      <x v="4"/>
    </i>
    <i r="1">
      <x v="50"/>
    </i>
    <i>
      <x v="2"/>
    </i>
    <i r="1">
      <x v="52"/>
    </i>
    <i r="1">
      <x v="55"/>
    </i>
    <i>
      <x v="3"/>
    </i>
    <i r="1">
      <x v="1"/>
    </i>
    <i r="1">
      <x v="2"/>
    </i>
    <i r="1">
      <x v="51"/>
    </i>
    <i>
      <x v="4"/>
    </i>
    <i r="1">
      <x v="51"/>
    </i>
    <i>
      <x v="5"/>
    </i>
    <i r="1">
      <x v="53"/>
    </i>
    <i r="1">
      <x v="55"/>
    </i>
    <i>
      <x v="6"/>
    </i>
    <i r="1">
      <x v="53"/>
    </i>
    <i r="1">
      <x v="54"/>
    </i>
    <i r="1">
      <x v="55"/>
    </i>
    <i>
      <x v="7"/>
    </i>
    <i r="1">
      <x v="48"/>
    </i>
    <i>
      <x v="8"/>
    </i>
    <i r="1">
      <x v="48"/>
    </i>
    <i>
      <x v="9"/>
    </i>
    <i r="1">
      <x v="5"/>
    </i>
    <i r="1">
      <x v="9"/>
    </i>
    <i r="1">
      <x v="46"/>
    </i>
    <i r="1">
      <x v="47"/>
    </i>
    <i r="1">
      <x v="48"/>
    </i>
    <i r="1">
      <x v="49"/>
    </i>
    <i>
      <x v="10"/>
    </i>
    <i r="1">
      <x v="56"/>
    </i>
    <i t="grand">
      <x/>
    </i>
  </rowItems>
  <colFields count="1">
    <field x="11"/>
  </colFields>
  <colItems count="10">
    <i>
      <x/>
    </i>
    <i>
      <x v="1"/>
    </i>
    <i>
      <x v="2"/>
    </i>
    <i>
      <x v="3"/>
    </i>
    <i>
      <x v="4"/>
    </i>
    <i>
      <x v="5"/>
    </i>
    <i>
      <x v="6"/>
    </i>
    <i>
      <x v="9"/>
    </i>
    <i>
      <x v="10"/>
    </i>
    <i t="grand">
      <x/>
    </i>
  </colItems>
  <pageFields count="1">
    <pageField fld="12" hier="-1"/>
  </pageFields>
  <dataFields count="1">
    <dataField name="Сумма по полю Сумма" fld="2" baseField="13" baseItem="0"/>
  </dataFields>
  <formats count="7">
    <format dxfId="15">
      <pivotArea collapsedLevelsAreSubtotals="1" fieldPosition="0">
        <references count="1">
          <reference field="15" count="0"/>
        </references>
      </pivotArea>
    </format>
    <format dxfId="14">
      <pivotArea dataOnly="0" labelOnly="1" fieldPosition="0">
        <references count="1">
          <reference field="15" count="0"/>
        </references>
      </pivotArea>
    </format>
    <format dxfId="13">
      <pivotArea type="all" dataOnly="0" outline="0" fieldPosition="0"/>
    </format>
    <format dxfId="12">
      <pivotArea field="15" type="button" dataOnly="0" labelOnly="1" outline="0" axis="axisRow" fieldPosition="0"/>
    </format>
    <format dxfId="11">
      <pivotArea dataOnly="0" labelOnly="1" fieldPosition="0">
        <references count="1">
          <reference field="11" count="0"/>
        </references>
      </pivotArea>
    </format>
    <format dxfId="10">
      <pivotArea dataOnly="0" labelOnly="1" grandCol="1" outline="0" fieldPosition="0"/>
    </format>
    <format dxfId="9">
      <pivotArea dataOnly="0" labelOnly="1" outline="0" fieldPosition="0">
        <references count="1">
          <reference field="12" count="0"/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"/>
  <sheetViews>
    <sheetView workbookViewId="0">
      <selection activeCell="M27" sqref="M27"/>
    </sheetView>
  </sheetViews>
  <sheetFormatPr defaultColWidth="9.140625" defaultRowHeight="12.75" x14ac:dyDescent="0.2"/>
  <cols>
    <col min="1" max="1" width="20.28515625" customWidth="1"/>
    <col min="2" max="2" width="32.5703125" customWidth="1"/>
    <col min="3" max="3" width="13.28515625" customWidth="1"/>
    <col min="4" max="4" width="9.140625" customWidth="1"/>
    <col min="5" max="5" width="27" customWidth="1"/>
    <col min="6" max="6" width="10.42578125" customWidth="1"/>
    <col min="7" max="7" width="8.42578125" style="46" customWidth="1"/>
    <col min="8" max="8" width="16.85546875" customWidth="1"/>
    <col min="9" max="9" width="19.42578125" customWidth="1"/>
    <col min="10" max="10" width="15.7109375" style="47" customWidth="1"/>
    <col min="11" max="11" width="16.7109375" customWidth="1"/>
    <col min="12" max="12" width="17" style="41" customWidth="1"/>
  </cols>
  <sheetData>
    <row r="1" spans="1:12" x14ac:dyDescent="0.2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44" t="s">
        <v>6</v>
      </c>
      <c r="H1" s="2" t="s">
        <v>7</v>
      </c>
      <c r="I1" s="2" t="s">
        <v>8</v>
      </c>
      <c r="L1" s="48" t="s">
        <v>692</v>
      </c>
    </row>
    <row r="2" spans="1:12" x14ac:dyDescent="0.2">
      <c r="A2" s="1" t="s">
        <v>9</v>
      </c>
      <c r="B2" s="1" t="s">
        <v>10</v>
      </c>
      <c r="C2" s="5" t="s">
        <v>11</v>
      </c>
      <c r="D2" s="1"/>
      <c r="E2" s="1" t="s">
        <v>12</v>
      </c>
      <c r="F2" s="5"/>
      <c r="G2" s="45"/>
      <c r="H2" s="1" t="s">
        <v>9</v>
      </c>
      <c r="I2" s="7">
        <v>238320.6</v>
      </c>
      <c r="L2" s="49"/>
    </row>
    <row r="3" spans="1:12" x14ac:dyDescent="0.2">
      <c r="A3" s="1" t="s">
        <v>9</v>
      </c>
      <c r="B3" s="1" t="s">
        <v>10</v>
      </c>
      <c r="C3" s="5" t="s">
        <v>11</v>
      </c>
      <c r="D3" s="1"/>
      <c r="E3" s="1" t="s">
        <v>13</v>
      </c>
      <c r="F3" s="5"/>
      <c r="G3" s="45"/>
      <c r="H3" s="1" t="s">
        <v>9</v>
      </c>
      <c r="I3" s="7">
        <v>7215.87</v>
      </c>
      <c r="L3" s="49"/>
    </row>
    <row r="4" spans="1:12" s="4" customFormat="1" ht="15" x14ac:dyDescent="0.25">
      <c r="A4" s="3" t="s">
        <v>9</v>
      </c>
      <c r="B4" s="3" t="s">
        <v>14</v>
      </c>
      <c r="C4" s="6" t="s">
        <v>11</v>
      </c>
      <c r="D4" s="3"/>
      <c r="E4" s="3"/>
      <c r="F4" s="6"/>
      <c r="G4" s="45" t="s">
        <v>731</v>
      </c>
      <c r="H4" s="3"/>
      <c r="I4" s="8">
        <f>SUM(I2:I3)</f>
        <v>245536.47</v>
      </c>
      <c r="J4" s="47">
        <v>245536.47</v>
      </c>
      <c r="K4" s="7">
        <f>I4-J4</f>
        <v>0</v>
      </c>
      <c r="L4" s="50">
        <f>SUMIFS('Дт-пров '!$C:$C,'Дт-пров '!$M:$M,G4,'Дт-пров '!$N:$N,C4)</f>
        <v>245536.47000000003</v>
      </c>
    </row>
    <row r="5" spans="1:12" ht="14.25" x14ac:dyDescent="0.2">
      <c r="A5" s="1" t="s">
        <v>9</v>
      </c>
      <c r="B5" s="1" t="s">
        <v>10</v>
      </c>
      <c r="C5" s="5" t="s">
        <v>15</v>
      </c>
      <c r="D5" s="1"/>
      <c r="E5" s="1" t="s">
        <v>16</v>
      </c>
      <c r="F5" s="5" t="s">
        <v>15</v>
      </c>
      <c r="G5" s="45"/>
      <c r="H5" s="1" t="s">
        <v>9</v>
      </c>
      <c r="I5" s="7">
        <v>19996.23</v>
      </c>
      <c r="L5" s="50"/>
    </row>
    <row r="6" spans="1:12" s="4" customFormat="1" ht="15" x14ac:dyDescent="0.25">
      <c r="A6" s="3" t="s">
        <v>9</v>
      </c>
      <c r="B6" s="3" t="s">
        <v>14</v>
      </c>
      <c r="C6" s="6" t="s">
        <v>15</v>
      </c>
      <c r="D6" s="3"/>
      <c r="E6" s="3"/>
      <c r="F6" s="6"/>
      <c r="G6" s="45" t="s">
        <v>731</v>
      </c>
      <c r="H6" s="3"/>
      <c r="I6" s="8">
        <f>SUM(I5)</f>
        <v>19996.23</v>
      </c>
      <c r="J6" s="47">
        <v>19996.23</v>
      </c>
      <c r="K6" s="7">
        <f>I6-J6</f>
        <v>0</v>
      </c>
      <c r="L6" s="50">
        <f>SUMIFS('Дт-пров '!$C:$C,'Дт-пров '!$M:$M,G6,'Дт-пров '!$N:$N,C6)</f>
        <v>19996.23</v>
      </c>
    </row>
    <row r="7" spans="1:12" ht="14.25" x14ac:dyDescent="0.2">
      <c r="A7" s="1" t="s">
        <v>9</v>
      </c>
      <c r="B7" s="1" t="s">
        <v>10</v>
      </c>
      <c r="C7" s="5" t="s">
        <v>17</v>
      </c>
      <c r="D7" s="1"/>
      <c r="E7" s="1" t="s">
        <v>18</v>
      </c>
      <c r="F7" s="5"/>
      <c r="G7" s="45"/>
      <c r="H7" s="1" t="s">
        <v>9</v>
      </c>
      <c r="I7" s="7">
        <v>15812.64</v>
      </c>
      <c r="L7" s="50"/>
    </row>
    <row r="8" spans="1:12" s="4" customFormat="1" ht="15" x14ac:dyDescent="0.25">
      <c r="A8" s="3" t="s">
        <v>9</v>
      </c>
      <c r="B8" s="3" t="s">
        <v>14</v>
      </c>
      <c r="C8" s="6" t="s">
        <v>17</v>
      </c>
      <c r="D8" s="3"/>
      <c r="E8" s="3"/>
      <c r="F8" s="6"/>
      <c r="G8" s="45" t="s">
        <v>731</v>
      </c>
      <c r="H8" s="3"/>
      <c r="I8" s="8">
        <f>SUM(I7)</f>
        <v>15812.64</v>
      </c>
      <c r="J8" s="47">
        <v>15812.64</v>
      </c>
      <c r="K8" s="7">
        <f>I8-J8</f>
        <v>0</v>
      </c>
      <c r="L8" s="50">
        <f>SUMIFS('Дт-пров '!$C:$C,'Дт-пров '!$M:$M,G8,'Дт-пров '!$N:$N,C8)</f>
        <v>15812.64</v>
      </c>
    </row>
    <row r="9" spans="1:12" ht="14.25" x14ac:dyDescent="0.2">
      <c r="A9" s="1" t="s">
        <v>9</v>
      </c>
      <c r="B9" s="1" t="s">
        <v>10</v>
      </c>
      <c r="C9" s="5" t="s">
        <v>19</v>
      </c>
      <c r="D9" s="1"/>
      <c r="E9" s="1" t="s">
        <v>16</v>
      </c>
      <c r="F9" s="5" t="s">
        <v>19</v>
      </c>
      <c r="G9" s="45"/>
      <c r="H9" s="1" t="s">
        <v>9</v>
      </c>
      <c r="I9" s="7">
        <v>1396.64</v>
      </c>
      <c r="K9" s="7"/>
      <c r="L9" s="50"/>
    </row>
    <row r="10" spans="1:12" s="4" customFormat="1" ht="15" x14ac:dyDescent="0.25">
      <c r="A10" s="3" t="s">
        <v>9</v>
      </c>
      <c r="B10" s="3" t="s">
        <v>14</v>
      </c>
      <c r="C10" s="6" t="s">
        <v>19</v>
      </c>
      <c r="D10" s="3"/>
      <c r="E10" s="3"/>
      <c r="F10" s="6"/>
      <c r="G10" s="45" t="s">
        <v>731</v>
      </c>
      <c r="H10" s="3"/>
      <c r="I10" s="8">
        <f>SUM(I9)</f>
        <v>1396.64</v>
      </c>
      <c r="J10" s="47">
        <v>1396.64</v>
      </c>
      <c r="K10" s="7">
        <f>I10-J10</f>
        <v>0</v>
      </c>
      <c r="L10" s="50">
        <f>SUMIFS('Дт-пров '!$C:$C,'Дт-пров '!$M:$M,G10,'Дт-пров '!$N:$N,C10)</f>
        <v>1396.64</v>
      </c>
    </row>
    <row r="11" spans="1:12" ht="14.25" x14ac:dyDescent="0.2">
      <c r="A11" s="1" t="s">
        <v>9</v>
      </c>
      <c r="B11" s="1" t="s">
        <v>10</v>
      </c>
      <c r="C11" s="5" t="s">
        <v>20</v>
      </c>
      <c r="D11" s="1"/>
      <c r="E11" s="1" t="s">
        <v>21</v>
      </c>
      <c r="F11" s="5"/>
      <c r="G11" s="45"/>
      <c r="H11" s="1" t="s">
        <v>9</v>
      </c>
      <c r="I11" s="7">
        <v>225902.78</v>
      </c>
      <c r="K11" s="7"/>
      <c r="L11" s="50"/>
    </row>
    <row r="12" spans="1:12" ht="14.25" x14ac:dyDescent="0.2">
      <c r="A12" s="1" t="s">
        <v>9</v>
      </c>
      <c r="B12" s="1" t="s">
        <v>10</v>
      </c>
      <c r="C12" s="5" t="s">
        <v>20</v>
      </c>
      <c r="D12" s="1"/>
      <c r="E12" s="1" t="s">
        <v>22</v>
      </c>
      <c r="F12" s="5"/>
      <c r="G12" s="45"/>
      <c r="H12" s="1" t="s">
        <v>9</v>
      </c>
      <c r="I12" s="7">
        <v>6616.04</v>
      </c>
      <c r="K12" s="7"/>
      <c r="L12" s="50"/>
    </row>
    <row r="13" spans="1:12" s="4" customFormat="1" ht="15" x14ac:dyDescent="0.25">
      <c r="A13" s="3" t="s">
        <v>9</v>
      </c>
      <c r="B13" s="3" t="s">
        <v>14</v>
      </c>
      <c r="C13" s="6" t="s">
        <v>20</v>
      </c>
      <c r="D13" s="3"/>
      <c r="E13" s="3"/>
      <c r="F13" s="6"/>
      <c r="G13" s="45" t="s">
        <v>731</v>
      </c>
      <c r="H13" s="3"/>
      <c r="I13" s="8">
        <f>SUM(I11:I12)</f>
        <v>232518.82</v>
      </c>
      <c r="J13" s="47">
        <v>232518.82</v>
      </c>
      <c r="K13" s="7">
        <f>I13-J13</f>
        <v>0</v>
      </c>
      <c r="L13" s="50">
        <f>SUMIFS('Дт-пров '!$C:$C,'Дт-пров '!$M:$M,G13,'Дт-пров '!$N:$N,C13)</f>
        <v>232518.81999999998</v>
      </c>
    </row>
    <row r="14" spans="1:12" ht="14.25" x14ac:dyDescent="0.2">
      <c r="A14" s="1" t="s">
        <v>9</v>
      </c>
      <c r="B14" s="1" t="s">
        <v>10</v>
      </c>
      <c r="C14" s="5" t="s">
        <v>23</v>
      </c>
      <c r="D14" s="1"/>
      <c r="E14" s="1" t="s">
        <v>24</v>
      </c>
      <c r="F14" s="5"/>
      <c r="G14" s="45"/>
      <c r="H14" s="1" t="s">
        <v>9</v>
      </c>
      <c r="I14" s="7">
        <v>483009799.00999999</v>
      </c>
      <c r="K14" s="7"/>
      <c r="L14" s="50"/>
    </row>
    <row r="15" spans="1:12" s="4" customFormat="1" ht="15" x14ac:dyDescent="0.25">
      <c r="A15" s="3" t="s">
        <v>9</v>
      </c>
      <c r="B15" s="3" t="s">
        <v>14</v>
      </c>
      <c r="C15" s="6" t="s">
        <v>23</v>
      </c>
      <c r="D15" s="3"/>
      <c r="E15" s="3"/>
      <c r="F15" s="6"/>
      <c r="G15" s="45" t="s">
        <v>731</v>
      </c>
      <c r="H15" s="3"/>
      <c r="I15" s="8">
        <f>SUM(I14)</f>
        <v>483009799.00999999</v>
      </c>
      <c r="J15" s="47">
        <v>483009799.00999999</v>
      </c>
      <c r="K15" s="7">
        <f>I15-J15</f>
        <v>0</v>
      </c>
      <c r="L15" s="50">
        <f>SUMIFS('Дт-пров '!$C:$C,'Дт-пров '!$M:$M,G15,'Дт-пров '!$N:$N,C15)</f>
        <v>483009799.00999999</v>
      </c>
    </row>
    <row r="16" spans="1:12" ht="14.25" x14ac:dyDescent="0.2">
      <c r="A16" s="1" t="s">
        <v>9</v>
      </c>
      <c r="B16" s="1" t="s">
        <v>10</v>
      </c>
      <c r="C16" s="5" t="s">
        <v>25</v>
      </c>
      <c r="D16" s="1"/>
      <c r="E16" s="1" t="s">
        <v>26</v>
      </c>
      <c r="F16" s="5"/>
      <c r="G16" s="45"/>
      <c r="H16" s="1" t="s">
        <v>9</v>
      </c>
      <c r="I16" s="7">
        <v>104.84</v>
      </c>
      <c r="K16" s="7"/>
      <c r="L16" s="50"/>
    </row>
    <row r="17" spans="1:13" s="4" customFormat="1" ht="15" x14ac:dyDescent="0.25">
      <c r="A17" s="3" t="s">
        <v>9</v>
      </c>
      <c r="B17" s="3" t="s">
        <v>14</v>
      </c>
      <c r="C17" s="6" t="s">
        <v>25</v>
      </c>
      <c r="D17" s="3"/>
      <c r="E17" s="3"/>
      <c r="F17" s="6"/>
      <c r="G17" s="45" t="s">
        <v>731</v>
      </c>
      <c r="H17" s="3"/>
      <c r="I17" s="8">
        <f>SUM(I16)</f>
        <v>104.84</v>
      </c>
      <c r="J17" s="47">
        <v>104.84</v>
      </c>
      <c r="K17" s="7">
        <f>I17-J17</f>
        <v>0</v>
      </c>
      <c r="L17" s="50">
        <f>SUMIFS('Дт-пров '!$C:$C,'Дт-пров '!$M:$M,G17,'Дт-пров '!$N:$N,C17)</f>
        <v>104.84</v>
      </c>
    </row>
    <row r="18" spans="1:13" ht="14.25" x14ac:dyDescent="0.2">
      <c r="A18" s="1" t="s">
        <v>9</v>
      </c>
      <c r="B18" s="1" t="s">
        <v>10</v>
      </c>
      <c r="C18" s="5" t="s">
        <v>27</v>
      </c>
      <c r="D18" s="1"/>
      <c r="E18" s="1" t="s">
        <v>28</v>
      </c>
      <c r="F18" s="5"/>
      <c r="G18" s="45"/>
      <c r="H18" s="1" t="s">
        <v>9</v>
      </c>
      <c r="I18" s="7">
        <v>12301.22</v>
      </c>
      <c r="K18" s="7"/>
      <c r="L18" s="50"/>
    </row>
    <row r="19" spans="1:13" s="4" customFormat="1" ht="15" x14ac:dyDescent="0.25">
      <c r="A19" s="3" t="s">
        <v>9</v>
      </c>
      <c r="B19" s="3" t="s">
        <v>14</v>
      </c>
      <c r="C19" s="6" t="s">
        <v>27</v>
      </c>
      <c r="D19" s="3"/>
      <c r="E19" s="3"/>
      <c r="F19" s="6"/>
      <c r="G19" s="45" t="s">
        <v>731</v>
      </c>
      <c r="H19" s="3"/>
      <c r="I19" s="8">
        <f>SUM(I18)</f>
        <v>12301.22</v>
      </c>
      <c r="J19" s="47">
        <v>12301.22</v>
      </c>
      <c r="K19" s="7">
        <f>I19-J19</f>
        <v>0</v>
      </c>
      <c r="L19" s="50">
        <f>SUMIFS('Дт-пров '!$C:$C,'Дт-пров '!$M:$M,G19,'Дт-пров '!$N:$N,C19)</f>
        <v>12301.22</v>
      </c>
    </row>
    <row r="20" spans="1:13" ht="14.25" x14ac:dyDescent="0.2">
      <c r="A20" s="1" t="s">
        <v>9</v>
      </c>
      <c r="B20" s="1" t="s">
        <v>10</v>
      </c>
      <c r="C20" s="5" t="s">
        <v>29</v>
      </c>
      <c r="D20" s="1"/>
      <c r="E20" s="1" t="s">
        <v>16</v>
      </c>
      <c r="F20" s="5" t="s">
        <v>29</v>
      </c>
      <c r="G20" s="45"/>
      <c r="H20" s="1" t="s">
        <v>9</v>
      </c>
      <c r="I20" s="7">
        <v>614656.55000000005</v>
      </c>
      <c r="K20" s="7"/>
      <c r="L20" s="50"/>
    </row>
    <row r="21" spans="1:13" s="4" customFormat="1" ht="15" x14ac:dyDescent="0.25">
      <c r="A21" s="3" t="s">
        <v>9</v>
      </c>
      <c r="B21" s="3" t="s">
        <v>14</v>
      </c>
      <c r="C21" s="6" t="s">
        <v>29</v>
      </c>
      <c r="D21" s="3"/>
      <c r="E21" s="3"/>
      <c r="F21" s="6"/>
      <c r="G21" s="45" t="s">
        <v>731</v>
      </c>
      <c r="H21" s="3"/>
      <c r="I21" s="8">
        <f>SUM(I20)</f>
        <v>614656.55000000005</v>
      </c>
      <c r="J21" s="47">
        <v>614656.55000000005</v>
      </c>
      <c r="K21" s="7">
        <f>I21-J21</f>
        <v>0</v>
      </c>
      <c r="L21" s="50">
        <f>SUMIFS('Дт-пров '!$C:$C,'Дт-пров '!$M:$M,G21,'Дт-пров '!$N:$N,C21)</f>
        <v>614656.54999999993</v>
      </c>
    </row>
    <row r="22" spans="1:13" ht="14.25" x14ac:dyDescent="0.2">
      <c r="A22" s="1" t="s">
        <v>30</v>
      </c>
      <c r="B22" s="1" t="s">
        <v>10</v>
      </c>
      <c r="C22" s="5" t="s">
        <v>23</v>
      </c>
      <c r="D22" s="1"/>
      <c r="E22" s="1" t="s">
        <v>24</v>
      </c>
      <c r="F22" s="5"/>
      <c r="G22" s="45"/>
      <c r="H22" s="1" t="s">
        <v>30</v>
      </c>
      <c r="I22" s="7">
        <v>24573700</v>
      </c>
      <c r="K22" s="7"/>
      <c r="L22" s="50"/>
    </row>
    <row r="23" spans="1:13" s="4" customFormat="1" ht="15" x14ac:dyDescent="0.25">
      <c r="A23" s="3" t="s">
        <v>30</v>
      </c>
      <c r="B23" s="3" t="s">
        <v>14</v>
      </c>
      <c r="C23" s="6" t="s">
        <v>23</v>
      </c>
      <c r="D23" s="3"/>
      <c r="E23" s="3"/>
      <c r="F23" s="6"/>
      <c r="G23" s="45" t="s">
        <v>730</v>
      </c>
      <c r="H23" s="3"/>
      <c r="I23" s="8">
        <f>SUM(I22)</f>
        <v>24573700</v>
      </c>
      <c r="J23" s="47">
        <v>24573700</v>
      </c>
      <c r="K23" s="7">
        <f>I23-J23</f>
        <v>0</v>
      </c>
      <c r="L23" s="50">
        <f>SUMIFS('Дт-пров '!$C:$C,'Дт-пров '!$M:$M,G23,'Дт-пров '!$N:$N,C23)</f>
        <v>24573700</v>
      </c>
    </row>
    <row r="24" spans="1:13" ht="14.25" x14ac:dyDescent="0.2">
      <c r="A24" s="1" t="s">
        <v>31</v>
      </c>
      <c r="B24" s="1" t="s">
        <v>10</v>
      </c>
      <c r="C24" s="5" t="s">
        <v>11</v>
      </c>
      <c r="D24" s="1"/>
      <c r="E24" s="1" t="s">
        <v>12</v>
      </c>
      <c r="F24" s="5"/>
      <c r="G24" s="45"/>
      <c r="H24" s="1" t="s">
        <v>31</v>
      </c>
      <c r="I24" s="7">
        <v>15560.51</v>
      </c>
      <c r="K24" s="7"/>
      <c r="L24" s="50"/>
    </row>
    <row r="25" spans="1:13" s="4" customFormat="1" ht="15" x14ac:dyDescent="0.25">
      <c r="A25" s="3" t="s">
        <v>31</v>
      </c>
      <c r="B25" s="3" t="s">
        <v>14</v>
      </c>
      <c r="C25" s="6" t="s">
        <v>11</v>
      </c>
      <c r="D25" s="3"/>
      <c r="E25" s="3"/>
      <c r="F25" s="6"/>
      <c r="G25" s="45" t="s">
        <v>729</v>
      </c>
      <c r="H25" s="3"/>
      <c r="I25" s="8">
        <f>SUM(I24)</f>
        <v>15560.51</v>
      </c>
      <c r="J25" s="47">
        <v>15560.51</v>
      </c>
      <c r="K25" s="7">
        <f>I25-J25</f>
        <v>0</v>
      </c>
      <c r="L25" s="50">
        <f>SUMIFS('Дт-пров '!$C:$C,'Дт-пров '!$M:$M,G25,'Дт-пров '!$N:$N,C25)</f>
        <v>15560.51</v>
      </c>
    </row>
    <row r="26" spans="1:13" ht="14.25" x14ac:dyDescent="0.2">
      <c r="A26" s="1" t="s">
        <v>31</v>
      </c>
      <c r="B26" s="1" t="s">
        <v>10</v>
      </c>
      <c r="C26" s="5" t="s">
        <v>23</v>
      </c>
      <c r="D26" s="1"/>
      <c r="E26" s="1" t="s">
        <v>24</v>
      </c>
      <c r="F26" s="5"/>
      <c r="G26" s="45"/>
      <c r="H26" s="1" t="s">
        <v>31</v>
      </c>
      <c r="I26" s="7">
        <v>43989888.149999999</v>
      </c>
      <c r="K26" s="7"/>
      <c r="L26" s="50"/>
    </row>
    <row r="27" spans="1:13" s="4" customFormat="1" ht="15" x14ac:dyDescent="0.25">
      <c r="A27" s="3" t="s">
        <v>31</v>
      </c>
      <c r="B27" s="3" t="s">
        <v>14</v>
      </c>
      <c r="C27" s="6" t="s">
        <v>23</v>
      </c>
      <c r="D27" s="3"/>
      <c r="E27" s="3"/>
      <c r="F27" s="6"/>
      <c r="G27" s="45" t="s">
        <v>729</v>
      </c>
      <c r="H27" s="3"/>
      <c r="I27" s="8">
        <f>SUM(I26)</f>
        <v>43989888.149999999</v>
      </c>
      <c r="J27" s="47">
        <v>43989888.149999999</v>
      </c>
      <c r="K27" s="7">
        <f>I27-J27</f>
        <v>0</v>
      </c>
      <c r="L27" s="50">
        <f>SUMIFS('Дт-пров '!$C:$C,'Дт-пров '!$M:$M,G27,'Дт-пров '!$N:$N,C27)</f>
        <v>43989888.149999999</v>
      </c>
      <c r="M27" s="42"/>
    </row>
    <row r="28" spans="1:13" ht="14.25" x14ac:dyDescent="0.2">
      <c r="A28" s="1" t="s">
        <v>653</v>
      </c>
      <c r="B28" s="1" t="s">
        <v>10</v>
      </c>
      <c r="C28" s="5" t="s">
        <v>23</v>
      </c>
      <c r="E28" s="1" t="s">
        <v>24</v>
      </c>
      <c r="H28" s="1" t="s">
        <v>653</v>
      </c>
      <c r="I28" s="7">
        <v>13864673.24</v>
      </c>
      <c r="J28" s="46"/>
      <c r="L28" s="50"/>
    </row>
    <row r="29" spans="1:13" s="4" customFormat="1" ht="15" x14ac:dyDescent="0.25">
      <c r="A29" s="3" t="s">
        <v>653</v>
      </c>
      <c r="B29" s="3" t="s">
        <v>14</v>
      </c>
      <c r="C29" s="6" t="s">
        <v>23</v>
      </c>
      <c r="D29" s="3"/>
      <c r="E29" s="3"/>
      <c r="G29" s="46" t="s">
        <v>728</v>
      </c>
      <c r="H29" s="3"/>
      <c r="I29" s="8">
        <f>SUM(I28)</f>
        <v>13864673.24</v>
      </c>
      <c r="J29" s="47">
        <v>13864673.24</v>
      </c>
      <c r="K29" s="7">
        <f>I29-J29</f>
        <v>0</v>
      </c>
      <c r="L29" s="50">
        <f>SUMIFS('Дт-пров '!$C:$C,'Дт-пров '!$M:$M,G29,'Дт-пров '!$N:$N,C29)</f>
        <v>0</v>
      </c>
    </row>
    <row r="30" spans="1:13" ht="14.25" x14ac:dyDescent="0.2">
      <c r="A30" s="1" t="s">
        <v>32</v>
      </c>
      <c r="B30" s="1" t="s">
        <v>10</v>
      </c>
      <c r="C30" s="5" t="s">
        <v>23</v>
      </c>
      <c r="D30" s="1"/>
      <c r="E30" s="1" t="s">
        <v>24</v>
      </c>
      <c r="F30" s="5"/>
      <c r="G30" s="45"/>
      <c r="H30" s="1" t="s">
        <v>32</v>
      </c>
      <c r="I30" s="7">
        <v>3430528.2</v>
      </c>
      <c r="K30" s="7"/>
      <c r="L30" s="50"/>
    </row>
    <row r="31" spans="1:13" s="4" customFormat="1" ht="15" x14ac:dyDescent="0.25">
      <c r="A31" s="3" t="s">
        <v>32</v>
      </c>
      <c r="B31" s="3" t="s">
        <v>14</v>
      </c>
      <c r="C31" s="6" t="s">
        <v>23</v>
      </c>
      <c r="D31" s="3"/>
      <c r="E31" s="3"/>
      <c r="F31" s="3"/>
      <c r="G31" s="45" t="s">
        <v>732</v>
      </c>
      <c r="H31" s="3"/>
      <c r="I31" s="8">
        <f>SUM(I30)</f>
        <v>3430528.2</v>
      </c>
      <c r="J31" s="47">
        <v>3430528.2</v>
      </c>
      <c r="K31" s="7">
        <f>I31-J31</f>
        <v>0</v>
      </c>
      <c r="L31" s="50">
        <f>SUMIFS('Дт-пров '!$C:$C,'Дт-пров '!$M:$M,G31,'Дт-пров '!$N:$N,C31)</f>
        <v>3430528.2</v>
      </c>
    </row>
    <row r="32" spans="1:13" ht="14.25" x14ac:dyDescent="0.2">
      <c r="A32" s="1" t="s">
        <v>271</v>
      </c>
      <c r="B32" s="1" t="s">
        <v>272</v>
      </c>
      <c r="C32" s="5" t="s">
        <v>273</v>
      </c>
      <c r="D32" s="1"/>
      <c r="E32" s="1" t="s">
        <v>274</v>
      </c>
      <c r="F32" s="1"/>
      <c r="G32" s="45"/>
      <c r="H32" s="1" t="s">
        <v>271</v>
      </c>
      <c r="I32">
        <v>1121747.94</v>
      </c>
      <c r="K32" s="7"/>
      <c r="L32" s="50"/>
    </row>
    <row r="33" spans="1:12" ht="14.25" x14ac:dyDescent="0.2">
      <c r="A33" s="1" t="s">
        <v>271</v>
      </c>
      <c r="B33" s="1" t="s">
        <v>272</v>
      </c>
      <c r="C33" s="5" t="s">
        <v>273</v>
      </c>
      <c r="D33" s="1"/>
      <c r="E33" s="1" t="s">
        <v>275</v>
      </c>
      <c r="F33" s="1"/>
      <c r="G33" s="45"/>
      <c r="H33" s="1" t="s">
        <v>271</v>
      </c>
      <c r="I33">
        <v>7918.6</v>
      </c>
      <c r="K33" s="7"/>
      <c r="L33" s="50"/>
    </row>
    <row r="34" spans="1:12" s="4" customFormat="1" ht="15" x14ac:dyDescent="0.25">
      <c r="A34" s="3" t="s">
        <v>271</v>
      </c>
      <c r="B34" s="3" t="s">
        <v>276</v>
      </c>
      <c r="C34" s="6" t="s">
        <v>273</v>
      </c>
      <c r="D34" s="3"/>
      <c r="E34" s="3"/>
      <c r="F34" s="3"/>
      <c r="G34" s="45" t="s">
        <v>733</v>
      </c>
      <c r="H34" s="3"/>
      <c r="I34" s="8">
        <f>SUM(I32:I33)</f>
        <v>1129666.54</v>
      </c>
      <c r="J34" s="47">
        <v>1129666.54</v>
      </c>
      <c r="K34" s="7">
        <f>I34-J34</f>
        <v>0</v>
      </c>
      <c r="L34" s="50">
        <f>SUMIFS('Дт-пров '!$C:$C,'Дт-пров '!$M:$M,G34,'Дт-пров '!$N:$N,C34)</f>
        <v>1129666.5400000007</v>
      </c>
    </row>
    <row r="35" spans="1:12" ht="14.25" x14ac:dyDescent="0.2">
      <c r="A35" s="1" t="s">
        <v>682</v>
      </c>
      <c r="B35" s="1" t="s">
        <v>10</v>
      </c>
      <c r="C35" s="5" t="s">
        <v>23</v>
      </c>
      <c r="D35" s="1"/>
      <c r="E35" s="1" t="s">
        <v>24</v>
      </c>
      <c r="F35" s="1"/>
      <c r="G35" s="45"/>
      <c r="H35" s="1" t="s">
        <v>682</v>
      </c>
      <c r="I35" s="7">
        <v>5500000</v>
      </c>
      <c r="J35" s="46"/>
      <c r="L35" s="50"/>
    </row>
    <row r="36" spans="1:12" s="4" customFormat="1" ht="15" x14ac:dyDescent="0.25">
      <c r="A36" s="3" t="s">
        <v>682</v>
      </c>
      <c r="B36" s="3" t="s">
        <v>14</v>
      </c>
      <c r="C36" s="6" t="s">
        <v>23</v>
      </c>
      <c r="D36" s="3"/>
      <c r="E36" s="3"/>
      <c r="F36" s="3"/>
      <c r="G36" s="45" t="s">
        <v>734</v>
      </c>
      <c r="H36" s="3"/>
      <c r="I36" s="8">
        <f>SUM(I35)</f>
        <v>5500000</v>
      </c>
      <c r="J36" s="47">
        <v>5500000</v>
      </c>
      <c r="K36" s="7">
        <f>I36-J36</f>
        <v>0</v>
      </c>
      <c r="L36" s="50">
        <f>SUMIFS('Дт-пров '!$C:$C,'Дт-пров '!$M:$M,G36,'Дт-пров '!$N:$N,C36)</f>
        <v>5500000</v>
      </c>
    </row>
    <row r="37" spans="1:12" s="4" customFormat="1" ht="15" x14ac:dyDescent="0.25">
      <c r="A37" s="3"/>
      <c r="B37" s="3"/>
      <c r="C37" s="6"/>
      <c r="D37" s="3"/>
      <c r="E37" s="3"/>
      <c r="F37" s="3"/>
      <c r="G37" s="45"/>
      <c r="H37" s="3"/>
      <c r="I37" s="8"/>
      <c r="J37" s="47"/>
      <c r="K37" s="7"/>
      <c r="L37" s="50"/>
    </row>
    <row r="38" spans="1:12" ht="14.25" x14ac:dyDescent="0.2">
      <c r="L38" s="50"/>
    </row>
    <row r="39" spans="1:12" ht="14.25" x14ac:dyDescent="0.2">
      <c r="I39" s="7">
        <f>SUM(I36,I34,I31,I29,I27,I25,I23,I21,I19,I17,I15,I13,I10,I8,I6,I4)</f>
        <v>576656139.06000006</v>
      </c>
      <c r="J39" s="47">
        <f>SUM(J34,J31,J29,J27,J25,J23,J21,J19,J17,J15,J13,J10,J8,J6,J4,J36)</f>
        <v>576656139.06000006</v>
      </c>
      <c r="K39" s="7">
        <f>I39-J39</f>
        <v>0</v>
      </c>
      <c r="L39" s="50"/>
    </row>
    <row r="40" spans="1:12" x14ac:dyDescent="0.2">
      <c r="H40" s="19" t="s">
        <v>671</v>
      </c>
      <c r="I40" s="7">
        <f>SUM('Дт-пров '!C:C)</f>
        <v>576656139.06000018</v>
      </c>
      <c r="L40" s="49"/>
    </row>
    <row r="41" spans="1:12" x14ac:dyDescent="0.2">
      <c r="I41" s="7">
        <f>GETPIVOTDATA("Сумма",Дох!$A$3)</f>
        <v>576656139.05999982</v>
      </c>
      <c r="L41" s="51"/>
    </row>
    <row r="42" spans="1:12" x14ac:dyDescent="0.2">
      <c r="I42" s="7"/>
    </row>
  </sheetData>
  <conditionalFormatting sqref="L4">
    <cfRule type="cellIs" dxfId="8" priority="2" operator="equal">
      <formula>$I4</formula>
    </cfRule>
  </conditionalFormatting>
  <conditionalFormatting sqref="L5:L39">
    <cfRule type="cellIs" dxfId="7" priority="1" operator="equal">
      <formula>$I5</formula>
    </cfRule>
  </conditionalFormatting>
  <pageMargins left="0.75" right="0.75" top="1" bottom="1" header="0.5" footer="0.5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61"/>
  <sheetViews>
    <sheetView tabSelected="1" workbookViewId="0">
      <selection activeCell="O11" sqref="O11"/>
    </sheetView>
  </sheetViews>
  <sheetFormatPr defaultColWidth="9.140625" defaultRowHeight="12.75" x14ac:dyDescent="0.2"/>
  <cols>
    <col min="1" max="1" width="11.28515625" customWidth="1"/>
    <col min="2" max="2" width="58.140625" bestFit="1" customWidth="1"/>
    <col min="3" max="3" width="13.7109375" style="41" customWidth="1"/>
    <col min="4" max="4" width="24.5703125" bestFit="1" customWidth="1"/>
    <col min="5" max="5" width="23.85546875" customWidth="1"/>
    <col min="6" max="6" width="24.5703125" customWidth="1"/>
    <col min="7" max="7" width="10.85546875" customWidth="1"/>
    <col min="8" max="8" width="54.5703125" bestFit="1" customWidth="1"/>
    <col min="9" max="9" width="16.7109375" hidden="1" customWidth="1"/>
    <col min="10" max="10" width="35.42578125" hidden="1" customWidth="1"/>
    <col min="11" max="11" width="33.140625" hidden="1" customWidth="1"/>
    <col min="13" max="13" width="23.7109375" style="142" customWidth="1"/>
    <col min="14" max="14" width="11.5703125" style="145" customWidth="1"/>
    <col min="15" max="15" width="13.85546875" style="9" bestFit="1" customWidth="1"/>
    <col min="21" max="21" width="9.140625" style="14"/>
  </cols>
  <sheetData>
    <row r="1" spans="1:21" s="11" customFormat="1" ht="36" customHeight="1" x14ac:dyDescent="0.2">
      <c r="A1" s="10" t="s">
        <v>33</v>
      </c>
      <c r="B1" s="128" t="s">
        <v>34</v>
      </c>
      <c r="C1" s="129" t="s">
        <v>654</v>
      </c>
      <c r="D1" s="128" t="s">
        <v>35</v>
      </c>
      <c r="E1" s="128" t="s">
        <v>36</v>
      </c>
      <c r="F1" s="128" t="s">
        <v>37</v>
      </c>
      <c r="G1" s="128" t="s">
        <v>38</v>
      </c>
      <c r="H1" s="128" t="s">
        <v>695</v>
      </c>
      <c r="I1" s="10" t="s">
        <v>39</v>
      </c>
      <c r="J1" s="10" t="s">
        <v>40</v>
      </c>
      <c r="K1" s="10" t="s">
        <v>41</v>
      </c>
      <c r="L1" s="12" t="s">
        <v>656</v>
      </c>
      <c r="M1" s="141" t="s">
        <v>669</v>
      </c>
      <c r="N1" s="143" t="s">
        <v>670</v>
      </c>
      <c r="O1" s="43" t="s">
        <v>694</v>
      </c>
      <c r="P1"/>
      <c r="Q1"/>
      <c r="U1" s="12"/>
    </row>
    <row r="2" spans="1:21" x14ac:dyDescent="0.2">
      <c r="A2" s="52">
        <v>41687</v>
      </c>
      <c r="B2" s="53" t="s">
        <v>42</v>
      </c>
      <c r="C2" s="54">
        <v>18690.3</v>
      </c>
      <c r="D2" s="53" t="s">
        <v>43</v>
      </c>
      <c r="E2" s="53" t="s">
        <v>44</v>
      </c>
      <c r="F2" s="53" t="s">
        <v>45</v>
      </c>
      <c r="G2" s="53" t="s">
        <v>46</v>
      </c>
      <c r="H2" s="135" t="s">
        <v>47</v>
      </c>
      <c r="I2" s="53" t="s">
        <v>48</v>
      </c>
      <c r="J2" s="53" t="s">
        <v>49</v>
      </c>
      <c r="K2" s="53" t="s">
        <v>50</v>
      </c>
      <c r="L2" s="55" t="str">
        <f t="shared" ref="L2:L26" si="0">IF(A2="","",TEXT(A2,"ММММ"))</f>
        <v>Февраль</v>
      </c>
      <c r="M2" s="142" t="str">
        <f>SUBSTITUTE(SUBSTITUTE(SUBSTITUTE(MID(H2,SEARCH("(",H2,1)+1,SEARCH(")",H2,1)-SEARCH("(",H2,1)-1)," Субсидия "," ")," Субсидии "," ")," ",".",1)</f>
        <v>4.ОДХ</v>
      </c>
      <c r="N2" s="144" t="str">
        <f>MID(B2,SEARCH(")",B2,1)+3,3)</f>
        <v>211</v>
      </c>
      <c r="O2" s="56"/>
      <c r="U2" s="134"/>
    </row>
    <row r="3" spans="1:21" x14ac:dyDescent="0.2">
      <c r="A3" s="57">
        <v>41689</v>
      </c>
      <c r="B3" s="58" t="s">
        <v>42</v>
      </c>
      <c r="C3" s="59">
        <v>21189.67</v>
      </c>
      <c r="D3" s="58" t="s">
        <v>43</v>
      </c>
      <c r="E3" s="58" t="s">
        <v>44</v>
      </c>
      <c r="F3" s="58" t="s">
        <v>51</v>
      </c>
      <c r="G3" s="58" t="s">
        <v>46</v>
      </c>
      <c r="H3" s="58" t="s">
        <v>47</v>
      </c>
      <c r="I3" s="58" t="s">
        <v>52</v>
      </c>
      <c r="J3" s="58" t="s">
        <v>49</v>
      </c>
      <c r="K3" s="58" t="s">
        <v>50</v>
      </c>
      <c r="L3" s="60" t="str">
        <f t="shared" si="0"/>
        <v>Февраль</v>
      </c>
      <c r="M3" s="142" t="str">
        <f t="shared" ref="M3:M66" si="1">SUBSTITUTE(SUBSTITUTE(SUBSTITUTE(MID(H3,SEARCH("(",H3,1)+1,SEARCH(")",H3,1)-SEARCH("(",H3,1)-1)," Субсидия "," ")," Субсидии "," ")," ",".",1)</f>
        <v>4.ОДХ</v>
      </c>
      <c r="N3" s="144" t="str">
        <f>MID(B3,SEARCH(")",B3,1)+3,3)</f>
        <v>211</v>
      </c>
      <c r="O3" s="61"/>
      <c r="U3" s="134"/>
    </row>
    <row r="4" spans="1:21" x14ac:dyDescent="0.2">
      <c r="A4" s="57">
        <v>41753</v>
      </c>
      <c r="B4" s="58" t="s">
        <v>42</v>
      </c>
      <c r="C4" s="59">
        <v>89081.01</v>
      </c>
      <c r="D4" s="58" t="s">
        <v>43</v>
      </c>
      <c r="E4" s="58" t="s">
        <v>53</v>
      </c>
      <c r="F4" s="58" t="s">
        <v>54</v>
      </c>
      <c r="G4" s="58" t="s">
        <v>46</v>
      </c>
      <c r="H4" s="58" t="s">
        <v>47</v>
      </c>
      <c r="I4" s="58" t="s">
        <v>55</v>
      </c>
      <c r="J4" s="58" t="s">
        <v>49</v>
      </c>
      <c r="K4" s="58" t="s">
        <v>50</v>
      </c>
      <c r="L4" s="60" t="str">
        <f t="shared" si="0"/>
        <v>Апрель</v>
      </c>
      <c r="M4" s="142" t="str">
        <f t="shared" si="1"/>
        <v>4.ОДХ</v>
      </c>
      <c r="N4" s="144" t="str">
        <f>MID(B4,SEARCH(")",B4,1)+3,3)</f>
        <v>211</v>
      </c>
      <c r="O4" s="61"/>
      <c r="U4" s="134"/>
    </row>
    <row r="5" spans="1:21" x14ac:dyDescent="0.2">
      <c r="A5" s="57">
        <v>41753</v>
      </c>
      <c r="B5" s="58" t="s">
        <v>42</v>
      </c>
      <c r="C5" s="59">
        <v>36281.4</v>
      </c>
      <c r="D5" s="58" t="s">
        <v>43</v>
      </c>
      <c r="E5" s="58" t="s">
        <v>53</v>
      </c>
      <c r="F5" s="58" t="s">
        <v>56</v>
      </c>
      <c r="G5" s="58" t="s">
        <v>46</v>
      </c>
      <c r="H5" s="58" t="s">
        <v>47</v>
      </c>
      <c r="I5" s="58" t="s">
        <v>57</v>
      </c>
      <c r="J5" s="58" t="s">
        <v>49</v>
      </c>
      <c r="K5" s="58" t="s">
        <v>50</v>
      </c>
      <c r="L5" s="60" t="str">
        <f t="shared" si="0"/>
        <v>Апрель</v>
      </c>
      <c r="M5" s="142" t="str">
        <f t="shared" si="1"/>
        <v>4.ОДХ</v>
      </c>
      <c r="N5" s="144" t="str">
        <f>MID(B5,SEARCH(")",B5,1)+3,3)</f>
        <v>211</v>
      </c>
      <c r="O5" s="61"/>
      <c r="U5" s="134"/>
    </row>
    <row r="6" spans="1:21" x14ac:dyDescent="0.2">
      <c r="A6" s="57">
        <v>41754</v>
      </c>
      <c r="B6" s="58" t="s">
        <v>42</v>
      </c>
      <c r="C6" s="59">
        <v>41993.54</v>
      </c>
      <c r="D6" s="58" t="s">
        <v>43</v>
      </c>
      <c r="E6" s="58" t="s">
        <v>53</v>
      </c>
      <c r="F6" s="58" t="s">
        <v>56</v>
      </c>
      <c r="G6" s="58" t="s">
        <v>46</v>
      </c>
      <c r="H6" s="58" t="s">
        <v>47</v>
      </c>
      <c r="I6" s="58" t="s">
        <v>58</v>
      </c>
      <c r="J6" s="58" t="s">
        <v>49</v>
      </c>
      <c r="K6" s="58" t="s">
        <v>50</v>
      </c>
      <c r="L6" s="60" t="str">
        <f t="shared" si="0"/>
        <v>Апрель</v>
      </c>
      <c r="M6" s="142" t="str">
        <f t="shared" si="1"/>
        <v>4.ОДХ</v>
      </c>
      <c r="N6" s="144" t="str">
        <f>MID(B6,SEARCH(")",B6,1)+3,3)</f>
        <v>211</v>
      </c>
      <c r="O6" s="61"/>
      <c r="U6" s="134"/>
    </row>
    <row r="7" spans="1:21" x14ac:dyDescent="0.2">
      <c r="A7" s="57">
        <v>41774</v>
      </c>
      <c r="B7" s="58" t="s">
        <v>42</v>
      </c>
      <c r="C7" s="59">
        <v>5610.22</v>
      </c>
      <c r="D7" s="58" t="s">
        <v>43</v>
      </c>
      <c r="E7" s="58" t="s">
        <v>44</v>
      </c>
      <c r="F7" s="58" t="s">
        <v>59</v>
      </c>
      <c r="G7" s="58" t="s">
        <v>46</v>
      </c>
      <c r="H7" s="58" t="s">
        <v>47</v>
      </c>
      <c r="I7" s="58" t="s">
        <v>60</v>
      </c>
      <c r="J7" s="58" t="s">
        <v>49</v>
      </c>
      <c r="K7" s="58" t="s">
        <v>50</v>
      </c>
      <c r="L7" s="60" t="str">
        <f t="shared" si="0"/>
        <v>Май</v>
      </c>
      <c r="M7" s="142" t="str">
        <f t="shared" si="1"/>
        <v>4.ОДХ</v>
      </c>
      <c r="N7" s="144" t="str">
        <f>MID(B7,SEARCH(")",B7,1)+3,3)</f>
        <v>211</v>
      </c>
      <c r="O7" s="61"/>
      <c r="U7" s="134"/>
    </row>
    <row r="8" spans="1:21" x14ac:dyDescent="0.2">
      <c r="A8" s="57">
        <v>41813</v>
      </c>
      <c r="B8" s="58" t="s">
        <v>42</v>
      </c>
      <c r="C8" s="59">
        <v>6137.23</v>
      </c>
      <c r="D8" s="58" t="s">
        <v>43</v>
      </c>
      <c r="E8" s="58" t="s">
        <v>44</v>
      </c>
      <c r="F8" s="58" t="s">
        <v>61</v>
      </c>
      <c r="G8" s="58" t="s">
        <v>46</v>
      </c>
      <c r="H8" s="58" t="s">
        <v>47</v>
      </c>
      <c r="I8" s="58" t="s">
        <v>62</v>
      </c>
      <c r="J8" s="58" t="s">
        <v>49</v>
      </c>
      <c r="K8" s="58" t="s">
        <v>50</v>
      </c>
      <c r="L8" s="60" t="str">
        <f t="shared" si="0"/>
        <v>Июнь</v>
      </c>
      <c r="M8" s="142" t="str">
        <f t="shared" si="1"/>
        <v>4.ОДХ</v>
      </c>
      <c r="N8" s="144" t="str">
        <f>MID(B8,SEARCH(")",B8,1)+3,3)</f>
        <v>211</v>
      </c>
      <c r="O8" s="61"/>
      <c r="U8" s="134"/>
    </row>
    <row r="9" spans="1:21" x14ac:dyDescent="0.2">
      <c r="A9" s="57">
        <v>41820</v>
      </c>
      <c r="B9" s="58" t="s">
        <v>42</v>
      </c>
      <c r="C9" s="59">
        <v>6137.23</v>
      </c>
      <c r="D9" s="58" t="s">
        <v>43</v>
      </c>
      <c r="E9" s="58" t="s">
        <v>44</v>
      </c>
      <c r="F9" s="58" t="s">
        <v>61</v>
      </c>
      <c r="G9" s="58" t="s">
        <v>46</v>
      </c>
      <c r="H9" s="58" t="s">
        <v>47</v>
      </c>
      <c r="I9" s="58" t="s">
        <v>63</v>
      </c>
      <c r="J9" s="58" t="s">
        <v>49</v>
      </c>
      <c r="K9" s="58" t="s">
        <v>50</v>
      </c>
      <c r="L9" s="60" t="str">
        <f t="shared" si="0"/>
        <v>Июнь</v>
      </c>
      <c r="M9" s="142" t="str">
        <f t="shared" si="1"/>
        <v>4.ОДХ</v>
      </c>
      <c r="N9" s="144" t="str">
        <f>MID(B9,SEARCH(")",B9,1)+3,3)</f>
        <v>211</v>
      </c>
      <c r="O9" s="61"/>
      <c r="U9" s="134"/>
    </row>
    <row r="10" spans="1:21" x14ac:dyDescent="0.2">
      <c r="A10" s="57">
        <v>41820</v>
      </c>
      <c r="B10" s="58" t="s">
        <v>42</v>
      </c>
      <c r="C10" s="59">
        <v>13200</v>
      </c>
      <c r="D10" s="58" t="s">
        <v>43</v>
      </c>
      <c r="E10" s="58" t="s">
        <v>44</v>
      </c>
      <c r="F10" s="136" t="s">
        <v>61</v>
      </c>
      <c r="G10" s="58" t="s">
        <v>46</v>
      </c>
      <c r="H10" s="58" t="s">
        <v>47</v>
      </c>
      <c r="I10" s="58" t="s">
        <v>64</v>
      </c>
      <c r="J10" s="58" t="s">
        <v>49</v>
      </c>
      <c r="K10" s="58" t="s">
        <v>50</v>
      </c>
      <c r="L10" s="60" t="str">
        <f t="shared" si="0"/>
        <v>Июнь</v>
      </c>
      <c r="M10" s="142" t="str">
        <f t="shared" si="1"/>
        <v>4.ОДХ</v>
      </c>
      <c r="N10" s="144" t="str">
        <f>MID(B10,SEARCH(")",B10,1)+3,3)</f>
        <v>211</v>
      </c>
      <c r="O10" s="61">
        <f>SUM(C2:C10)</f>
        <v>238320.60000000003</v>
      </c>
      <c r="U10" s="134"/>
    </row>
    <row r="11" spans="1:21" x14ac:dyDescent="0.2">
      <c r="A11" s="62">
        <v>41663</v>
      </c>
      <c r="B11" s="63" t="s">
        <v>42</v>
      </c>
      <c r="C11" s="64">
        <v>7215.87</v>
      </c>
      <c r="D11" s="63" t="s">
        <v>65</v>
      </c>
      <c r="E11" s="63" t="s">
        <v>66</v>
      </c>
      <c r="F11" s="63" t="s">
        <v>67</v>
      </c>
      <c r="G11" s="63" t="s">
        <v>46</v>
      </c>
      <c r="H11" s="63" t="s">
        <v>68</v>
      </c>
      <c r="I11" s="63" t="s">
        <v>69</v>
      </c>
      <c r="J11" s="63" t="s">
        <v>70</v>
      </c>
      <c r="K11" s="63" t="s">
        <v>50</v>
      </c>
      <c r="L11" s="65" t="str">
        <f t="shared" si="0"/>
        <v>Январь</v>
      </c>
      <c r="M11" s="142" t="str">
        <f t="shared" si="1"/>
        <v>4.ОДХ</v>
      </c>
      <c r="N11" s="144" t="str">
        <f>MID(B11,SEARCH(")",B11,1)+3,3)</f>
        <v>211</v>
      </c>
      <c r="O11" s="66">
        <f>SUM(C11)</f>
        <v>7215.87</v>
      </c>
      <c r="U11" s="134"/>
    </row>
    <row r="12" spans="1:21" x14ac:dyDescent="0.2">
      <c r="A12" s="67">
        <v>41864</v>
      </c>
      <c r="B12" s="68" t="s">
        <v>71</v>
      </c>
      <c r="C12" s="69">
        <v>503.06</v>
      </c>
      <c r="D12" s="68" t="s">
        <v>72</v>
      </c>
      <c r="E12" s="68" t="s">
        <v>78</v>
      </c>
      <c r="F12" s="68" t="s">
        <v>208</v>
      </c>
      <c r="G12" s="68" t="s">
        <v>46</v>
      </c>
      <c r="H12" s="68" t="s">
        <v>75</v>
      </c>
      <c r="I12" s="68" t="s">
        <v>685</v>
      </c>
      <c r="J12" s="68" t="s">
        <v>77</v>
      </c>
      <c r="K12" s="68" t="s">
        <v>50</v>
      </c>
      <c r="L12" s="70" t="str">
        <f t="shared" si="0"/>
        <v>Август</v>
      </c>
      <c r="M12" s="142" t="str">
        <f t="shared" si="1"/>
        <v>4.ОДХ</v>
      </c>
      <c r="N12" s="144" t="str">
        <f>MID(B12,SEARCH(")",B12,1)+3,3)</f>
        <v>221</v>
      </c>
      <c r="O12" s="71"/>
      <c r="U12" s="134"/>
    </row>
    <row r="13" spans="1:21" x14ac:dyDescent="0.2">
      <c r="A13" s="67">
        <v>41864</v>
      </c>
      <c r="B13" s="68" t="s">
        <v>71</v>
      </c>
      <c r="C13" s="69">
        <v>178.42</v>
      </c>
      <c r="D13" s="68" t="s">
        <v>72</v>
      </c>
      <c r="E13" s="68" t="s">
        <v>78</v>
      </c>
      <c r="F13" s="68" t="s">
        <v>208</v>
      </c>
      <c r="G13" s="68" t="s">
        <v>46</v>
      </c>
      <c r="H13" s="68" t="s">
        <v>75</v>
      </c>
      <c r="I13" s="68" t="s">
        <v>686</v>
      </c>
      <c r="J13" s="68" t="s">
        <v>77</v>
      </c>
      <c r="K13" s="68" t="s">
        <v>50</v>
      </c>
      <c r="L13" s="70" t="str">
        <f t="shared" si="0"/>
        <v>Август</v>
      </c>
      <c r="M13" s="142" t="str">
        <f t="shared" si="1"/>
        <v>4.ОДХ</v>
      </c>
      <c r="N13" s="144" t="str">
        <f>MID(B13,SEARCH(")",B13,1)+3,3)</f>
        <v>221</v>
      </c>
      <c r="O13" s="71"/>
      <c r="U13" s="134"/>
    </row>
    <row r="14" spans="1:21" x14ac:dyDescent="0.2">
      <c r="A14" s="67">
        <v>41648</v>
      </c>
      <c r="B14" s="68" t="s">
        <v>71</v>
      </c>
      <c r="C14" s="69">
        <v>17830.23</v>
      </c>
      <c r="D14" s="68" t="s">
        <v>72</v>
      </c>
      <c r="E14" s="68" t="s">
        <v>73</v>
      </c>
      <c r="F14" s="68" t="s">
        <v>74</v>
      </c>
      <c r="G14" s="68" t="s">
        <v>46</v>
      </c>
      <c r="H14" s="68" t="s">
        <v>75</v>
      </c>
      <c r="I14" s="68" t="s">
        <v>76</v>
      </c>
      <c r="J14" s="68" t="s">
        <v>77</v>
      </c>
      <c r="K14" s="68" t="s">
        <v>50</v>
      </c>
      <c r="L14" s="70" t="str">
        <f t="shared" si="0"/>
        <v>Январь</v>
      </c>
      <c r="M14" s="142" t="str">
        <f t="shared" si="1"/>
        <v>4.ОДХ</v>
      </c>
      <c r="N14" s="144" t="str">
        <f>MID(B14,SEARCH(")",B14,1)+3,3)</f>
        <v>221</v>
      </c>
      <c r="O14" s="71"/>
      <c r="U14" s="134"/>
    </row>
    <row r="15" spans="1:21" x14ac:dyDescent="0.2">
      <c r="A15" s="67">
        <v>41785</v>
      </c>
      <c r="B15" s="68" t="s">
        <v>71</v>
      </c>
      <c r="C15" s="69">
        <v>476.41</v>
      </c>
      <c r="D15" s="68" t="s">
        <v>72</v>
      </c>
      <c r="E15" s="68" t="s">
        <v>78</v>
      </c>
      <c r="F15" s="68" t="s">
        <v>83</v>
      </c>
      <c r="G15" s="68" t="s">
        <v>46</v>
      </c>
      <c r="H15" s="68" t="s">
        <v>75</v>
      </c>
      <c r="I15" s="68" t="s">
        <v>84</v>
      </c>
      <c r="J15" s="68" t="s">
        <v>77</v>
      </c>
      <c r="K15" s="68" t="s">
        <v>50</v>
      </c>
      <c r="L15" s="70" t="str">
        <f t="shared" si="0"/>
        <v>Май</v>
      </c>
      <c r="M15" s="142" t="str">
        <f t="shared" si="1"/>
        <v>4.ОДХ</v>
      </c>
      <c r="N15" s="144" t="str">
        <f>MID(B15,SEARCH(")",B15,1)+3,3)</f>
        <v>221</v>
      </c>
      <c r="O15" s="71"/>
      <c r="U15" s="134"/>
    </row>
    <row r="16" spans="1:21" x14ac:dyDescent="0.2">
      <c r="A16" s="67">
        <v>41785</v>
      </c>
      <c r="B16" s="68" t="s">
        <v>71</v>
      </c>
      <c r="C16" s="69">
        <v>472.81</v>
      </c>
      <c r="D16" s="68" t="s">
        <v>72</v>
      </c>
      <c r="E16" s="68" t="s">
        <v>78</v>
      </c>
      <c r="F16" s="68" t="s">
        <v>79</v>
      </c>
      <c r="G16" s="68" t="s">
        <v>46</v>
      </c>
      <c r="H16" s="68" t="s">
        <v>75</v>
      </c>
      <c r="I16" s="68" t="s">
        <v>80</v>
      </c>
      <c r="J16" s="68" t="s">
        <v>77</v>
      </c>
      <c r="K16" s="68" t="s">
        <v>50</v>
      </c>
      <c r="L16" s="70" t="str">
        <f t="shared" si="0"/>
        <v>Май</v>
      </c>
      <c r="M16" s="142" t="str">
        <f t="shared" si="1"/>
        <v>4.ОДХ</v>
      </c>
      <c r="N16" s="144" t="str">
        <f>MID(B16,SEARCH(")",B16,1)+3,3)</f>
        <v>221</v>
      </c>
      <c r="O16" s="71"/>
      <c r="U16" s="134"/>
    </row>
    <row r="17" spans="1:21" x14ac:dyDescent="0.2">
      <c r="A17" s="67">
        <v>41785</v>
      </c>
      <c r="B17" s="68" t="s">
        <v>71</v>
      </c>
      <c r="C17" s="69">
        <v>535.29999999999995</v>
      </c>
      <c r="D17" s="68" t="s">
        <v>72</v>
      </c>
      <c r="E17" s="68" t="s">
        <v>78</v>
      </c>
      <c r="F17" s="68" t="s">
        <v>81</v>
      </c>
      <c r="G17" s="68" t="s">
        <v>46</v>
      </c>
      <c r="H17" s="68" t="s">
        <v>75</v>
      </c>
      <c r="I17" s="68" t="s">
        <v>82</v>
      </c>
      <c r="J17" s="68" t="s">
        <v>77</v>
      </c>
      <c r="K17" s="68" t="s">
        <v>50</v>
      </c>
      <c r="L17" s="70" t="str">
        <f t="shared" si="0"/>
        <v>Май</v>
      </c>
      <c r="M17" s="142" t="str">
        <f t="shared" si="1"/>
        <v>4.ОДХ</v>
      </c>
      <c r="N17" s="144" t="str">
        <f>MID(B17,SEARCH(")",B17,1)+3,3)</f>
        <v>221</v>
      </c>
      <c r="O17" s="71">
        <f>SUM(C12:C17)</f>
        <v>19996.23</v>
      </c>
      <c r="U17" s="134"/>
    </row>
    <row r="18" spans="1:21" x14ac:dyDescent="0.2">
      <c r="A18" s="72">
        <v>41729</v>
      </c>
      <c r="B18" s="73" t="s">
        <v>85</v>
      </c>
      <c r="C18" s="74">
        <v>15812.64</v>
      </c>
      <c r="D18" s="73" t="s">
        <v>86</v>
      </c>
      <c r="E18" s="73" t="s">
        <v>87</v>
      </c>
      <c r="F18" s="73" t="s">
        <v>88</v>
      </c>
      <c r="G18" s="73" t="s">
        <v>46</v>
      </c>
      <c r="H18" s="73" t="s">
        <v>89</v>
      </c>
      <c r="I18" s="73" t="s">
        <v>90</v>
      </c>
      <c r="J18" s="73" t="s">
        <v>91</v>
      </c>
      <c r="K18" s="73" t="s">
        <v>50</v>
      </c>
      <c r="L18" s="75" t="str">
        <f t="shared" si="0"/>
        <v>Март</v>
      </c>
      <c r="M18" s="142" t="str">
        <f t="shared" si="1"/>
        <v>4.ОДХ</v>
      </c>
      <c r="N18" s="144" t="str">
        <f>MID(B18,SEARCH(")",B18,1)+3,3)</f>
        <v>226</v>
      </c>
      <c r="O18" s="76">
        <f>SUM(C18)</f>
        <v>15812.64</v>
      </c>
      <c r="U18" s="134"/>
    </row>
    <row r="19" spans="1:21" x14ac:dyDescent="0.2">
      <c r="A19" s="77">
        <v>41730</v>
      </c>
      <c r="B19" s="78" t="s">
        <v>92</v>
      </c>
      <c r="C19" s="79">
        <v>1396.64</v>
      </c>
      <c r="D19" s="78" t="s">
        <v>86</v>
      </c>
      <c r="E19" s="78" t="s">
        <v>87</v>
      </c>
      <c r="F19" s="78" t="s">
        <v>93</v>
      </c>
      <c r="G19" s="78" t="s">
        <v>46</v>
      </c>
      <c r="H19" s="78" t="s">
        <v>94</v>
      </c>
      <c r="I19" s="78" t="s">
        <v>95</v>
      </c>
      <c r="J19" s="78" t="s">
        <v>91</v>
      </c>
      <c r="K19" s="78" t="s">
        <v>50</v>
      </c>
      <c r="L19" s="80" t="str">
        <f t="shared" si="0"/>
        <v>Апрель</v>
      </c>
      <c r="M19" s="142" t="str">
        <f t="shared" si="1"/>
        <v>4.ОДХ</v>
      </c>
      <c r="N19" s="144" t="str">
        <f>MID(B19,SEARCH(")",B19,1)+3,3)</f>
        <v>290</v>
      </c>
      <c r="O19" s="81">
        <f>SUM(C19)</f>
        <v>1396.64</v>
      </c>
      <c r="U19" s="134"/>
    </row>
    <row r="20" spans="1:21" x14ac:dyDescent="0.2">
      <c r="A20" s="82">
        <v>41668</v>
      </c>
      <c r="B20" s="83" t="s">
        <v>96</v>
      </c>
      <c r="C20" s="84">
        <v>154853.5</v>
      </c>
      <c r="D20" s="83" t="s">
        <v>97</v>
      </c>
      <c r="E20" s="83" t="s">
        <v>98</v>
      </c>
      <c r="F20" s="83" t="s">
        <v>99</v>
      </c>
      <c r="G20" s="83" t="s">
        <v>46</v>
      </c>
      <c r="H20" s="83" t="s">
        <v>100</v>
      </c>
      <c r="I20" s="83" t="s">
        <v>101</v>
      </c>
      <c r="J20" s="83" t="s">
        <v>102</v>
      </c>
      <c r="K20" s="83" t="s">
        <v>50</v>
      </c>
      <c r="L20" s="85" t="str">
        <f t="shared" si="0"/>
        <v>Январь</v>
      </c>
      <c r="M20" s="142" t="str">
        <f t="shared" si="1"/>
        <v>4.ОДХ</v>
      </c>
      <c r="N20" s="144" t="str">
        <f>MID(B20,SEARCH(")",B20,1)+3,3)</f>
        <v>340</v>
      </c>
      <c r="O20" s="86"/>
      <c r="U20" s="134"/>
    </row>
    <row r="21" spans="1:21" x14ac:dyDescent="0.2">
      <c r="A21" s="82">
        <v>41725</v>
      </c>
      <c r="B21" s="83" t="s">
        <v>96</v>
      </c>
      <c r="C21" s="84">
        <v>30000</v>
      </c>
      <c r="D21" s="83" t="s">
        <v>103</v>
      </c>
      <c r="E21" s="83" t="s">
        <v>104</v>
      </c>
      <c r="F21" s="83" t="s">
        <v>105</v>
      </c>
      <c r="G21" s="83" t="s">
        <v>46</v>
      </c>
      <c r="H21" s="83" t="s">
        <v>100</v>
      </c>
      <c r="I21" s="83" t="s">
        <v>106</v>
      </c>
      <c r="J21" s="83" t="s">
        <v>107</v>
      </c>
      <c r="K21" s="83" t="s">
        <v>50</v>
      </c>
      <c r="L21" s="85" t="str">
        <f t="shared" si="0"/>
        <v>Март</v>
      </c>
      <c r="M21" s="142" t="str">
        <f t="shared" si="1"/>
        <v>4.ОДХ</v>
      </c>
      <c r="N21" s="144" t="str">
        <f>MID(B21,SEARCH(")",B21,1)+3,3)</f>
        <v>340</v>
      </c>
      <c r="O21" s="86"/>
      <c r="U21" s="134"/>
    </row>
    <row r="22" spans="1:21" x14ac:dyDescent="0.2">
      <c r="A22" s="82">
        <v>41788</v>
      </c>
      <c r="B22" s="83" t="s">
        <v>96</v>
      </c>
      <c r="C22" s="84">
        <v>27736</v>
      </c>
      <c r="D22" s="83" t="s">
        <v>108</v>
      </c>
      <c r="E22" s="83" t="s">
        <v>109</v>
      </c>
      <c r="F22" s="83" t="s">
        <v>110</v>
      </c>
      <c r="G22" s="83" t="s">
        <v>46</v>
      </c>
      <c r="H22" s="83" t="s">
        <v>100</v>
      </c>
      <c r="I22" s="83" t="s">
        <v>111</v>
      </c>
      <c r="J22" s="83" t="s">
        <v>112</v>
      </c>
      <c r="K22" s="83" t="s">
        <v>50</v>
      </c>
      <c r="L22" s="85" t="str">
        <f t="shared" si="0"/>
        <v>Май</v>
      </c>
      <c r="M22" s="142" t="str">
        <f t="shared" si="1"/>
        <v>4.ОДХ</v>
      </c>
      <c r="N22" s="144" t="str">
        <f>MID(B22,SEARCH(")",B22,1)+3,3)</f>
        <v>340</v>
      </c>
      <c r="O22" s="86"/>
      <c r="U22" s="134"/>
    </row>
    <row r="23" spans="1:21" x14ac:dyDescent="0.2">
      <c r="A23" s="82">
        <v>41788</v>
      </c>
      <c r="B23" s="83" t="s">
        <v>96</v>
      </c>
      <c r="C23" s="84">
        <v>13313.28</v>
      </c>
      <c r="D23" s="83" t="s">
        <v>108</v>
      </c>
      <c r="E23" s="83" t="s">
        <v>109</v>
      </c>
      <c r="F23" s="83" t="s">
        <v>113</v>
      </c>
      <c r="G23" s="83" t="s">
        <v>46</v>
      </c>
      <c r="H23" s="83" t="s">
        <v>100</v>
      </c>
      <c r="I23" s="83" t="s">
        <v>114</v>
      </c>
      <c r="J23" s="83" t="s">
        <v>112</v>
      </c>
      <c r="K23" s="83" t="s">
        <v>50</v>
      </c>
      <c r="L23" s="85" t="str">
        <f t="shared" si="0"/>
        <v>Май</v>
      </c>
      <c r="M23" s="142" t="str">
        <f t="shared" si="1"/>
        <v>4.ОДХ</v>
      </c>
      <c r="N23" s="144" t="str">
        <f>MID(B23,SEARCH(")",B23,1)+3,3)</f>
        <v>340</v>
      </c>
      <c r="O23" s="86">
        <f>SUM(C20:C23)</f>
        <v>225902.78</v>
      </c>
      <c r="U23" s="134"/>
    </row>
    <row r="24" spans="1:21" x14ac:dyDescent="0.2">
      <c r="A24" s="62">
        <v>41758</v>
      </c>
      <c r="B24" s="63" t="s">
        <v>96</v>
      </c>
      <c r="C24" s="64">
        <v>138.68</v>
      </c>
      <c r="D24" s="63" t="s">
        <v>120</v>
      </c>
      <c r="E24" s="63" t="s">
        <v>121</v>
      </c>
      <c r="F24" s="63" t="s">
        <v>122</v>
      </c>
      <c r="G24" s="63" t="s">
        <v>46</v>
      </c>
      <c r="H24" s="63" t="s">
        <v>117</v>
      </c>
      <c r="I24" s="63" t="s">
        <v>123</v>
      </c>
      <c r="J24" s="63" t="s">
        <v>124</v>
      </c>
      <c r="K24" s="63" t="s">
        <v>50</v>
      </c>
      <c r="L24" s="65" t="str">
        <f t="shared" si="0"/>
        <v>Апрель</v>
      </c>
      <c r="M24" s="142" t="str">
        <f t="shared" si="1"/>
        <v>4.ОДХ</v>
      </c>
      <c r="N24" s="144" t="str">
        <f>MID(B24,SEARCH(")",B24,1)+3,3)</f>
        <v>340</v>
      </c>
      <c r="O24" s="66"/>
      <c r="U24" s="134"/>
    </row>
    <row r="25" spans="1:21" x14ac:dyDescent="0.2">
      <c r="A25" s="62">
        <v>41729</v>
      </c>
      <c r="B25" s="63" t="s">
        <v>96</v>
      </c>
      <c r="C25" s="64">
        <v>6200</v>
      </c>
      <c r="D25" s="63" t="s">
        <v>115</v>
      </c>
      <c r="E25" s="63" t="s">
        <v>116</v>
      </c>
      <c r="F25" s="63" t="s">
        <v>61</v>
      </c>
      <c r="G25" s="63" t="s">
        <v>46</v>
      </c>
      <c r="H25" s="63" t="s">
        <v>117</v>
      </c>
      <c r="I25" s="63" t="s">
        <v>118</v>
      </c>
      <c r="J25" s="63" t="s">
        <v>119</v>
      </c>
      <c r="K25" s="63" t="s">
        <v>50</v>
      </c>
      <c r="L25" s="65" t="str">
        <f t="shared" si="0"/>
        <v>Март</v>
      </c>
      <c r="M25" s="142" t="str">
        <f t="shared" si="1"/>
        <v>4.ОДХ</v>
      </c>
      <c r="N25" s="144" t="str">
        <f>MID(B25,SEARCH(")",B25,1)+3,3)</f>
        <v>340</v>
      </c>
      <c r="O25" s="66"/>
      <c r="U25" s="134"/>
    </row>
    <row r="26" spans="1:21" x14ac:dyDescent="0.2">
      <c r="A26" s="62">
        <v>41856</v>
      </c>
      <c r="B26" s="63" t="s">
        <v>96</v>
      </c>
      <c r="C26" s="64">
        <v>277.36</v>
      </c>
      <c r="D26" s="63" t="s">
        <v>86</v>
      </c>
      <c r="E26" s="63" t="s">
        <v>87</v>
      </c>
      <c r="F26" s="63" t="s">
        <v>683</v>
      </c>
      <c r="G26" s="63" t="s">
        <v>46</v>
      </c>
      <c r="H26" s="63" t="s">
        <v>117</v>
      </c>
      <c r="I26" s="63" t="s">
        <v>684</v>
      </c>
      <c r="J26" s="63" t="s">
        <v>91</v>
      </c>
      <c r="K26" s="63" t="s">
        <v>50</v>
      </c>
      <c r="L26" s="65" t="str">
        <f t="shared" si="0"/>
        <v>Август</v>
      </c>
      <c r="M26" s="142" t="str">
        <f t="shared" si="1"/>
        <v>4.ОДХ</v>
      </c>
      <c r="N26" s="144" t="str">
        <f>MID(B26,SEARCH(")",B26,1)+3,3)</f>
        <v>340</v>
      </c>
      <c r="O26" s="66">
        <f>SUM(C24:C26)</f>
        <v>6616.04</v>
      </c>
      <c r="U26" s="134"/>
    </row>
    <row r="27" spans="1:21" x14ac:dyDescent="0.2">
      <c r="A27" s="87">
        <v>41682</v>
      </c>
      <c r="B27" s="88" t="s">
        <v>125</v>
      </c>
      <c r="C27" s="89">
        <v>62521.53</v>
      </c>
      <c r="D27" s="88" t="s">
        <v>126</v>
      </c>
      <c r="E27" s="88" t="s">
        <v>73</v>
      </c>
      <c r="F27" s="88" t="s">
        <v>127</v>
      </c>
      <c r="G27" s="88" t="s">
        <v>46</v>
      </c>
      <c r="H27" s="88" t="s">
        <v>128</v>
      </c>
      <c r="I27" s="88" t="s">
        <v>129</v>
      </c>
      <c r="J27" s="88" t="s">
        <v>130</v>
      </c>
      <c r="K27" s="88" t="s">
        <v>50</v>
      </c>
      <c r="L27" s="90" t="str">
        <f t="shared" ref="L27:L39" si="2">IF(A27="","",TEXT(A27,"ММММ"))</f>
        <v>Февраль</v>
      </c>
      <c r="M27" s="142" t="str">
        <f t="shared" si="1"/>
        <v>4.ОДХ</v>
      </c>
      <c r="N27" s="144" t="str">
        <f>MID(B27,SEARCH(")",B27,1)+3,3)</f>
        <v>180</v>
      </c>
      <c r="O27" s="91"/>
      <c r="U27" s="134"/>
    </row>
    <row r="28" spans="1:21" x14ac:dyDescent="0.2">
      <c r="A28" s="87">
        <v>41682</v>
      </c>
      <c r="B28" s="88" t="s">
        <v>125</v>
      </c>
      <c r="C28" s="89">
        <v>19923.689999999999</v>
      </c>
      <c r="D28" s="88" t="s">
        <v>126</v>
      </c>
      <c r="E28" s="88" t="s">
        <v>73</v>
      </c>
      <c r="F28" s="88" t="s">
        <v>133</v>
      </c>
      <c r="G28" s="88" t="s">
        <v>46</v>
      </c>
      <c r="H28" s="88" t="s">
        <v>128</v>
      </c>
      <c r="I28" s="88" t="s">
        <v>134</v>
      </c>
      <c r="J28" s="88" t="s">
        <v>130</v>
      </c>
      <c r="K28" s="88" t="s">
        <v>50</v>
      </c>
      <c r="L28" s="90" t="str">
        <f t="shared" si="2"/>
        <v>Февраль</v>
      </c>
      <c r="M28" s="142" t="str">
        <f t="shared" si="1"/>
        <v>4.ОДХ</v>
      </c>
      <c r="N28" s="144" t="str">
        <f>MID(B28,SEARCH(")",B28,1)+3,3)</f>
        <v>180</v>
      </c>
      <c r="O28" s="91"/>
      <c r="U28" s="134"/>
    </row>
    <row r="29" spans="1:21" x14ac:dyDescent="0.2">
      <c r="A29" s="87">
        <v>41684</v>
      </c>
      <c r="B29" s="88" t="s">
        <v>125</v>
      </c>
      <c r="C29" s="89">
        <v>-268.82</v>
      </c>
      <c r="D29" s="88" t="s">
        <v>126</v>
      </c>
      <c r="E29" s="88" t="s">
        <v>73</v>
      </c>
      <c r="F29" s="88" t="s">
        <v>135</v>
      </c>
      <c r="G29" s="88" t="s">
        <v>46</v>
      </c>
      <c r="H29" s="88" t="s">
        <v>128</v>
      </c>
      <c r="I29" s="88" t="s">
        <v>136</v>
      </c>
      <c r="J29" s="88" t="s">
        <v>130</v>
      </c>
      <c r="K29" s="88" t="s">
        <v>50</v>
      </c>
      <c r="L29" s="90" t="str">
        <f t="shared" si="2"/>
        <v>Февраль</v>
      </c>
      <c r="M29" s="142" t="str">
        <f t="shared" si="1"/>
        <v>4.ОДХ</v>
      </c>
      <c r="N29" s="144" t="str">
        <f>MID(B29,SEARCH(")",B29,1)+3,3)</f>
        <v>180</v>
      </c>
      <c r="O29" s="91"/>
      <c r="U29" s="134"/>
    </row>
    <row r="30" spans="1:21" x14ac:dyDescent="0.2">
      <c r="A30" s="87">
        <v>41684</v>
      </c>
      <c r="B30" s="88" t="s">
        <v>125</v>
      </c>
      <c r="C30" s="89">
        <v>-62521.53</v>
      </c>
      <c r="D30" s="88" t="s">
        <v>126</v>
      </c>
      <c r="E30" s="88" t="s">
        <v>73</v>
      </c>
      <c r="F30" s="88" t="s">
        <v>137</v>
      </c>
      <c r="G30" s="88" t="s">
        <v>46</v>
      </c>
      <c r="H30" s="88" t="s">
        <v>128</v>
      </c>
      <c r="I30" s="88" t="s">
        <v>138</v>
      </c>
      <c r="J30" s="88" t="s">
        <v>130</v>
      </c>
      <c r="K30" s="88" t="s">
        <v>50</v>
      </c>
      <c r="L30" s="90" t="str">
        <f t="shared" si="2"/>
        <v>Февраль</v>
      </c>
      <c r="M30" s="142" t="str">
        <f t="shared" si="1"/>
        <v>4.ОДХ</v>
      </c>
      <c r="N30" s="144" t="str">
        <f>MID(B30,SEARCH(")",B30,1)+3,3)</f>
        <v>180</v>
      </c>
      <c r="O30" s="91"/>
      <c r="U30" s="134"/>
    </row>
    <row r="31" spans="1:21" x14ac:dyDescent="0.2">
      <c r="A31" s="87">
        <v>41684</v>
      </c>
      <c r="B31" s="88" t="s">
        <v>125</v>
      </c>
      <c r="C31" s="89">
        <v>-19923.689999999999</v>
      </c>
      <c r="D31" s="88" t="s">
        <v>126</v>
      </c>
      <c r="E31" s="88" t="s">
        <v>73</v>
      </c>
      <c r="F31" s="88" t="s">
        <v>139</v>
      </c>
      <c r="G31" s="88" t="s">
        <v>46</v>
      </c>
      <c r="H31" s="88" t="s">
        <v>128</v>
      </c>
      <c r="I31" s="88" t="s">
        <v>140</v>
      </c>
      <c r="J31" s="88" t="s">
        <v>130</v>
      </c>
      <c r="K31" s="88" t="s">
        <v>50</v>
      </c>
      <c r="L31" s="90" t="str">
        <f t="shared" si="2"/>
        <v>Февраль</v>
      </c>
      <c r="M31" s="142" t="str">
        <f t="shared" si="1"/>
        <v>4.ОДХ</v>
      </c>
      <c r="N31" s="144" t="str">
        <f>MID(B31,SEARCH(")",B31,1)+3,3)</f>
        <v>180</v>
      </c>
      <c r="O31" s="91"/>
      <c r="U31" s="134"/>
    </row>
    <row r="32" spans="1:21" x14ac:dyDescent="0.2">
      <c r="A32" s="87">
        <v>41682</v>
      </c>
      <c r="B32" s="88" t="s">
        <v>125</v>
      </c>
      <c r="C32" s="89">
        <v>268.82</v>
      </c>
      <c r="D32" s="88" t="s">
        <v>126</v>
      </c>
      <c r="E32" s="88" t="s">
        <v>73</v>
      </c>
      <c r="F32" s="88" t="s">
        <v>131</v>
      </c>
      <c r="G32" s="88" t="s">
        <v>46</v>
      </c>
      <c r="H32" s="88" t="s">
        <v>128</v>
      </c>
      <c r="I32" s="88" t="s">
        <v>132</v>
      </c>
      <c r="J32" s="88" t="s">
        <v>130</v>
      </c>
      <c r="K32" s="88" t="s">
        <v>50</v>
      </c>
      <c r="L32" s="90" t="str">
        <f t="shared" si="2"/>
        <v>Февраль</v>
      </c>
      <c r="M32" s="142" t="str">
        <f t="shared" si="1"/>
        <v>4.ОДХ</v>
      </c>
      <c r="N32" s="144" t="str">
        <f>MID(B32,SEARCH(")",B32,1)+3,3)</f>
        <v>180</v>
      </c>
      <c r="O32" s="91"/>
      <c r="U32" s="134"/>
    </row>
    <row r="33" spans="1:21" x14ac:dyDescent="0.2">
      <c r="A33" s="87">
        <v>41710</v>
      </c>
      <c r="B33" s="88" t="s">
        <v>125</v>
      </c>
      <c r="C33" s="89">
        <v>31995847.309999999</v>
      </c>
      <c r="D33" s="88" t="s">
        <v>141</v>
      </c>
      <c r="E33" s="88" t="s">
        <v>142</v>
      </c>
      <c r="F33" s="88" t="s">
        <v>146</v>
      </c>
      <c r="G33" s="88" t="s">
        <v>46</v>
      </c>
      <c r="H33" s="88" t="s">
        <v>128</v>
      </c>
      <c r="I33" s="88" t="s">
        <v>147</v>
      </c>
      <c r="J33" s="88" t="s">
        <v>145</v>
      </c>
      <c r="K33" s="88" t="s">
        <v>50</v>
      </c>
      <c r="L33" s="90" t="str">
        <f t="shared" si="2"/>
        <v>Март</v>
      </c>
      <c r="M33" s="142" t="str">
        <f t="shared" si="1"/>
        <v>4.ОДХ</v>
      </c>
      <c r="N33" s="144" t="str">
        <f>MID(B33,SEARCH(")",B33,1)+3,3)</f>
        <v>180</v>
      </c>
      <c r="O33" s="91"/>
      <c r="U33" s="134"/>
    </row>
    <row r="34" spans="1:21" x14ac:dyDescent="0.2">
      <c r="A34" s="87">
        <v>41739</v>
      </c>
      <c r="B34" s="88" t="s">
        <v>125</v>
      </c>
      <c r="C34" s="89">
        <v>58430528.200000003</v>
      </c>
      <c r="D34" s="88" t="s">
        <v>141</v>
      </c>
      <c r="E34" s="88" t="s">
        <v>142</v>
      </c>
      <c r="F34" s="88" t="s">
        <v>148</v>
      </c>
      <c r="G34" s="88" t="s">
        <v>46</v>
      </c>
      <c r="H34" s="88" t="s">
        <v>128</v>
      </c>
      <c r="I34" s="88" t="s">
        <v>149</v>
      </c>
      <c r="J34" s="88" t="s">
        <v>145</v>
      </c>
      <c r="K34" s="88" t="s">
        <v>50</v>
      </c>
      <c r="L34" s="90" t="str">
        <f t="shared" si="2"/>
        <v>Апрель</v>
      </c>
      <c r="M34" s="142" t="str">
        <f t="shared" si="1"/>
        <v>4.ОДХ</v>
      </c>
      <c r="N34" s="144" t="str">
        <f>MID(B34,SEARCH(")",B34,1)+3,3)</f>
        <v>180</v>
      </c>
      <c r="O34" s="91"/>
      <c r="U34" s="134"/>
    </row>
    <row r="35" spans="1:21" x14ac:dyDescent="0.2">
      <c r="A35" s="87">
        <v>41795</v>
      </c>
      <c r="B35" s="88" t="s">
        <v>125</v>
      </c>
      <c r="C35" s="89">
        <v>55000000</v>
      </c>
      <c r="D35" s="88" t="s">
        <v>141</v>
      </c>
      <c r="E35" s="88" t="s">
        <v>142</v>
      </c>
      <c r="F35" s="88" t="s">
        <v>148</v>
      </c>
      <c r="G35" s="88" t="s">
        <v>46</v>
      </c>
      <c r="H35" s="88" t="s">
        <v>128</v>
      </c>
      <c r="I35" s="88" t="s">
        <v>150</v>
      </c>
      <c r="J35" s="88" t="s">
        <v>145</v>
      </c>
      <c r="K35" s="88" t="s">
        <v>50</v>
      </c>
      <c r="L35" s="90" t="str">
        <f t="shared" si="2"/>
        <v>Июнь</v>
      </c>
      <c r="M35" s="142" t="str">
        <f t="shared" si="1"/>
        <v>4.ОДХ</v>
      </c>
      <c r="N35" s="144" t="str">
        <f>MID(B35,SEARCH(")",B35,1)+3,3)</f>
        <v>180</v>
      </c>
      <c r="O35" s="91"/>
      <c r="U35" s="134"/>
    </row>
    <row r="36" spans="1:21" x14ac:dyDescent="0.2">
      <c r="A36" s="87">
        <v>41809</v>
      </c>
      <c r="B36" s="88" t="s">
        <v>125</v>
      </c>
      <c r="C36" s="89">
        <v>51569471.799999997</v>
      </c>
      <c r="D36" s="88" t="s">
        <v>141</v>
      </c>
      <c r="E36" s="88" t="s">
        <v>142</v>
      </c>
      <c r="F36" s="88" t="s">
        <v>151</v>
      </c>
      <c r="G36" s="88" t="s">
        <v>46</v>
      </c>
      <c r="H36" s="88" t="s">
        <v>128</v>
      </c>
      <c r="I36" s="88" t="s">
        <v>152</v>
      </c>
      <c r="J36" s="88" t="s">
        <v>145</v>
      </c>
      <c r="K36" s="88" t="s">
        <v>50</v>
      </c>
      <c r="L36" s="90" t="str">
        <f t="shared" si="2"/>
        <v>Июнь</v>
      </c>
      <c r="M36" s="142" t="str">
        <f t="shared" si="1"/>
        <v>4.ОДХ</v>
      </c>
      <c r="N36" s="144" t="str">
        <f>MID(B36,SEARCH(")",B36,1)+3,3)</f>
        <v>180</v>
      </c>
      <c r="O36" s="91"/>
      <c r="U36" s="134"/>
    </row>
    <row r="37" spans="1:21" x14ac:dyDescent="0.2">
      <c r="A37" s="87">
        <v>41831</v>
      </c>
      <c r="B37" s="88" t="s">
        <v>125</v>
      </c>
      <c r="C37" s="89">
        <v>53009800.009999998</v>
      </c>
      <c r="D37" s="88" t="s">
        <v>141</v>
      </c>
      <c r="E37" s="88" t="s">
        <v>142</v>
      </c>
      <c r="F37" s="88" t="s">
        <v>148</v>
      </c>
      <c r="G37" s="88" t="s">
        <v>46</v>
      </c>
      <c r="H37" s="88" t="s">
        <v>128</v>
      </c>
      <c r="I37" s="88" t="s">
        <v>153</v>
      </c>
      <c r="J37" s="88" t="s">
        <v>145</v>
      </c>
      <c r="K37" s="88" t="s">
        <v>50</v>
      </c>
      <c r="L37" s="90" t="str">
        <f t="shared" si="2"/>
        <v>Июль</v>
      </c>
      <c r="M37" s="142" t="str">
        <f t="shared" si="1"/>
        <v>4.ОДХ</v>
      </c>
      <c r="N37" s="144" t="str">
        <f>MID(B37,SEARCH(")",B37,1)+3,3)</f>
        <v>180</v>
      </c>
      <c r="O37" s="91"/>
      <c r="U37" s="134"/>
    </row>
    <row r="38" spans="1:21" x14ac:dyDescent="0.2">
      <c r="A38" s="87">
        <v>41864</v>
      </c>
      <c r="B38" s="88" t="s">
        <v>125</v>
      </c>
      <c r="C38" s="89">
        <v>55000000</v>
      </c>
      <c r="D38" s="88" t="s">
        <v>141</v>
      </c>
      <c r="E38" s="88" t="s">
        <v>142</v>
      </c>
      <c r="F38" s="88" t="s">
        <v>148</v>
      </c>
      <c r="G38" s="88" t="s">
        <v>46</v>
      </c>
      <c r="H38" s="88" t="s">
        <v>128</v>
      </c>
      <c r="I38" s="88" t="s">
        <v>693</v>
      </c>
      <c r="J38" s="88" t="s">
        <v>145</v>
      </c>
      <c r="K38" s="88" t="s">
        <v>50</v>
      </c>
      <c r="L38" s="90" t="str">
        <f t="shared" si="2"/>
        <v>Август</v>
      </c>
      <c r="M38" s="142" t="str">
        <f t="shared" si="1"/>
        <v>4.ОДХ</v>
      </c>
      <c r="N38" s="144" t="str">
        <f>MID(B38,SEARCH(")",B38,1)+3,3)</f>
        <v>180</v>
      </c>
      <c r="O38" s="91"/>
      <c r="U38" s="134"/>
    </row>
    <row r="39" spans="1:21" x14ac:dyDescent="0.2">
      <c r="A39" s="87">
        <v>41698</v>
      </c>
      <c r="B39" s="88" t="s">
        <v>125</v>
      </c>
      <c r="C39" s="89">
        <v>178004151.69</v>
      </c>
      <c r="D39" s="88" t="s">
        <v>141</v>
      </c>
      <c r="E39" s="88" t="s">
        <v>142</v>
      </c>
      <c r="F39" s="88" t="s">
        <v>143</v>
      </c>
      <c r="G39" s="88" t="s">
        <v>46</v>
      </c>
      <c r="H39" s="88" t="s">
        <v>128</v>
      </c>
      <c r="I39" s="88" t="s">
        <v>144</v>
      </c>
      <c r="J39" s="88" t="s">
        <v>145</v>
      </c>
      <c r="K39" s="88" t="s">
        <v>50</v>
      </c>
      <c r="L39" s="90" t="str">
        <f t="shared" si="2"/>
        <v>Февраль</v>
      </c>
      <c r="M39" s="142" t="str">
        <f t="shared" si="1"/>
        <v>4.ОДХ</v>
      </c>
      <c r="N39" s="144" t="str">
        <f>MID(B39,SEARCH(")",B39,1)+3,3)</f>
        <v>180</v>
      </c>
      <c r="O39" s="91">
        <f>SUM(C27:C39)</f>
        <v>483009799.00999999</v>
      </c>
      <c r="U39" s="134"/>
    </row>
    <row r="40" spans="1:21" x14ac:dyDescent="0.2">
      <c r="A40" s="92">
        <v>41661</v>
      </c>
      <c r="B40" s="93" t="s">
        <v>154</v>
      </c>
      <c r="C40" s="94">
        <v>104.84</v>
      </c>
      <c r="D40" s="93" t="s">
        <v>43</v>
      </c>
      <c r="E40" s="93" t="s">
        <v>53</v>
      </c>
      <c r="F40" s="93" t="s">
        <v>155</v>
      </c>
      <c r="G40" s="93" t="s">
        <v>46</v>
      </c>
      <c r="H40" s="93" t="s">
        <v>156</v>
      </c>
      <c r="I40" s="93" t="s">
        <v>157</v>
      </c>
      <c r="J40" s="93" t="s">
        <v>49</v>
      </c>
      <c r="K40" s="93" t="s">
        <v>50</v>
      </c>
      <c r="L40" s="95" t="str">
        <f>IF(A40="","",TEXT(A40,"ММММ"))</f>
        <v>Январь</v>
      </c>
      <c r="M40" s="142" t="str">
        <f t="shared" si="1"/>
        <v>4.ОДХ</v>
      </c>
      <c r="N40" s="144" t="str">
        <f>MID(B40,SEARCH(")",B40,1)+3,3)</f>
        <v>212</v>
      </c>
      <c r="O40" s="96">
        <f>SUM(C40)</f>
        <v>104.84</v>
      </c>
      <c r="U40" s="134"/>
    </row>
    <row r="41" spans="1:21" x14ac:dyDescent="0.2">
      <c r="A41" s="97">
        <v>41724</v>
      </c>
      <c r="B41" s="98" t="s">
        <v>158</v>
      </c>
      <c r="C41" s="99">
        <v>382.51</v>
      </c>
      <c r="D41" s="98" t="s">
        <v>159</v>
      </c>
      <c r="E41" s="98" t="s">
        <v>160</v>
      </c>
      <c r="F41" s="98" t="s">
        <v>61</v>
      </c>
      <c r="G41" s="98" t="s">
        <v>46</v>
      </c>
      <c r="H41" s="98" t="s">
        <v>161</v>
      </c>
      <c r="I41" s="98" t="s">
        <v>162</v>
      </c>
      <c r="J41" s="98" t="s">
        <v>163</v>
      </c>
      <c r="K41" s="98" t="s">
        <v>50</v>
      </c>
      <c r="L41" s="100" t="str">
        <f>IF(A41="","",TEXT(A41,"ММММ"))</f>
        <v>Март</v>
      </c>
      <c r="M41" s="142" t="str">
        <f t="shared" si="1"/>
        <v>4.ОДХ</v>
      </c>
      <c r="N41" s="144" t="str">
        <f>MID(B41,SEARCH(")",B41,1)+3,3)</f>
        <v>140</v>
      </c>
      <c r="O41" s="101"/>
      <c r="U41" s="134"/>
    </row>
    <row r="42" spans="1:21" x14ac:dyDescent="0.2">
      <c r="A42" s="97">
        <v>41729</v>
      </c>
      <c r="B42" s="98" t="s">
        <v>158</v>
      </c>
      <c r="C42" s="99">
        <v>11918.71</v>
      </c>
      <c r="D42" s="98" t="s">
        <v>164</v>
      </c>
      <c r="E42" s="98" t="s">
        <v>165</v>
      </c>
      <c r="F42" s="98" t="s">
        <v>61</v>
      </c>
      <c r="G42" s="98" t="s">
        <v>46</v>
      </c>
      <c r="H42" s="98" t="s">
        <v>161</v>
      </c>
      <c r="I42" s="98" t="s">
        <v>166</v>
      </c>
      <c r="J42" s="98" t="s">
        <v>167</v>
      </c>
      <c r="K42" s="98" t="s">
        <v>50</v>
      </c>
      <c r="L42" s="100" t="str">
        <f>IF(A42="","",TEXT(A42,"ММММ"))</f>
        <v>Март</v>
      </c>
      <c r="M42" s="142" t="str">
        <f t="shared" si="1"/>
        <v>4.ОДХ</v>
      </c>
      <c r="N42" s="144" t="str">
        <f>MID(B42,SEARCH(")",B42,1)+3,3)</f>
        <v>140</v>
      </c>
      <c r="O42" s="101">
        <f>SUM(C41:C42)</f>
        <v>12301.22</v>
      </c>
      <c r="U42" s="134"/>
    </row>
    <row r="43" spans="1:21" x14ac:dyDescent="0.2">
      <c r="A43" s="67">
        <v>41684</v>
      </c>
      <c r="B43" s="68" t="s">
        <v>168</v>
      </c>
      <c r="C43" s="102">
        <v>268.82</v>
      </c>
      <c r="D43" s="68" t="s">
        <v>126</v>
      </c>
      <c r="E43" s="68" t="s">
        <v>73</v>
      </c>
      <c r="F43" s="68" t="s">
        <v>135</v>
      </c>
      <c r="G43" s="68" t="s">
        <v>46</v>
      </c>
      <c r="H43" s="68" t="s">
        <v>172</v>
      </c>
      <c r="I43" s="68" t="s">
        <v>136</v>
      </c>
      <c r="J43" s="68" t="s">
        <v>130</v>
      </c>
      <c r="K43" s="68" t="s">
        <v>50</v>
      </c>
      <c r="L43" s="70" t="str">
        <f>IF(A43="","",TEXT(A43,"ММММ"))</f>
        <v>Февраль</v>
      </c>
      <c r="M43" s="142" t="str">
        <f t="shared" si="1"/>
        <v>4.ОДХ</v>
      </c>
      <c r="N43" s="144" t="str">
        <f>MID(B43,SEARCH(")",B43,1)+3,3)</f>
        <v>223</v>
      </c>
      <c r="O43" s="71"/>
      <c r="U43" s="134"/>
    </row>
    <row r="44" spans="1:21" x14ac:dyDescent="0.2">
      <c r="A44" s="67">
        <v>41696</v>
      </c>
      <c r="B44" s="68" t="s">
        <v>168</v>
      </c>
      <c r="C44" s="102">
        <v>73.75</v>
      </c>
      <c r="D44" s="68" t="s">
        <v>126</v>
      </c>
      <c r="E44" s="68" t="s">
        <v>78</v>
      </c>
      <c r="F44" s="68" t="s">
        <v>193</v>
      </c>
      <c r="G44" s="68" t="s">
        <v>46</v>
      </c>
      <c r="H44" s="68" t="s">
        <v>172</v>
      </c>
      <c r="I44" s="68" t="s">
        <v>194</v>
      </c>
      <c r="J44" s="68" t="s">
        <v>130</v>
      </c>
      <c r="K44" s="68" t="s">
        <v>50</v>
      </c>
      <c r="L44" s="70" t="str">
        <f t="shared" ref="L44:L104" si="3">IF(A44="","",TEXT(A44,"ММММ"))</f>
        <v>Февраль</v>
      </c>
      <c r="M44" s="142" t="str">
        <f t="shared" si="1"/>
        <v>4.ОДХ</v>
      </c>
      <c r="N44" s="144" t="str">
        <f>MID(B44,SEARCH(")",B44,1)+3,3)</f>
        <v>223</v>
      </c>
      <c r="O44" s="71"/>
      <c r="U44" s="134"/>
    </row>
    <row r="45" spans="1:21" x14ac:dyDescent="0.2">
      <c r="A45" s="67">
        <v>41684</v>
      </c>
      <c r="B45" s="68" t="s">
        <v>168</v>
      </c>
      <c r="C45" s="102">
        <v>19923.689999999999</v>
      </c>
      <c r="D45" s="68" t="s">
        <v>126</v>
      </c>
      <c r="E45" s="68" t="s">
        <v>73</v>
      </c>
      <c r="F45" s="68" t="s">
        <v>139</v>
      </c>
      <c r="G45" s="68" t="s">
        <v>46</v>
      </c>
      <c r="H45" s="68" t="s">
        <v>172</v>
      </c>
      <c r="I45" s="68" t="s">
        <v>140</v>
      </c>
      <c r="J45" s="68" t="s">
        <v>130</v>
      </c>
      <c r="K45" s="68" t="s">
        <v>50</v>
      </c>
      <c r="L45" s="70" t="str">
        <f t="shared" si="3"/>
        <v>Февраль</v>
      </c>
      <c r="M45" s="142" t="str">
        <f t="shared" si="1"/>
        <v>4.ОДХ</v>
      </c>
      <c r="N45" s="144" t="str">
        <f>MID(B45,SEARCH(")",B45,1)+3,3)</f>
        <v>223</v>
      </c>
      <c r="O45" s="71"/>
      <c r="U45" s="134"/>
    </row>
    <row r="46" spans="1:21" x14ac:dyDescent="0.2">
      <c r="A46" s="67">
        <v>41684</v>
      </c>
      <c r="B46" s="68" t="s">
        <v>168</v>
      </c>
      <c r="C46" s="102">
        <v>62521.53</v>
      </c>
      <c r="D46" s="68" t="s">
        <v>126</v>
      </c>
      <c r="E46" s="68" t="s">
        <v>73</v>
      </c>
      <c r="F46" s="68" t="s">
        <v>137</v>
      </c>
      <c r="G46" s="68" t="s">
        <v>46</v>
      </c>
      <c r="H46" s="68" t="s">
        <v>172</v>
      </c>
      <c r="I46" s="68" t="s">
        <v>138</v>
      </c>
      <c r="J46" s="68" t="s">
        <v>130</v>
      </c>
      <c r="K46" s="68" t="s">
        <v>50</v>
      </c>
      <c r="L46" s="70" t="str">
        <f t="shared" si="3"/>
        <v>Февраль</v>
      </c>
      <c r="M46" s="142" t="str">
        <f t="shared" si="1"/>
        <v>4.ОДХ</v>
      </c>
      <c r="N46" s="144" t="str">
        <f>MID(B46,SEARCH(")",B46,1)+3,3)</f>
        <v>223</v>
      </c>
      <c r="O46" s="71"/>
      <c r="U46" s="134"/>
    </row>
    <row r="47" spans="1:21" x14ac:dyDescent="0.2">
      <c r="A47" s="67">
        <v>41725</v>
      </c>
      <c r="B47" s="68" t="s">
        <v>168</v>
      </c>
      <c r="C47" s="102">
        <v>2818.44</v>
      </c>
      <c r="D47" s="68" t="s">
        <v>126</v>
      </c>
      <c r="E47" s="68" t="s">
        <v>78</v>
      </c>
      <c r="F47" s="68" t="s">
        <v>206</v>
      </c>
      <c r="G47" s="68" t="s">
        <v>46</v>
      </c>
      <c r="H47" s="68" t="s">
        <v>172</v>
      </c>
      <c r="I47" s="68" t="s">
        <v>207</v>
      </c>
      <c r="J47" s="68" t="s">
        <v>130</v>
      </c>
      <c r="K47" s="68" t="s">
        <v>50</v>
      </c>
      <c r="L47" s="70" t="str">
        <f t="shared" si="3"/>
        <v>Март</v>
      </c>
      <c r="M47" s="142" t="str">
        <f t="shared" si="1"/>
        <v>4.ОДХ</v>
      </c>
      <c r="N47" s="144" t="str">
        <f>MID(B47,SEARCH(")",B47,1)+3,3)</f>
        <v>223</v>
      </c>
      <c r="O47" s="71"/>
      <c r="U47" s="134"/>
    </row>
    <row r="48" spans="1:21" x14ac:dyDescent="0.2">
      <c r="A48" s="67">
        <v>41737</v>
      </c>
      <c r="B48" s="68" t="s">
        <v>168</v>
      </c>
      <c r="C48" s="102">
        <v>66.61</v>
      </c>
      <c r="D48" s="68" t="s">
        <v>126</v>
      </c>
      <c r="E48" s="68" t="s">
        <v>78</v>
      </c>
      <c r="F48" s="68" t="s">
        <v>214</v>
      </c>
      <c r="G48" s="68" t="s">
        <v>46</v>
      </c>
      <c r="H48" s="68" t="s">
        <v>172</v>
      </c>
      <c r="I48" s="68" t="s">
        <v>215</v>
      </c>
      <c r="J48" s="68" t="s">
        <v>130</v>
      </c>
      <c r="K48" s="68" t="s">
        <v>50</v>
      </c>
      <c r="L48" s="70" t="str">
        <f t="shared" si="3"/>
        <v>Апрель</v>
      </c>
      <c r="M48" s="142" t="str">
        <f t="shared" si="1"/>
        <v>4.ОДХ</v>
      </c>
      <c r="N48" s="144" t="str">
        <f>MID(B48,SEARCH(")",B48,1)+3,3)</f>
        <v>223</v>
      </c>
      <c r="O48" s="71"/>
      <c r="U48" s="134"/>
    </row>
    <row r="49" spans="1:21" x14ac:dyDescent="0.2">
      <c r="A49" s="67">
        <v>41750</v>
      </c>
      <c r="B49" s="68" t="s">
        <v>168</v>
      </c>
      <c r="C49" s="102">
        <v>3263.36</v>
      </c>
      <c r="D49" s="68" t="s">
        <v>126</v>
      </c>
      <c r="E49" s="68" t="s">
        <v>78</v>
      </c>
      <c r="F49" s="68" t="s">
        <v>218</v>
      </c>
      <c r="G49" s="68" t="s">
        <v>46</v>
      </c>
      <c r="H49" s="68" t="s">
        <v>172</v>
      </c>
      <c r="I49" s="68" t="s">
        <v>219</v>
      </c>
      <c r="J49" s="68" t="s">
        <v>130</v>
      </c>
      <c r="K49" s="68" t="s">
        <v>50</v>
      </c>
      <c r="L49" s="70" t="str">
        <f t="shared" si="3"/>
        <v>Апрель</v>
      </c>
      <c r="M49" s="142" t="str">
        <f t="shared" si="1"/>
        <v>4.ОДХ</v>
      </c>
      <c r="N49" s="144" t="str">
        <f>MID(B49,SEARCH(")",B49,1)+3,3)</f>
        <v>223</v>
      </c>
      <c r="O49" s="71"/>
      <c r="U49" s="134"/>
    </row>
    <row r="50" spans="1:21" x14ac:dyDescent="0.2">
      <c r="A50" s="67">
        <v>41750</v>
      </c>
      <c r="B50" s="68" t="s">
        <v>168</v>
      </c>
      <c r="C50" s="102">
        <v>2787.83</v>
      </c>
      <c r="D50" s="68" t="s">
        <v>126</v>
      </c>
      <c r="E50" s="68" t="s">
        <v>78</v>
      </c>
      <c r="F50" s="68" t="s">
        <v>220</v>
      </c>
      <c r="G50" s="68" t="s">
        <v>46</v>
      </c>
      <c r="H50" s="68" t="s">
        <v>172</v>
      </c>
      <c r="I50" s="68" t="s">
        <v>221</v>
      </c>
      <c r="J50" s="68" t="s">
        <v>130</v>
      </c>
      <c r="K50" s="68" t="s">
        <v>50</v>
      </c>
      <c r="L50" s="70" t="str">
        <f t="shared" si="3"/>
        <v>Апрель</v>
      </c>
      <c r="M50" s="142" t="str">
        <f t="shared" si="1"/>
        <v>4.ОДХ</v>
      </c>
      <c r="N50" s="144" t="str">
        <f>MID(B50,SEARCH(")",B50,1)+3,3)</f>
        <v>223</v>
      </c>
      <c r="O50" s="71"/>
      <c r="U50" s="134"/>
    </row>
    <row r="51" spans="1:21" x14ac:dyDescent="0.2">
      <c r="A51" s="67">
        <v>41750</v>
      </c>
      <c r="B51" s="68" t="s">
        <v>168</v>
      </c>
      <c r="C51" s="102">
        <v>73.75</v>
      </c>
      <c r="D51" s="68" t="s">
        <v>126</v>
      </c>
      <c r="E51" s="68" t="s">
        <v>78</v>
      </c>
      <c r="F51" s="68" t="s">
        <v>216</v>
      </c>
      <c r="G51" s="68" t="s">
        <v>46</v>
      </c>
      <c r="H51" s="68" t="s">
        <v>172</v>
      </c>
      <c r="I51" s="68" t="s">
        <v>217</v>
      </c>
      <c r="J51" s="68" t="s">
        <v>130</v>
      </c>
      <c r="K51" s="68" t="s">
        <v>50</v>
      </c>
      <c r="L51" s="70" t="str">
        <f t="shared" si="3"/>
        <v>Апрель</v>
      </c>
      <c r="M51" s="142" t="str">
        <f t="shared" si="1"/>
        <v>4.ОДХ</v>
      </c>
      <c r="N51" s="144" t="str">
        <f>MID(B51,SEARCH(")",B51,1)+3,3)</f>
        <v>223</v>
      </c>
      <c r="O51" s="71"/>
      <c r="U51" s="134"/>
    </row>
    <row r="52" spans="1:21" x14ac:dyDescent="0.2">
      <c r="A52" s="67">
        <v>41737</v>
      </c>
      <c r="B52" s="68" t="s">
        <v>168</v>
      </c>
      <c r="C52" s="102">
        <v>3148.85</v>
      </c>
      <c r="D52" s="68" t="s">
        <v>126</v>
      </c>
      <c r="E52" s="68" t="s">
        <v>78</v>
      </c>
      <c r="F52" s="68" t="s">
        <v>210</v>
      </c>
      <c r="G52" s="68" t="s">
        <v>46</v>
      </c>
      <c r="H52" s="68" t="s">
        <v>172</v>
      </c>
      <c r="I52" s="68" t="s">
        <v>211</v>
      </c>
      <c r="J52" s="68" t="s">
        <v>130</v>
      </c>
      <c r="K52" s="68" t="s">
        <v>50</v>
      </c>
      <c r="L52" s="70" t="str">
        <f t="shared" si="3"/>
        <v>Апрель</v>
      </c>
      <c r="M52" s="142" t="str">
        <f t="shared" si="1"/>
        <v>4.ОДХ</v>
      </c>
      <c r="N52" s="144" t="str">
        <f>MID(B52,SEARCH(")",B52,1)+3,3)</f>
        <v>223</v>
      </c>
      <c r="O52" s="71"/>
      <c r="U52" s="134"/>
    </row>
    <row r="53" spans="1:21" x14ac:dyDescent="0.2">
      <c r="A53" s="67">
        <v>41737</v>
      </c>
      <c r="B53" s="68" t="s">
        <v>168</v>
      </c>
      <c r="C53" s="102">
        <v>2437.16</v>
      </c>
      <c r="D53" s="68" t="s">
        <v>126</v>
      </c>
      <c r="E53" s="68" t="s">
        <v>78</v>
      </c>
      <c r="F53" s="68" t="s">
        <v>212</v>
      </c>
      <c r="G53" s="68" t="s">
        <v>46</v>
      </c>
      <c r="H53" s="68" t="s">
        <v>172</v>
      </c>
      <c r="I53" s="68" t="s">
        <v>213</v>
      </c>
      <c r="J53" s="68" t="s">
        <v>130</v>
      </c>
      <c r="K53" s="68" t="s">
        <v>50</v>
      </c>
      <c r="L53" s="70" t="str">
        <f t="shared" si="3"/>
        <v>Апрель</v>
      </c>
      <c r="M53" s="142" t="str">
        <f t="shared" si="1"/>
        <v>4.ОДХ</v>
      </c>
      <c r="N53" s="144" t="str">
        <f>MID(B53,SEARCH(")",B53,1)+3,3)</f>
        <v>223</v>
      </c>
      <c r="O53" s="71"/>
      <c r="U53" s="134"/>
    </row>
    <row r="54" spans="1:21" x14ac:dyDescent="0.2">
      <c r="A54" s="67">
        <v>41856</v>
      </c>
      <c r="B54" s="68" t="s">
        <v>168</v>
      </c>
      <c r="C54" s="102">
        <v>3263.36</v>
      </c>
      <c r="D54" s="68" t="s">
        <v>651</v>
      </c>
      <c r="E54" s="68" t="s">
        <v>78</v>
      </c>
      <c r="F54" s="68" t="s">
        <v>696</v>
      </c>
      <c r="G54" s="68" t="s">
        <v>46</v>
      </c>
      <c r="H54" s="68" t="s">
        <v>172</v>
      </c>
      <c r="I54" s="68" t="s">
        <v>697</v>
      </c>
      <c r="J54" s="68" t="s">
        <v>652</v>
      </c>
      <c r="K54" s="68" t="s">
        <v>50</v>
      </c>
      <c r="L54" s="70" t="str">
        <f t="shared" si="3"/>
        <v>Август</v>
      </c>
      <c r="M54" s="142" t="str">
        <f t="shared" si="1"/>
        <v>4.ОДХ</v>
      </c>
      <c r="N54" s="144" t="str">
        <f>MID(B54,SEARCH(")",B54,1)+3,3)</f>
        <v>223</v>
      </c>
      <c r="O54" s="71"/>
      <c r="U54" s="134"/>
    </row>
    <row r="55" spans="1:21" x14ac:dyDescent="0.2">
      <c r="A55" s="67">
        <v>41856</v>
      </c>
      <c r="B55" s="68" t="s">
        <v>168</v>
      </c>
      <c r="C55" s="102">
        <v>73.75</v>
      </c>
      <c r="D55" s="68" t="s">
        <v>651</v>
      </c>
      <c r="E55" s="68" t="s">
        <v>78</v>
      </c>
      <c r="F55" s="68" t="s">
        <v>698</v>
      </c>
      <c r="G55" s="68" t="s">
        <v>46</v>
      </c>
      <c r="H55" s="68" t="s">
        <v>172</v>
      </c>
      <c r="I55" s="68" t="s">
        <v>699</v>
      </c>
      <c r="J55" s="68" t="s">
        <v>652</v>
      </c>
      <c r="K55" s="68" t="s">
        <v>50</v>
      </c>
      <c r="L55" s="70" t="str">
        <f t="shared" si="3"/>
        <v>Август</v>
      </c>
      <c r="M55" s="142" t="str">
        <f t="shared" si="1"/>
        <v>4.ОДХ</v>
      </c>
      <c r="N55" s="144" t="str">
        <f>MID(B55,SEARCH(")",B55,1)+3,3)</f>
        <v>223</v>
      </c>
      <c r="O55" s="71"/>
      <c r="U55" s="134"/>
    </row>
    <row r="56" spans="1:21" x14ac:dyDescent="0.2">
      <c r="A56" s="67">
        <v>41856</v>
      </c>
      <c r="B56" s="68" t="s">
        <v>168</v>
      </c>
      <c r="C56" s="102">
        <v>3310.39</v>
      </c>
      <c r="D56" s="68" t="s">
        <v>651</v>
      </c>
      <c r="E56" s="68" t="s">
        <v>78</v>
      </c>
      <c r="F56" s="68" t="s">
        <v>698</v>
      </c>
      <c r="G56" s="68" t="s">
        <v>46</v>
      </c>
      <c r="H56" s="68" t="s">
        <v>172</v>
      </c>
      <c r="I56" s="68" t="s">
        <v>700</v>
      </c>
      <c r="J56" s="68" t="s">
        <v>652</v>
      </c>
      <c r="K56" s="68" t="s">
        <v>50</v>
      </c>
      <c r="L56" s="70" t="str">
        <f t="shared" si="3"/>
        <v>Август</v>
      </c>
      <c r="M56" s="142" t="str">
        <f t="shared" si="1"/>
        <v>4.ОДХ</v>
      </c>
      <c r="N56" s="144" t="str">
        <f>MID(B56,SEARCH(")",B56,1)+3,3)</f>
        <v>223</v>
      </c>
      <c r="O56" s="71"/>
      <c r="U56" s="134"/>
    </row>
    <row r="57" spans="1:21" x14ac:dyDescent="0.2">
      <c r="A57" s="67">
        <v>41856</v>
      </c>
      <c r="B57" s="68" t="s">
        <v>168</v>
      </c>
      <c r="C57" s="102">
        <v>3863.66</v>
      </c>
      <c r="D57" s="68" t="s">
        <v>651</v>
      </c>
      <c r="E57" s="68" t="s">
        <v>78</v>
      </c>
      <c r="F57" s="68" t="s">
        <v>698</v>
      </c>
      <c r="G57" s="68" t="s">
        <v>46</v>
      </c>
      <c r="H57" s="68" t="s">
        <v>172</v>
      </c>
      <c r="I57" s="68" t="s">
        <v>701</v>
      </c>
      <c r="J57" s="68" t="s">
        <v>652</v>
      </c>
      <c r="K57" s="68" t="s">
        <v>50</v>
      </c>
      <c r="L57" s="70" t="str">
        <f t="shared" si="3"/>
        <v>Август</v>
      </c>
      <c r="M57" s="142" t="str">
        <f t="shared" si="1"/>
        <v>4.ОДХ</v>
      </c>
      <c r="N57" s="144" t="str">
        <f>MID(B57,SEARCH(")",B57,1)+3,3)</f>
        <v>223</v>
      </c>
      <c r="O57" s="71"/>
      <c r="U57" s="134"/>
    </row>
    <row r="58" spans="1:21" x14ac:dyDescent="0.2">
      <c r="A58" s="67">
        <v>41856</v>
      </c>
      <c r="B58" s="68" t="s">
        <v>168</v>
      </c>
      <c r="C58" s="102">
        <v>71.37</v>
      </c>
      <c r="D58" s="68" t="s">
        <v>651</v>
      </c>
      <c r="E58" s="68" t="s">
        <v>78</v>
      </c>
      <c r="F58" s="68" t="s">
        <v>702</v>
      </c>
      <c r="G58" s="68" t="s">
        <v>46</v>
      </c>
      <c r="H58" s="68" t="s">
        <v>172</v>
      </c>
      <c r="I58" s="68" t="s">
        <v>703</v>
      </c>
      <c r="J58" s="68" t="s">
        <v>652</v>
      </c>
      <c r="K58" s="68" t="s">
        <v>50</v>
      </c>
      <c r="L58" s="70" t="str">
        <f t="shared" si="3"/>
        <v>Август</v>
      </c>
      <c r="M58" s="142" t="str">
        <f t="shared" si="1"/>
        <v>4.ОДХ</v>
      </c>
      <c r="N58" s="144" t="str">
        <f>MID(B58,SEARCH(")",B58,1)+3,3)</f>
        <v>223</v>
      </c>
      <c r="O58" s="71"/>
      <c r="U58" s="134"/>
    </row>
    <row r="59" spans="1:21" x14ac:dyDescent="0.2">
      <c r="A59" s="67">
        <v>41782</v>
      </c>
      <c r="B59" s="68" t="s">
        <v>168</v>
      </c>
      <c r="C59" s="102">
        <v>858.76</v>
      </c>
      <c r="D59" s="68" t="s">
        <v>169</v>
      </c>
      <c r="E59" s="68" t="s">
        <v>78</v>
      </c>
      <c r="F59" s="68" t="s">
        <v>236</v>
      </c>
      <c r="G59" s="68" t="s">
        <v>46</v>
      </c>
      <c r="H59" s="68" t="s">
        <v>172</v>
      </c>
      <c r="I59" s="68" t="s">
        <v>237</v>
      </c>
      <c r="J59" s="68" t="s">
        <v>174</v>
      </c>
      <c r="K59" s="68" t="s">
        <v>50</v>
      </c>
      <c r="L59" s="70" t="str">
        <f t="shared" si="3"/>
        <v>Май</v>
      </c>
      <c r="M59" s="142" t="str">
        <f t="shared" si="1"/>
        <v>4.ОДХ</v>
      </c>
      <c r="N59" s="144" t="str">
        <f>MID(B59,SEARCH(")",B59,1)+3,3)</f>
        <v>223</v>
      </c>
      <c r="O59" s="71"/>
      <c r="U59" s="134"/>
    </row>
    <row r="60" spans="1:21" x14ac:dyDescent="0.2">
      <c r="A60" s="67">
        <v>41782</v>
      </c>
      <c r="B60" s="68" t="s">
        <v>168</v>
      </c>
      <c r="C60" s="102">
        <v>7055.74</v>
      </c>
      <c r="D60" s="68" t="s">
        <v>169</v>
      </c>
      <c r="E60" s="68" t="s">
        <v>78</v>
      </c>
      <c r="F60" s="68" t="s">
        <v>234</v>
      </c>
      <c r="G60" s="68" t="s">
        <v>46</v>
      </c>
      <c r="H60" s="68" t="s">
        <v>172</v>
      </c>
      <c r="I60" s="68" t="s">
        <v>235</v>
      </c>
      <c r="J60" s="68" t="s">
        <v>174</v>
      </c>
      <c r="K60" s="68" t="s">
        <v>50</v>
      </c>
      <c r="L60" s="70" t="str">
        <f t="shared" si="3"/>
        <v>Май</v>
      </c>
      <c r="M60" s="142" t="str">
        <f t="shared" si="1"/>
        <v>4.ОДХ</v>
      </c>
      <c r="N60" s="144" t="str">
        <f>MID(B60,SEARCH(")",B60,1)+3,3)</f>
        <v>223</v>
      </c>
      <c r="O60" s="71"/>
      <c r="U60" s="134"/>
    </row>
    <row r="61" spans="1:21" x14ac:dyDescent="0.2">
      <c r="A61" s="67">
        <v>41782</v>
      </c>
      <c r="B61" s="68" t="s">
        <v>168</v>
      </c>
      <c r="C61" s="102">
        <v>12403.07</v>
      </c>
      <c r="D61" s="68" t="s">
        <v>169</v>
      </c>
      <c r="E61" s="68" t="s">
        <v>78</v>
      </c>
      <c r="F61" s="68" t="s">
        <v>232</v>
      </c>
      <c r="G61" s="68" t="s">
        <v>46</v>
      </c>
      <c r="H61" s="68" t="s">
        <v>172</v>
      </c>
      <c r="I61" s="68" t="s">
        <v>233</v>
      </c>
      <c r="J61" s="68" t="s">
        <v>174</v>
      </c>
      <c r="K61" s="68" t="s">
        <v>50</v>
      </c>
      <c r="L61" s="70" t="str">
        <f t="shared" si="3"/>
        <v>Май</v>
      </c>
      <c r="M61" s="142" t="str">
        <f t="shared" si="1"/>
        <v>4.ОДХ</v>
      </c>
      <c r="N61" s="144" t="str">
        <f>MID(B61,SEARCH(")",B61,1)+3,3)</f>
        <v>223</v>
      </c>
      <c r="O61" s="71"/>
      <c r="U61" s="134"/>
    </row>
    <row r="62" spans="1:21" x14ac:dyDescent="0.2">
      <c r="A62" s="67">
        <v>41782</v>
      </c>
      <c r="B62" s="68" t="s">
        <v>168</v>
      </c>
      <c r="C62" s="102">
        <v>15180.57</v>
      </c>
      <c r="D62" s="68" t="s">
        <v>169</v>
      </c>
      <c r="E62" s="68" t="s">
        <v>78</v>
      </c>
      <c r="F62" s="68" t="s">
        <v>238</v>
      </c>
      <c r="G62" s="68" t="s">
        <v>46</v>
      </c>
      <c r="H62" s="68" t="s">
        <v>172</v>
      </c>
      <c r="I62" s="68" t="s">
        <v>239</v>
      </c>
      <c r="J62" s="68" t="s">
        <v>174</v>
      </c>
      <c r="K62" s="68" t="s">
        <v>50</v>
      </c>
      <c r="L62" s="70" t="str">
        <f t="shared" si="3"/>
        <v>Май</v>
      </c>
      <c r="M62" s="142" t="str">
        <f t="shared" si="1"/>
        <v>4.ОДХ</v>
      </c>
      <c r="N62" s="144" t="str">
        <f>MID(B62,SEARCH(")",B62,1)+3,3)</f>
        <v>223</v>
      </c>
      <c r="O62" s="71"/>
      <c r="U62" s="134"/>
    </row>
    <row r="63" spans="1:21" x14ac:dyDescent="0.2">
      <c r="A63" s="67">
        <v>41820</v>
      </c>
      <c r="B63" s="68" t="s">
        <v>168</v>
      </c>
      <c r="C63" s="102">
        <v>12078.45</v>
      </c>
      <c r="D63" s="68" t="s">
        <v>169</v>
      </c>
      <c r="E63" s="68" t="s">
        <v>78</v>
      </c>
      <c r="F63" s="68" t="s">
        <v>208</v>
      </c>
      <c r="G63" s="68" t="s">
        <v>46</v>
      </c>
      <c r="H63" s="68" t="s">
        <v>172</v>
      </c>
      <c r="I63" s="68" t="s">
        <v>254</v>
      </c>
      <c r="J63" s="68" t="s">
        <v>174</v>
      </c>
      <c r="K63" s="68" t="s">
        <v>50</v>
      </c>
      <c r="L63" s="70" t="str">
        <f t="shared" si="3"/>
        <v>Июнь</v>
      </c>
      <c r="M63" s="142" t="str">
        <f t="shared" si="1"/>
        <v>4.ОДХ</v>
      </c>
      <c r="N63" s="144" t="str">
        <f>MID(B63,SEARCH(")",B63,1)+3,3)</f>
        <v>223</v>
      </c>
      <c r="O63" s="71"/>
      <c r="U63" s="134"/>
    </row>
    <row r="64" spans="1:21" x14ac:dyDescent="0.2">
      <c r="A64" s="67">
        <v>41820</v>
      </c>
      <c r="B64" s="68" t="s">
        <v>168</v>
      </c>
      <c r="C64" s="102">
        <v>9104.0499999999993</v>
      </c>
      <c r="D64" s="68" t="s">
        <v>169</v>
      </c>
      <c r="E64" s="68" t="s">
        <v>78</v>
      </c>
      <c r="F64" s="68" t="s">
        <v>208</v>
      </c>
      <c r="G64" s="68" t="s">
        <v>46</v>
      </c>
      <c r="H64" s="68" t="s">
        <v>172</v>
      </c>
      <c r="I64" s="68" t="s">
        <v>251</v>
      </c>
      <c r="J64" s="68" t="s">
        <v>174</v>
      </c>
      <c r="K64" s="68" t="s">
        <v>50</v>
      </c>
      <c r="L64" s="70" t="str">
        <f t="shared" si="3"/>
        <v>Июнь</v>
      </c>
      <c r="M64" s="142" t="str">
        <f t="shared" si="1"/>
        <v>4.ОДХ</v>
      </c>
      <c r="N64" s="144" t="str">
        <f>MID(B64,SEARCH(")",B64,1)+3,3)</f>
        <v>223</v>
      </c>
      <c r="O64" s="71"/>
      <c r="U64" s="134"/>
    </row>
    <row r="65" spans="1:21" x14ac:dyDescent="0.2">
      <c r="A65" s="67">
        <v>41820</v>
      </c>
      <c r="B65" s="68" t="s">
        <v>168</v>
      </c>
      <c r="C65" s="102">
        <v>795.61</v>
      </c>
      <c r="D65" s="68" t="s">
        <v>169</v>
      </c>
      <c r="E65" s="68" t="s">
        <v>78</v>
      </c>
      <c r="F65" s="68" t="s">
        <v>208</v>
      </c>
      <c r="G65" s="68" t="s">
        <v>46</v>
      </c>
      <c r="H65" s="68" t="s">
        <v>172</v>
      </c>
      <c r="I65" s="68" t="s">
        <v>253</v>
      </c>
      <c r="J65" s="68" t="s">
        <v>174</v>
      </c>
      <c r="K65" s="68" t="s">
        <v>50</v>
      </c>
      <c r="L65" s="70" t="str">
        <f t="shared" si="3"/>
        <v>Июнь</v>
      </c>
      <c r="M65" s="142" t="str">
        <f t="shared" si="1"/>
        <v>4.ОДХ</v>
      </c>
      <c r="N65" s="144" t="str">
        <f>MID(B65,SEARCH(")",B65,1)+3,3)</f>
        <v>223</v>
      </c>
      <c r="O65" s="71"/>
      <c r="U65" s="134"/>
    </row>
    <row r="66" spans="1:21" x14ac:dyDescent="0.2">
      <c r="A66" s="67">
        <v>41844</v>
      </c>
      <c r="B66" s="68" t="s">
        <v>168</v>
      </c>
      <c r="C66" s="102">
        <v>8956.02</v>
      </c>
      <c r="D66" s="68" t="s">
        <v>169</v>
      </c>
      <c r="E66" s="68" t="s">
        <v>78</v>
      </c>
      <c r="F66" s="68" t="s">
        <v>208</v>
      </c>
      <c r="G66" s="68" t="s">
        <v>46</v>
      </c>
      <c r="H66" s="68" t="s">
        <v>172</v>
      </c>
      <c r="I66" s="68" t="s">
        <v>667</v>
      </c>
      <c r="J66" s="68" t="s">
        <v>174</v>
      </c>
      <c r="K66" s="68" t="s">
        <v>50</v>
      </c>
      <c r="L66" s="70" t="str">
        <f t="shared" si="3"/>
        <v>Июль</v>
      </c>
      <c r="M66" s="142" t="str">
        <f t="shared" si="1"/>
        <v>4.ОДХ</v>
      </c>
      <c r="N66" s="144" t="str">
        <f>MID(B66,SEARCH(")",B66,1)+3,3)</f>
        <v>223</v>
      </c>
      <c r="O66" s="71"/>
      <c r="U66" s="134"/>
    </row>
    <row r="67" spans="1:21" x14ac:dyDescent="0.2">
      <c r="A67" s="67">
        <v>41844</v>
      </c>
      <c r="B67" s="68" t="s">
        <v>168</v>
      </c>
      <c r="C67" s="102">
        <v>11081.28</v>
      </c>
      <c r="D67" s="68" t="s">
        <v>169</v>
      </c>
      <c r="E67" s="68" t="s">
        <v>78</v>
      </c>
      <c r="F67" s="68" t="s">
        <v>208</v>
      </c>
      <c r="G67" s="68" t="s">
        <v>46</v>
      </c>
      <c r="H67" s="68" t="s">
        <v>172</v>
      </c>
      <c r="I67" s="68" t="s">
        <v>666</v>
      </c>
      <c r="J67" s="68" t="s">
        <v>174</v>
      </c>
      <c r="K67" s="68" t="s">
        <v>50</v>
      </c>
      <c r="L67" s="70" t="str">
        <f t="shared" si="3"/>
        <v>Июль</v>
      </c>
      <c r="M67" s="142" t="str">
        <f t="shared" ref="M67:M130" si="4">SUBSTITUTE(SUBSTITUTE(SUBSTITUTE(MID(H67,SEARCH("(",H67,1)+1,SEARCH(")",H67,1)-SEARCH("(",H67,1)-1)," Субсидия "," ")," Субсидии "," ")," ",".",1)</f>
        <v>4.ОДХ</v>
      </c>
      <c r="N67" s="144" t="str">
        <f>MID(B67,SEARCH(")",B67,1)+3,3)</f>
        <v>223</v>
      </c>
      <c r="O67" s="71"/>
      <c r="U67" s="134"/>
    </row>
    <row r="68" spans="1:21" x14ac:dyDescent="0.2">
      <c r="A68" s="67">
        <v>41844</v>
      </c>
      <c r="B68" s="68" t="s">
        <v>168</v>
      </c>
      <c r="C68" s="102">
        <v>1060.82</v>
      </c>
      <c r="D68" s="68" t="s">
        <v>169</v>
      </c>
      <c r="E68" s="68" t="s">
        <v>78</v>
      </c>
      <c r="F68" s="68" t="s">
        <v>208</v>
      </c>
      <c r="G68" s="68" t="s">
        <v>46</v>
      </c>
      <c r="H68" s="68" t="s">
        <v>172</v>
      </c>
      <c r="I68" s="68" t="s">
        <v>672</v>
      </c>
      <c r="J68" s="68" t="s">
        <v>174</v>
      </c>
      <c r="K68" s="68" t="s">
        <v>50</v>
      </c>
      <c r="L68" s="70" t="str">
        <f t="shared" si="3"/>
        <v>Июль</v>
      </c>
      <c r="M68" s="142" t="str">
        <f t="shared" si="4"/>
        <v>4.ОДХ</v>
      </c>
      <c r="N68" s="144" t="str">
        <f>MID(B68,SEARCH(")",B68,1)+3,3)</f>
        <v>223</v>
      </c>
      <c r="O68" s="71"/>
      <c r="U68" s="134"/>
    </row>
    <row r="69" spans="1:21" x14ac:dyDescent="0.2">
      <c r="A69" s="67">
        <v>41876</v>
      </c>
      <c r="B69" s="68" t="s">
        <v>168</v>
      </c>
      <c r="C69" s="102">
        <v>884.01</v>
      </c>
      <c r="D69" s="68" t="s">
        <v>169</v>
      </c>
      <c r="E69" s="68" t="s">
        <v>78</v>
      </c>
      <c r="F69" s="68" t="s">
        <v>704</v>
      </c>
      <c r="G69" s="68" t="s">
        <v>46</v>
      </c>
      <c r="H69" s="68" t="s">
        <v>172</v>
      </c>
      <c r="I69" s="68" t="s">
        <v>705</v>
      </c>
      <c r="J69" s="68" t="s">
        <v>174</v>
      </c>
      <c r="K69" s="68" t="s">
        <v>50</v>
      </c>
      <c r="L69" s="70" t="str">
        <f t="shared" si="3"/>
        <v>Август</v>
      </c>
      <c r="M69" s="142" t="str">
        <f t="shared" si="4"/>
        <v>4.ОДХ</v>
      </c>
      <c r="N69" s="144" t="str">
        <f>MID(B69,SEARCH(")",B69,1)+3,3)</f>
        <v>223</v>
      </c>
      <c r="O69" s="71"/>
      <c r="U69" s="134"/>
    </row>
    <row r="70" spans="1:21" x14ac:dyDescent="0.2">
      <c r="A70" s="67">
        <v>41660</v>
      </c>
      <c r="B70" s="68" t="s">
        <v>168</v>
      </c>
      <c r="C70" s="102">
        <v>13873.54</v>
      </c>
      <c r="D70" s="68" t="s">
        <v>169</v>
      </c>
      <c r="E70" s="68" t="s">
        <v>170</v>
      </c>
      <c r="F70" s="68" t="s">
        <v>179</v>
      </c>
      <c r="G70" s="68" t="s">
        <v>46</v>
      </c>
      <c r="H70" s="68" t="s">
        <v>172</v>
      </c>
      <c r="I70" s="68" t="s">
        <v>180</v>
      </c>
      <c r="J70" s="68" t="s">
        <v>174</v>
      </c>
      <c r="K70" s="68" t="s">
        <v>50</v>
      </c>
      <c r="L70" s="70" t="str">
        <f t="shared" si="3"/>
        <v>Январь</v>
      </c>
      <c r="M70" s="142" t="str">
        <f t="shared" si="4"/>
        <v>4.ОДХ</v>
      </c>
      <c r="N70" s="144" t="str">
        <f>MID(B70,SEARCH(")",B70,1)+3,3)</f>
        <v>223</v>
      </c>
      <c r="O70" s="71"/>
      <c r="U70" s="134"/>
    </row>
    <row r="71" spans="1:21" x14ac:dyDescent="0.2">
      <c r="A71" s="67">
        <v>41876</v>
      </c>
      <c r="B71" s="68" t="s">
        <v>168</v>
      </c>
      <c r="C71" s="102">
        <v>9572.15</v>
      </c>
      <c r="D71" s="68" t="s">
        <v>169</v>
      </c>
      <c r="E71" s="68" t="s">
        <v>78</v>
      </c>
      <c r="F71" s="68" t="s">
        <v>706</v>
      </c>
      <c r="G71" s="68" t="s">
        <v>46</v>
      </c>
      <c r="H71" s="68" t="s">
        <v>172</v>
      </c>
      <c r="I71" s="68" t="s">
        <v>707</v>
      </c>
      <c r="J71" s="68" t="s">
        <v>174</v>
      </c>
      <c r="K71" s="68" t="s">
        <v>50</v>
      </c>
      <c r="L71" s="70" t="str">
        <f t="shared" si="3"/>
        <v>Август</v>
      </c>
      <c r="M71" s="142" t="str">
        <f t="shared" si="4"/>
        <v>4.ОДХ</v>
      </c>
      <c r="N71" s="144" t="str">
        <f>MID(B71,SEARCH(")",B71,1)+3,3)</f>
        <v>223</v>
      </c>
      <c r="O71" s="71"/>
      <c r="U71" s="134"/>
    </row>
    <row r="72" spans="1:21" x14ac:dyDescent="0.2">
      <c r="A72" s="67">
        <v>41876</v>
      </c>
      <c r="B72" s="68" t="s">
        <v>168</v>
      </c>
      <c r="C72" s="102">
        <v>8512.8700000000008</v>
      </c>
      <c r="D72" s="68" t="s">
        <v>169</v>
      </c>
      <c r="E72" s="68" t="s">
        <v>78</v>
      </c>
      <c r="F72" s="68" t="s">
        <v>708</v>
      </c>
      <c r="G72" s="68" t="s">
        <v>46</v>
      </c>
      <c r="H72" s="68" t="s">
        <v>172</v>
      </c>
      <c r="I72" s="68" t="s">
        <v>709</v>
      </c>
      <c r="J72" s="68" t="s">
        <v>174</v>
      </c>
      <c r="K72" s="68" t="s">
        <v>50</v>
      </c>
      <c r="L72" s="70" t="str">
        <f t="shared" si="3"/>
        <v>Август</v>
      </c>
      <c r="M72" s="142" t="str">
        <f t="shared" si="4"/>
        <v>4.ОДХ</v>
      </c>
      <c r="N72" s="144" t="str">
        <f>MID(B72,SEARCH(")",B72,1)+3,3)</f>
        <v>223</v>
      </c>
      <c r="O72" s="71"/>
      <c r="U72" s="134"/>
    </row>
    <row r="73" spans="1:21" x14ac:dyDescent="0.2">
      <c r="A73" s="67">
        <v>41660</v>
      </c>
      <c r="B73" s="68" t="s">
        <v>168</v>
      </c>
      <c r="C73" s="102">
        <v>782.98</v>
      </c>
      <c r="D73" s="68" t="s">
        <v>169</v>
      </c>
      <c r="E73" s="68" t="s">
        <v>170</v>
      </c>
      <c r="F73" s="68" t="s">
        <v>177</v>
      </c>
      <c r="G73" s="68" t="s">
        <v>46</v>
      </c>
      <c r="H73" s="68" t="s">
        <v>172</v>
      </c>
      <c r="I73" s="68" t="s">
        <v>178</v>
      </c>
      <c r="J73" s="68" t="s">
        <v>174</v>
      </c>
      <c r="K73" s="68" t="s">
        <v>50</v>
      </c>
      <c r="L73" s="70" t="str">
        <f t="shared" si="3"/>
        <v>Январь</v>
      </c>
      <c r="M73" s="142" t="str">
        <f t="shared" si="4"/>
        <v>4.ОДХ</v>
      </c>
      <c r="N73" s="144" t="str">
        <f>MID(B73,SEARCH(")",B73,1)+3,3)</f>
        <v>223</v>
      </c>
      <c r="O73" s="71"/>
      <c r="U73" s="134"/>
    </row>
    <row r="74" spans="1:21" x14ac:dyDescent="0.2">
      <c r="A74" s="67">
        <v>41660</v>
      </c>
      <c r="B74" s="68" t="s">
        <v>168</v>
      </c>
      <c r="C74" s="102">
        <v>16605.02</v>
      </c>
      <c r="D74" s="68" t="s">
        <v>169</v>
      </c>
      <c r="E74" s="68" t="s">
        <v>170</v>
      </c>
      <c r="F74" s="68" t="s">
        <v>175</v>
      </c>
      <c r="G74" s="68" t="s">
        <v>46</v>
      </c>
      <c r="H74" s="68" t="s">
        <v>172</v>
      </c>
      <c r="I74" s="68" t="s">
        <v>176</v>
      </c>
      <c r="J74" s="68" t="s">
        <v>174</v>
      </c>
      <c r="K74" s="68" t="s">
        <v>50</v>
      </c>
      <c r="L74" s="70" t="str">
        <f t="shared" si="3"/>
        <v>Январь</v>
      </c>
      <c r="M74" s="142" t="str">
        <f t="shared" si="4"/>
        <v>4.ОДХ</v>
      </c>
      <c r="N74" s="144" t="str">
        <f>MID(B74,SEARCH(")",B74,1)+3,3)</f>
        <v>223</v>
      </c>
      <c r="O74" s="71"/>
      <c r="U74" s="134"/>
    </row>
    <row r="75" spans="1:21" x14ac:dyDescent="0.2">
      <c r="A75" s="67">
        <v>41660</v>
      </c>
      <c r="B75" s="68" t="s">
        <v>168</v>
      </c>
      <c r="C75" s="102">
        <v>7055.74</v>
      </c>
      <c r="D75" s="68" t="s">
        <v>169</v>
      </c>
      <c r="E75" s="68" t="s">
        <v>170</v>
      </c>
      <c r="F75" s="68" t="s">
        <v>171</v>
      </c>
      <c r="G75" s="68" t="s">
        <v>46</v>
      </c>
      <c r="H75" s="68" t="s">
        <v>172</v>
      </c>
      <c r="I75" s="68" t="s">
        <v>173</v>
      </c>
      <c r="J75" s="68" t="s">
        <v>174</v>
      </c>
      <c r="K75" s="68" t="s">
        <v>50</v>
      </c>
      <c r="L75" s="70" t="str">
        <f t="shared" si="3"/>
        <v>Январь</v>
      </c>
      <c r="M75" s="142" t="str">
        <f t="shared" si="4"/>
        <v>4.ОДХ</v>
      </c>
      <c r="N75" s="144" t="str">
        <f>MID(B75,SEARCH(")",B75,1)+3,3)</f>
        <v>223</v>
      </c>
      <c r="O75" s="71"/>
      <c r="U75" s="134"/>
    </row>
    <row r="76" spans="1:21" x14ac:dyDescent="0.2">
      <c r="A76" s="67">
        <v>41695</v>
      </c>
      <c r="B76" s="68" t="s">
        <v>168</v>
      </c>
      <c r="C76" s="102">
        <v>782.98</v>
      </c>
      <c r="D76" s="68" t="s">
        <v>169</v>
      </c>
      <c r="E76" s="68" t="s">
        <v>78</v>
      </c>
      <c r="F76" s="68" t="s">
        <v>189</v>
      </c>
      <c r="G76" s="68" t="s">
        <v>46</v>
      </c>
      <c r="H76" s="68" t="s">
        <v>172</v>
      </c>
      <c r="I76" s="68" t="s">
        <v>190</v>
      </c>
      <c r="J76" s="68" t="s">
        <v>174</v>
      </c>
      <c r="K76" s="68" t="s">
        <v>50</v>
      </c>
      <c r="L76" s="70" t="str">
        <f t="shared" si="3"/>
        <v>Февраль</v>
      </c>
      <c r="M76" s="142" t="str">
        <f t="shared" si="4"/>
        <v>4.ОДХ</v>
      </c>
      <c r="N76" s="144" t="str">
        <f>MID(B76,SEARCH(")",B76,1)+3,3)</f>
        <v>223</v>
      </c>
      <c r="O76" s="71"/>
      <c r="U76" s="134"/>
    </row>
    <row r="77" spans="1:21" x14ac:dyDescent="0.2">
      <c r="A77" s="67">
        <v>41695</v>
      </c>
      <c r="B77" s="68" t="s">
        <v>168</v>
      </c>
      <c r="C77" s="102">
        <v>14185.68</v>
      </c>
      <c r="D77" s="68" t="s">
        <v>169</v>
      </c>
      <c r="E77" s="68" t="s">
        <v>78</v>
      </c>
      <c r="F77" s="68" t="s">
        <v>187</v>
      </c>
      <c r="G77" s="68" t="s">
        <v>46</v>
      </c>
      <c r="H77" s="68" t="s">
        <v>172</v>
      </c>
      <c r="I77" s="68" t="s">
        <v>188</v>
      </c>
      <c r="J77" s="68" t="s">
        <v>174</v>
      </c>
      <c r="K77" s="68" t="s">
        <v>50</v>
      </c>
      <c r="L77" s="70" t="str">
        <f t="shared" si="3"/>
        <v>Февраль</v>
      </c>
      <c r="M77" s="142" t="str">
        <f t="shared" si="4"/>
        <v>4.ОДХ</v>
      </c>
      <c r="N77" s="144" t="str">
        <f>MID(B77,SEARCH(")",B77,1)+3,3)</f>
        <v>223</v>
      </c>
      <c r="O77" s="71"/>
      <c r="U77" s="134"/>
    </row>
    <row r="78" spans="1:21" x14ac:dyDescent="0.2">
      <c r="A78" s="67">
        <v>41695</v>
      </c>
      <c r="B78" s="68" t="s">
        <v>168</v>
      </c>
      <c r="C78" s="102">
        <v>11798.57</v>
      </c>
      <c r="D78" s="68" t="s">
        <v>169</v>
      </c>
      <c r="E78" s="68" t="s">
        <v>78</v>
      </c>
      <c r="F78" s="68" t="s">
        <v>191</v>
      </c>
      <c r="G78" s="68" t="s">
        <v>46</v>
      </c>
      <c r="H78" s="68" t="s">
        <v>172</v>
      </c>
      <c r="I78" s="68" t="s">
        <v>192</v>
      </c>
      <c r="J78" s="68" t="s">
        <v>174</v>
      </c>
      <c r="K78" s="68" t="s">
        <v>50</v>
      </c>
      <c r="L78" s="70" t="str">
        <f t="shared" si="3"/>
        <v>Февраль</v>
      </c>
      <c r="M78" s="142" t="str">
        <f t="shared" si="4"/>
        <v>4.ОДХ</v>
      </c>
      <c r="N78" s="144" t="str">
        <f>MID(B78,SEARCH(")",B78,1)+3,3)</f>
        <v>223</v>
      </c>
      <c r="O78" s="71"/>
      <c r="U78" s="134"/>
    </row>
    <row r="79" spans="1:21" x14ac:dyDescent="0.2">
      <c r="A79" s="67">
        <v>41695</v>
      </c>
      <c r="B79" s="68" t="s">
        <v>168</v>
      </c>
      <c r="C79" s="102">
        <v>7055.74</v>
      </c>
      <c r="D79" s="68" t="s">
        <v>169</v>
      </c>
      <c r="E79" s="68" t="s">
        <v>78</v>
      </c>
      <c r="F79" s="68" t="s">
        <v>185</v>
      </c>
      <c r="G79" s="68" t="s">
        <v>46</v>
      </c>
      <c r="H79" s="68" t="s">
        <v>172</v>
      </c>
      <c r="I79" s="68" t="s">
        <v>186</v>
      </c>
      <c r="J79" s="68" t="s">
        <v>174</v>
      </c>
      <c r="K79" s="68" t="s">
        <v>50</v>
      </c>
      <c r="L79" s="70" t="str">
        <f t="shared" si="3"/>
        <v>Февраль</v>
      </c>
      <c r="M79" s="142" t="str">
        <f t="shared" si="4"/>
        <v>4.ОДХ</v>
      </c>
      <c r="N79" s="144" t="str">
        <f>MID(B79,SEARCH(")",B79,1)+3,3)</f>
        <v>223</v>
      </c>
      <c r="O79" s="71"/>
      <c r="U79" s="134"/>
    </row>
    <row r="80" spans="1:21" x14ac:dyDescent="0.2">
      <c r="A80" s="67">
        <v>41723</v>
      </c>
      <c r="B80" s="68" t="s">
        <v>168</v>
      </c>
      <c r="C80" s="102">
        <v>1616.48</v>
      </c>
      <c r="D80" s="68" t="s">
        <v>169</v>
      </c>
      <c r="E80" s="68" t="s">
        <v>78</v>
      </c>
      <c r="F80" s="68" t="s">
        <v>171</v>
      </c>
      <c r="G80" s="68" t="s">
        <v>46</v>
      </c>
      <c r="H80" s="68" t="s">
        <v>172</v>
      </c>
      <c r="I80" s="68" t="s">
        <v>200</v>
      </c>
      <c r="J80" s="68" t="s">
        <v>174</v>
      </c>
      <c r="K80" s="68" t="s">
        <v>50</v>
      </c>
      <c r="L80" s="70" t="str">
        <f t="shared" si="3"/>
        <v>Март</v>
      </c>
      <c r="M80" s="142" t="str">
        <f t="shared" si="4"/>
        <v>4.ОДХ</v>
      </c>
      <c r="N80" s="144" t="str">
        <f>MID(B80,SEARCH(")",B80,1)+3,3)</f>
        <v>223</v>
      </c>
      <c r="O80" s="71"/>
      <c r="U80" s="134"/>
    </row>
    <row r="81" spans="1:21" x14ac:dyDescent="0.2">
      <c r="A81" s="67">
        <v>41723</v>
      </c>
      <c r="B81" s="68" t="s">
        <v>168</v>
      </c>
      <c r="C81" s="102">
        <v>7055.74</v>
      </c>
      <c r="D81" s="68" t="s">
        <v>169</v>
      </c>
      <c r="E81" s="68" t="s">
        <v>78</v>
      </c>
      <c r="F81" s="68" t="s">
        <v>171</v>
      </c>
      <c r="G81" s="68" t="s">
        <v>46</v>
      </c>
      <c r="H81" s="68" t="s">
        <v>172</v>
      </c>
      <c r="I81" s="68" t="s">
        <v>199</v>
      </c>
      <c r="J81" s="68" t="s">
        <v>174</v>
      </c>
      <c r="K81" s="68" t="s">
        <v>50</v>
      </c>
      <c r="L81" s="70" t="str">
        <f t="shared" si="3"/>
        <v>Март</v>
      </c>
      <c r="M81" s="142" t="str">
        <f t="shared" si="4"/>
        <v>4.ОДХ</v>
      </c>
      <c r="N81" s="144" t="str">
        <f>MID(B81,SEARCH(")",B81,1)+3,3)</f>
        <v>223</v>
      </c>
      <c r="O81" s="71"/>
      <c r="U81" s="134"/>
    </row>
    <row r="82" spans="1:21" x14ac:dyDescent="0.2">
      <c r="A82" s="67">
        <v>41723</v>
      </c>
      <c r="B82" s="68" t="s">
        <v>168</v>
      </c>
      <c r="C82" s="102">
        <v>12495.41</v>
      </c>
      <c r="D82" s="68" t="s">
        <v>169</v>
      </c>
      <c r="E82" s="68" t="s">
        <v>78</v>
      </c>
      <c r="F82" s="68" t="s">
        <v>197</v>
      </c>
      <c r="G82" s="68" t="s">
        <v>46</v>
      </c>
      <c r="H82" s="68" t="s">
        <v>172</v>
      </c>
      <c r="I82" s="68" t="s">
        <v>198</v>
      </c>
      <c r="J82" s="68" t="s">
        <v>174</v>
      </c>
      <c r="K82" s="68" t="s">
        <v>50</v>
      </c>
      <c r="L82" s="70" t="str">
        <f t="shared" si="3"/>
        <v>Март</v>
      </c>
      <c r="M82" s="142" t="str">
        <f t="shared" si="4"/>
        <v>4.ОДХ</v>
      </c>
      <c r="N82" s="144" t="str">
        <f>MID(B82,SEARCH(")",B82,1)+3,3)</f>
        <v>223</v>
      </c>
      <c r="O82" s="71"/>
      <c r="U82" s="134"/>
    </row>
    <row r="83" spans="1:21" x14ac:dyDescent="0.2">
      <c r="A83" s="67">
        <v>41723</v>
      </c>
      <c r="B83" s="68" t="s">
        <v>168</v>
      </c>
      <c r="C83" s="102">
        <v>13333.71</v>
      </c>
      <c r="D83" s="68" t="s">
        <v>169</v>
      </c>
      <c r="E83" s="68" t="s">
        <v>78</v>
      </c>
      <c r="F83" s="68" t="s">
        <v>197</v>
      </c>
      <c r="G83" s="68" t="s">
        <v>46</v>
      </c>
      <c r="H83" s="68" t="s">
        <v>172</v>
      </c>
      <c r="I83" s="68" t="s">
        <v>201</v>
      </c>
      <c r="J83" s="68" t="s">
        <v>174</v>
      </c>
      <c r="K83" s="68" t="s">
        <v>50</v>
      </c>
      <c r="L83" s="70" t="str">
        <f t="shared" si="3"/>
        <v>Март</v>
      </c>
      <c r="M83" s="142" t="str">
        <f t="shared" si="4"/>
        <v>4.ОДХ</v>
      </c>
      <c r="N83" s="144" t="str">
        <f>MID(B83,SEARCH(")",B83,1)+3,3)</f>
        <v>223</v>
      </c>
      <c r="O83" s="71"/>
      <c r="U83" s="134"/>
    </row>
    <row r="84" spans="1:21" x14ac:dyDescent="0.2">
      <c r="A84" s="67">
        <v>41751</v>
      </c>
      <c r="B84" s="68" t="s">
        <v>168</v>
      </c>
      <c r="C84" s="102">
        <v>7055.74</v>
      </c>
      <c r="D84" s="68" t="s">
        <v>169</v>
      </c>
      <c r="E84" s="68" t="s">
        <v>78</v>
      </c>
      <c r="F84" s="68" t="s">
        <v>222</v>
      </c>
      <c r="G84" s="68" t="s">
        <v>46</v>
      </c>
      <c r="H84" s="68" t="s">
        <v>172</v>
      </c>
      <c r="I84" s="68" t="s">
        <v>223</v>
      </c>
      <c r="J84" s="68" t="s">
        <v>174</v>
      </c>
      <c r="K84" s="68" t="s">
        <v>50</v>
      </c>
      <c r="L84" s="70" t="str">
        <f t="shared" si="3"/>
        <v>Апрель</v>
      </c>
      <c r="M84" s="142" t="str">
        <f t="shared" si="4"/>
        <v>4.ОДХ</v>
      </c>
      <c r="N84" s="144" t="str">
        <f>MID(B84,SEARCH(")",B84,1)+3,3)</f>
        <v>223</v>
      </c>
      <c r="O84" s="71"/>
      <c r="U84" s="134"/>
    </row>
    <row r="85" spans="1:21" x14ac:dyDescent="0.2">
      <c r="A85" s="67">
        <v>41751</v>
      </c>
      <c r="B85" s="68" t="s">
        <v>168</v>
      </c>
      <c r="C85" s="102">
        <v>12791.57</v>
      </c>
      <c r="D85" s="68" t="s">
        <v>169</v>
      </c>
      <c r="E85" s="68" t="s">
        <v>78</v>
      </c>
      <c r="F85" s="68" t="s">
        <v>224</v>
      </c>
      <c r="G85" s="68" t="s">
        <v>46</v>
      </c>
      <c r="H85" s="68" t="s">
        <v>172</v>
      </c>
      <c r="I85" s="68" t="s">
        <v>225</v>
      </c>
      <c r="J85" s="68" t="s">
        <v>174</v>
      </c>
      <c r="K85" s="68" t="s">
        <v>50</v>
      </c>
      <c r="L85" s="70" t="str">
        <f t="shared" si="3"/>
        <v>Апрель</v>
      </c>
      <c r="M85" s="142" t="str">
        <f t="shared" si="4"/>
        <v>4.ОДХ</v>
      </c>
      <c r="N85" s="144" t="str">
        <f>MID(B85,SEARCH(")",B85,1)+3,3)</f>
        <v>223</v>
      </c>
      <c r="O85" s="71"/>
      <c r="U85" s="134"/>
    </row>
    <row r="86" spans="1:21" x14ac:dyDescent="0.2">
      <c r="A86" s="67">
        <v>41751</v>
      </c>
      <c r="B86" s="68" t="s">
        <v>168</v>
      </c>
      <c r="C86" s="102">
        <v>14565.92</v>
      </c>
      <c r="D86" s="68" t="s">
        <v>169</v>
      </c>
      <c r="E86" s="68" t="s">
        <v>78</v>
      </c>
      <c r="F86" s="68" t="s">
        <v>226</v>
      </c>
      <c r="G86" s="68" t="s">
        <v>46</v>
      </c>
      <c r="H86" s="68" t="s">
        <v>172</v>
      </c>
      <c r="I86" s="68" t="s">
        <v>227</v>
      </c>
      <c r="J86" s="68" t="s">
        <v>174</v>
      </c>
      <c r="K86" s="68" t="s">
        <v>50</v>
      </c>
      <c r="L86" s="70" t="str">
        <f t="shared" si="3"/>
        <v>Апрель</v>
      </c>
      <c r="M86" s="142" t="str">
        <f t="shared" si="4"/>
        <v>4.ОДХ</v>
      </c>
      <c r="N86" s="144" t="str">
        <f>MID(B86,SEARCH(")",B86,1)+3,3)</f>
        <v>223</v>
      </c>
      <c r="O86" s="71"/>
      <c r="U86" s="134"/>
    </row>
    <row r="87" spans="1:21" x14ac:dyDescent="0.2">
      <c r="A87" s="67">
        <v>41751</v>
      </c>
      <c r="B87" s="68" t="s">
        <v>168</v>
      </c>
      <c r="C87" s="102">
        <v>1086.07</v>
      </c>
      <c r="D87" s="68" t="s">
        <v>169</v>
      </c>
      <c r="E87" s="68" t="s">
        <v>78</v>
      </c>
      <c r="F87" s="68" t="s">
        <v>228</v>
      </c>
      <c r="G87" s="68" t="s">
        <v>46</v>
      </c>
      <c r="H87" s="68" t="s">
        <v>172</v>
      </c>
      <c r="I87" s="68" t="s">
        <v>229</v>
      </c>
      <c r="J87" s="68" t="s">
        <v>174</v>
      </c>
      <c r="K87" s="68" t="s">
        <v>50</v>
      </c>
      <c r="L87" s="70" t="str">
        <f t="shared" si="3"/>
        <v>Апрель</v>
      </c>
      <c r="M87" s="142" t="str">
        <f t="shared" si="4"/>
        <v>4.ОДХ</v>
      </c>
      <c r="N87" s="144" t="str">
        <f>MID(B87,SEARCH(")",B87,1)+3,3)</f>
        <v>223</v>
      </c>
      <c r="O87" s="71"/>
      <c r="U87" s="134"/>
    </row>
    <row r="88" spans="1:21" x14ac:dyDescent="0.2">
      <c r="A88" s="67">
        <v>41864</v>
      </c>
      <c r="B88" s="68" t="s">
        <v>168</v>
      </c>
      <c r="C88" s="102">
        <v>3574.78</v>
      </c>
      <c r="D88" s="68" t="s">
        <v>72</v>
      </c>
      <c r="E88" s="68" t="s">
        <v>78</v>
      </c>
      <c r="F88" s="68" t="s">
        <v>208</v>
      </c>
      <c r="G88" s="68" t="s">
        <v>46</v>
      </c>
      <c r="H88" s="68" t="s">
        <v>172</v>
      </c>
      <c r="I88" s="68" t="s">
        <v>710</v>
      </c>
      <c r="J88" s="68" t="s">
        <v>77</v>
      </c>
      <c r="K88" s="68" t="s">
        <v>50</v>
      </c>
      <c r="L88" s="70" t="str">
        <f t="shared" si="3"/>
        <v>Август</v>
      </c>
      <c r="M88" s="142" t="str">
        <f t="shared" si="4"/>
        <v>4.ОДХ</v>
      </c>
      <c r="N88" s="144" t="str">
        <f>MID(B88,SEARCH(")",B88,1)+3,3)</f>
        <v>223</v>
      </c>
      <c r="O88" s="71"/>
      <c r="U88" s="134"/>
    </row>
    <row r="89" spans="1:21" x14ac:dyDescent="0.2">
      <c r="A89" s="67">
        <v>41864</v>
      </c>
      <c r="B89" s="68" t="s">
        <v>168</v>
      </c>
      <c r="C89" s="102">
        <v>8830.8799999999992</v>
      </c>
      <c r="D89" s="68" t="s">
        <v>72</v>
      </c>
      <c r="E89" s="68" t="s">
        <v>78</v>
      </c>
      <c r="F89" s="68" t="s">
        <v>208</v>
      </c>
      <c r="G89" s="68" t="s">
        <v>46</v>
      </c>
      <c r="H89" s="68" t="s">
        <v>172</v>
      </c>
      <c r="I89" s="68" t="s">
        <v>711</v>
      </c>
      <c r="J89" s="68" t="s">
        <v>77</v>
      </c>
      <c r="K89" s="68" t="s">
        <v>50</v>
      </c>
      <c r="L89" s="70" t="str">
        <f t="shared" si="3"/>
        <v>Август</v>
      </c>
      <c r="M89" s="142" t="str">
        <f t="shared" si="4"/>
        <v>4.ОДХ</v>
      </c>
      <c r="N89" s="144" t="str">
        <f>MID(B89,SEARCH(")",B89,1)+3,3)</f>
        <v>223</v>
      </c>
      <c r="O89" s="71"/>
      <c r="U89" s="134"/>
    </row>
    <row r="90" spans="1:21" x14ac:dyDescent="0.2">
      <c r="A90" s="67">
        <v>41864</v>
      </c>
      <c r="B90" s="68" t="s">
        <v>168</v>
      </c>
      <c r="C90" s="102">
        <v>1697.3</v>
      </c>
      <c r="D90" s="68" t="s">
        <v>72</v>
      </c>
      <c r="E90" s="68" t="s">
        <v>78</v>
      </c>
      <c r="F90" s="68" t="s">
        <v>208</v>
      </c>
      <c r="G90" s="68" t="s">
        <v>46</v>
      </c>
      <c r="H90" s="68" t="s">
        <v>172</v>
      </c>
      <c r="I90" s="68" t="s">
        <v>712</v>
      </c>
      <c r="J90" s="68" t="s">
        <v>77</v>
      </c>
      <c r="K90" s="68" t="s">
        <v>50</v>
      </c>
      <c r="L90" s="70" t="str">
        <f t="shared" si="3"/>
        <v>Август</v>
      </c>
      <c r="M90" s="142" t="str">
        <f t="shared" si="4"/>
        <v>4.ОДХ</v>
      </c>
      <c r="N90" s="144" t="str">
        <f>MID(B90,SEARCH(")",B90,1)+3,3)</f>
        <v>223</v>
      </c>
      <c r="O90" s="71"/>
      <c r="U90" s="134"/>
    </row>
    <row r="91" spans="1:21" x14ac:dyDescent="0.2">
      <c r="A91" s="67">
        <v>41785</v>
      </c>
      <c r="B91" s="68" t="s">
        <v>168</v>
      </c>
      <c r="C91" s="102">
        <v>1697.3</v>
      </c>
      <c r="D91" s="68" t="s">
        <v>72</v>
      </c>
      <c r="E91" s="68" t="s">
        <v>78</v>
      </c>
      <c r="F91" s="68" t="s">
        <v>246</v>
      </c>
      <c r="G91" s="68" t="s">
        <v>46</v>
      </c>
      <c r="H91" s="68" t="s">
        <v>172</v>
      </c>
      <c r="I91" s="68" t="s">
        <v>247</v>
      </c>
      <c r="J91" s="68" t="s">
        <v>77</v>
      </c>
      <c r="K91" s="68" t="s">
        <v>50</v>
      </c>
      <c r="L91" s="70" t="str">
        <f t="shared" si="3"/>
        <v>Май</v>
      </c>
      <c r="M91" s="142" t="str">
        <f t="shared" si="4"/>
        <v>4.ОДХ</v>
      </c>
      <c r="N91" s="144" t="str">
        <f>MID(B91,SEARCH(")",B91,1)+3,3)</f>
        <v>223</v>
      </c>
      <c r="O91" s="71"/>
      <c r="U91" s="134"/>
    </row>
    <row r="92" spans="1:21" x14ac:dyDescent="0.2">
      <c r="A92" s="67">
        <v>41785</v>
      </c>
      <c r="B92" s="68" t="s">
        <v>168</v>
      </c>
      <c r="C92" s="102">
        <v>2723.79</v>
      </c>
      <c r="D92" s="68" t="s">
        <v>72</v>
      </c>
      <c r="E92" s="68" t="s">
        <v>78</v>
      </c>
      <c r="F92" s="68" t="s">
        <v>240</v>
      </c>
      <c r="G92" s="68" t="s">
        <v>46</v>
      </c>
      <c r="H92" s="68" t="s">
        <v>172</v>
      </c>
      <c r="I92" s="68" t="s">
        <v>241</v>
      </c>
      <c r="J92" s="68" t="s">
        <v>77</v>
      </c>
      <c r="K92" s="68" t="s">
        <v>50</v>
      </c>
      <c r="L92" s="70" t="str">
        <f t="shared" si="3"/>
        <v>Май</v>
      </c>
      <c r="M92" s="142" t="str">
        <f t="shared" si="4"/>
        <v>4.ОДХ</v>
      </c>
      <c r="N92" s="144" t="str">
        <f>MID(B92,SEARCH(")",B92,1)+3,3)</f>
        <v>223</v>
      </c>
      <c r="O92" s="71"/>
      <c r="U92" s="134"/>
    </row>
    <row r="93" spans="1:21" x14ac:dyDescent="0.2">
      <c r="A93" s="67">
        <v>41785</v>
      </c>
      <c r="B93" s="68" t="s">
        <v>168</v>
      </c>
      <c r="C93" s="102">
        <v>9229.85</v>
      </c>
      <c r="D93" s="68" t="s">
        <v>72</v>
      </c>
      <c r="E93" s="68" t="s">
        <v>78</v>
      </c>
      <c r="F93" s="68" t="s">
        <v>242</v>
      </c>
      <c r="G93" s="68" t="s">
        <v>46</v>
      </c>
      <c r="H93" s="68" t="s">
        <v>172</v>
      </c>
      <c r="I93" s="68" t="s">
        <v>243</v>
      </c>
      <c r="J93" s="68" t="s">
        <v>77</v>
      </c>
      <c r="K93" s="68" t="s">
        <v>50</v>
      </c>
      <c r="L93" s="70" t="str">
        <f t="shared" si="3"/>
        <v>Май</v>
      </c>
      <c r="M93" s="142" t="str">
        <f t="shared" si="4"/>
        <v>4.ОДХ</v>
      </c>
      <c r="N93" s="144" t="str">
        <f>MID(B93,SEARCH(")",B93,1)+3,3)</f>
        <v>223</v>
      </c>
      <c r="O93" s="71"/>
      <c r="U93" s="134"/>
    </row>
    <row r="94" spans="1:21" x14ac:dyDescent="0.2">
      <c r="A94" s="67">
        <v>41785</v>
      </c>
      <c r="B94" s="68" t="s">
        <v>168</v>
      </c>
      <c r="C94" s="102">
        <v>12946.02</v>
      </c>
      <c r="D94" s="68" t="s">
        <v>72</v>
      </c>
      <c r="E94" s="68" t="s">
        <v>78</v>
      </c>
      <c r="F94" s="68" t="s">
        <v>244</v>
      </c>
      <c r="G94" s="68" t="s">
        <v>46</v>
      </c>
      <c r="H94" s="68" t="s">
        <v>172</v>
      </c>
      <c r="I94" s="68" t="s">
        <v>245</v>
      </c>
      <c r="J94" s="68" t="s">
        <v>77</v>
      </c>
      <c r="K94" s="68" t="s">
        <v>50</v>
      </c>
      <c r="L94" s="70" t="str">
        <f t="shared" si="3"/>
        <v>Май</v>
      </c>
      <c r="M94" s="142" t="str">
        <f t="shared" si="4"/>
        <v>4.ОДХ</v>
      </c>
      <c r="N94" s="144" t="str">
        <f>MID(B94,SEARCH(")",B94,1)+3,3)</f>
        <v>223</v>
      </c>
      <c r="O94" s="71"/>
      <c r="U94" s="134"/>
    </row>
    <row r="95" spans="1:21" x14ac:dyDescent="0.2">
      <c r="A95" s="67">
        <v>41817</v>
      </c>
      <c r="B95" s="68" t="s">
        <v>168</v>
      </c>
      <c r="C95" s="102">
        <v>14389.04</v>
      </c>
      <c r="D95" s="68" t="s">
        <v>72</v>
      </c>
      <c r="E95" s="68" t="s">
        <v>78</v>
      </c>
      <c r="F95" s="68" t="s">
        <v>208</v>
      </c>
      <c r="G95" s="68" t="s">
        <v>46</v>
      </c>
      <c r="H95" s="68" t="s">
        <v>172</v>
      </c>
      <c r="I95" s="68" t="s">
        <v>250</v>
      </c>
      <c r="J95" s="68" t="s">
        <v>77</v>
      </c>
      <c r="K95" s="68" t="s">
        <v>50</v>
      </c>
      <c r="L95" s="70" t="str">
        <f t="shared" si="3"/>
        <v>Июнь</v>
      </c>
      <c r="M95" s="142" t="str">
        <f t="shared" si="4"/>
        <v>4.ОДХ</v>
      </c>
      <c r="N95" s="144" t="str">
        <f>MID(B95,SEARCH(")",B95,1)+3,3)</f>
        <v>223</v>
      </c>
      <c r="O95" s="71"/>
      <c r="U95" s="134"/>
    </row>
    <row r="96" spans="1:21" x14ac:dyDescent="0.2">
      <c r="A96" s="67">
        <v>41725</v>
      </c>
      <c r="B96" s="68" t="s">
        <v>168</v>
      </c>
      <c r="C96" s="102">
        <v>23603.599999999999</v>
      </c>
      <c r="D96" s="68" t="s">
        <v>72</v>
      </c>
      <c r="E96" s="68" t="s">
        <v>73</v>
      </c>
      <c r="F96" s="68" t="s">
        <v>202</v>
      </c>
      <c r="G96" s="68" t="s">
        <v>46</v>
      </c>
      <c r="H96" s="68" t="s">
        <v>172</v>
      </c>
      <c r="I96" s="68" t="s">
        <v>203</v>
      </c>
      <c r="J96" s="68" t="s">
        <v>77</v>
      </c>
      <c r="K96" s="68" t="s">
        <v>50</v>
      </c>
      <c r="L96" s="70" t="str">
        <f t="shared" si="3"/>
        <v>Март</v>
      </c>
      <c r="M96" s="142" t="str">
        <f t="shared" si="4"/>
        <v>4.ОДХ</v>
      </c>
      <c r="N96" s="144" t="str">
        <f>MID(B96,SEARCH(")",B96,1)+3,3)</f>
        <v>223</v>
      </c>
      <c r="O96" s="71"/>
    </row>
    <row r="97" spans="1:15" x14ac:dyDescent="0.2">
      <c r="A97" s="67">
        <v>41725</v>
      </c>
      <c r="B97" s="68" t="s">
        <v>168</v>
      </c>
      <c r="C97" s="102">
        <v>13029.23</v>
      </c>
      <c r="D97" s="68" t="s">
        <v>72</v>
      </c>
      <c r="E97" s="68" t="s">
        <v>78</v>
      </c>
      <c r="F97" s="68" t="s">
        <v>204</v>
      </c>
      <c r="G97" s="68" t="s">
        <v>46</v>
      </c>
      <c r="H97" s="68" t="s">
        <v>172</v>
      </c>
      <c r="I97" s="68" t="s">
        <v>205</v>
      </c>
      <c r="J97" s="68" t="s">
        <v>77</v>
      </c>
      <c r="K97" s="68" t="s">
        <v>50</v>
      </c>
      <c r="L97" s="70" t="str">
        <f t="shared" si="3"/>
        <v>Март</v>
      </c>
      <c r="M97" s="142" t="str">
        <f t="shared" si="4"/>
        <v>4.ОДХ</v>
      </c>
      <c r="N97" s="144" t="str">
        <f>MID(B97,SEARCH(")",B97,1)+3,3)</f>
        <v>223</v>
      </c>
      <c r="O97" s="71"/>
    </row>
    <row r="98" spans="1:15" x14ac:dyDescent="0.2">
      <c r="A98" s="67">
        <v>41792</v>
      </c>
      <c r="B98" s="68" t="s">
        <v>168</v>
      </c>
      <c r="C98" s="102">
        <v>25975.06</v>
      </c>
      <c r="D98" s="68" t="s">
        <v>181</v>
      </c>
      <c r="E98" s="68" t="s">
        <v>78</v>
      </c>
      <c r="F98" s="68" t="s">
        <v>248</v>
      </c>
      <c r="G98" s="68" t="s">
        <v>46</v>
      </c>
      <c r="H98" s="68" t="s">
        <v>172</v>
      </c>
      <c r="I98" s="68" t="s">
        <v>249</v>
      </c>
      <c r="J98" s="68" t="s">
        <v>184</v>
      </c>
      <c r="K98" s="68" t="s">
        <v>50</v>
      </c>
      <c r="L98" s="70" t="str">
        <f t="shared" si="3"/>
        <v>Июнь</v>
      </c>
      <c r="M98" s="142" t="str">
        <f t="shared" si="4"/>
        <v>4.ОДХ</v>
      </c>
      <c r="N98" s="144" t="str">
        <f>MID(B98,SEARCH(")",B98,1)+3,3)</f>
        <v>223</v>
      </c>
      <c r="O98" s="71"/>
    </row>
    <row r="99" spans="1:15" x14ac:dyDescent="0.2">
      <c r="A99" s="67">
        <v>41702</v>
      </c>
      <c r="B99" s="68" t="s">
        <v>168</v>
      </c>
      <c r="C99" s="102">
        <v>28937.71</v>
      </c>
      <c r="D99" s="68" t="s">
        <v>181</v>
      </c>
      <c r="E99" s="68" t="s">
        <v>78</v>
      </c>
      <c r="F99" s="68" t="s">
        <v>195</v>
      </c>
      <c r="G99" s="68" t="s">
        <v>46</v>
      </c>
      <c r="H99" s="68" t="s">
        <v>172</v>
      </c>
      <c r="I99" s="68" t="s">
        <v>196</v>
      </c>
      <c r="J99" s="68" t="s">
        <v>184</v>
      </c>
      <c r="K99" s="68" t="s">
        <v>50</v>
      </c>
      <c r="L99" s="70" t="str">
        <f t="shared" si="3"/>
        <v>Март</v>
      </c>
      <c r="M99" s="142" t="str">
        <f t="shared" si="4"/>
        <v>4.ОДХ</v>
      </c>
      <c r="N99" s="144" t="str">
        <f>MID(B99,SEARCH(")",B99,1)+3,3)</f>
        <v>223</v>
      </c>
      <c r="O99" s="71"/>
    </row>
    <row r="100" spans="1:15" x14ac:dyDescent="0.2">
      <c r="A100" s="67">
        <v>41729</v>
      </c>
      <c r="B100" s="68" t="s">
        <v>168</v>
      </c>
      <c r="C100" s="102">
        <v>25361.37</v>
      </c>
      <c r="D100" s="68" t="s">
        <v>181</v>
      </c>
      <c r="E100" s="68" t="s">
        <v>78</v>
      </c>
      <c r="F100" s="68" t="s">
        <v>208</v>
      </c>
      <c r="G100" s="68" t="s">
        <v>46</v>
      </c>
      <c r="H100" s="68" t="s">
        <v>172</v>
      </c>
      <c r="I100" s="68" t="s">
        <v>209</v>
      </c>
      <c r="J100" s="68" t="s">
        <v>184</v>
      </c>
      <c r="K100" s="68" t="s">
        <v>50</v>
      </c>
      <c r="L100" s="70" t="str">
        <f t="shared" si="3"/>
        <v>Март</v>
      </c>
      <c r="M100" s="142" t="str">
        <f t="shared" si="4"/>
        <v>4.ОДХ</v>
      </c>
      <c r="N100" s="144" t="str">
        <f>MID(B100,SEARCH(")",B100,1)+3,3)</f>
        <v>223</v>
      </c>
      <c r="O100" s="71"/>
    </row>
    <row r="101" spans="1:15" x14ac:dyDescent="0.2">
      <c r="A101" s="67">
        <v>41852</v>
      </c>
      <c r="B101" s="68" t="s">
        <v>168</v>
      </c>
      <c r="C101" s="102">
        <v>23523.56</v>
      </c>
      <c r="D101" s="68" t="s">
        <v>181</v>
      </c>
      <c r="E101" s="68" t="s">
        <v>78</v>
      </c>
      <c r="F101" s="68" t="s">
        <v>208</v>
      </c>
      <c r="G101" s="68" t="s">
        <v>46</v>
      </c>
      <c r="H101" s="68" t="s">
        <v>172</v>
      </c>
      <c r="I101" s="68" t="s">
        <v>713</v>
      </c>
      <c r="J101" s="68" t="s">
        <v>184</v>
      </c>
      <c r="K101" s="68" t="s">
        <v>50</v>
      </c>
      <c r="L101" s="70" t="str">
        <f t="shared" si="3"/>
        <v>Август</v>
      </c>
      <c r="M101" s="142" t="str">
        <f t="shared" si="4"/>
        <v>4.ОДХ</v>
      </c>
      <c r="N101" s="144" t="str">
        <f>MID(B101,SEARCH(")",B101,1)+3,3)</f>
        <v>223</v>
      </c>
      <c r="O101" s="71"/>
    </row>
    <row r="102" spans="1:15" x14ac:dyDescent="0.2">
      <c r="A102" s="67">
        <v>41683</v>
      </c>
      <c r="B102" s="68" t="s">
        <v>168</v>
      </c>
      <c r="C102" s="102">
        <v>25799.13</v>
      </c>
      <c r="D102" s="68" t="s">
        <v>181</v>
      </c>
      <c r="E102" s="68" t="s">
        <v>170</v>
      </c>
      <c r="F102" s="68" t="s">
        <v>182</v>
      </c>
      <c r="G102" s="68" t="s">
        <v>46</v>
      </c>
      <c r="H102" s="68" t="s">
        <v>172</v>
      </c>
      <c r="I102" s="68" t="s">
        <v>183</v>
      </c>
      <c r="J102" s="68" t="s">
        <v>184</v>
      </c>
      <c r="K102" s="68" t="s">
        <v>50</v>
      </c>
      <c r="L102" s="70" t="str">
        <f t="shared" si="3"/>
        <v>Февраль</v>
      </c>
      <c r="M102" s="142" t="str">
        <f t="shared" si="4"/>
        <v>4.ОДХ</v>
      </c>
      <c r="N102" s="144" t="str">
        <f>MID(B102,SEARCH(")",B102,1)+3,3)</f>
        <v>223</v>
      </c>
      <c r="O102" s="71"/>
    </row>
    <row r="103" spans="1:15" x14ac:dyDescent="0.2">
      <c r="A103" s="67">
        <v>41820</v>
      </c>
      <c r="B103" s="68" t="s">
        <v>168</v>
      </c>
      <c r="C103" s="102">
        <v>20629.400000000001</v>
      </c>
      <c r="D103" s="68" t="s">
        <v>181</v>
      </c>
      <c r="E103" s="68" t="s">
        <v>78</v>
      </c>
      <c r="F103" s="68" t="s">
        <v>208</v>
      </c>
      <c r="G103" s="68" t="s">
        <v>46</v>
      </c>
      <c r="H103" s="68" t="s">
        <v>172</v>
      </c>
      <c r="I103" s="68" t="s">
        <v>252</v>
      </c>
      <c r="J103" s="68" t="s">
        <v>184</v>
      </c>
      <c r="K103" s="68" t="s">
        <v>50</v>
      </c>
      <c r="L103" s="70" t="str">
        <f t="shared" si="3"/>
        <v>Июнь</v>
      </c>
      <c r="M103" s="142" t="str">
        <f t="shared" si="4"/>
        <v>4.ОДХ</v>
      </c>
      <c r="N103" s="144" t="str">
        <f>MID(B103,SEARCH(")",B103,1)+3,3)</f>
        <v>223</v>
      </c>
      <c r="O103" s="71"/>
    </row>
    <row r="104" spans="1:15" x14ac:dyDescent="0.2">
      <c r="A104" s="67">
        <v>41764</v>
      </c>
      <c r="B104" s="68" t="s">
        <v>168</v>
      </c>
      <c r="C104" s="102">
        <v>25057.919999999998</v>
      </c>
      <c r="D104" s="68" t="s">
        <v>181</v>
      </c>
      <c r="E104" s="68" t="s">
        <v>78</v>
      </c>
      <c r="F104" s="68" t="s">
        <v>230</v>
      </c>
      <c r="G104" s="68" t="s">
        <v>46</v>
      </c>
      <c r="H104" s="68" t="s">
        <v>172</v>
      </c>
      <c r="I104" s="68" t="s">
        <v>231</v>
      </c>
      <c r="J104" s="68" t="s">
        <v>184</v>
      </c>
      <c r="K104" s="68" t="s">
        <v>50</v>
      </c>
      <c r="L104" s="70" t="str">
        <f t="shared" si="3"/>
        <v>Май</v>
      </c>
      <c r="M104" s="142" t="str">
        <f t="shared" si="4"/>
        <v>4.ОДХ</v>
      </c>
      <c r="N104" s="144" t="str">
        <f>MID(B104,SEARCH(")",B104,1)+3,3)</f>
        <v>223</v>
      </c>
      <c r="O104" s="71">
        <f>SUM(C43:C104)</f>
        <v>614656.54999999993</v>
      </c>
    </row>
    <row r="105" spans="1:15" x14ac:dyDescent="0.2">
      <c r="A105" s="103">
        <v>41710</v>
      </c>
      <c r="B105" s="104" t="s">
        <v>255</v>
      </c>
      <c r="C105" s="105">
        <v>24573700</v>
      </c>
      <c r="D105" s="104" t="s">
        <v>141</v>
      </c>
      <c r="E105" s="104" t="s">
        <v>142</v>
      </c>
      <c r="F105" s="104" t="s">
        <v>256</v>
      </c>
      <c r="G105" s="104" t="s">
        <v>46</v>
      </c>
      <c r="H105" s="104" t="s">
        <v>257</v>
      </c>
      <c r="I105" s="104" t="s">
        <v>258</v>
      </c>
      <c r="J105" s="104" t="s">
        <v>145</v>
      </c>
      <c r="K105" s="104" t="s">
        <v>50</v>
      </c>
      <c r="L105" s="106" t="str">
        <f t="shared" ref="L105:L113" si="5">IF(A105="","",TEXT(A105,"ММММ"))</f>
        <v>Март</v>
      </c>
      <c r="M105" s="142" t="str">
        <f t="shared" si="4"/>
        <v>4.ООПТ</v>
      </c>
      <c r="N105" s="144" t="str">
        <f>MID(B105,SEARCH(")",B105,1)+3,3)</f>
        <v>180</v>
      </c>
      <c r="O105" s="107">
        <f>SUM(C105)</f>
        <v>24573700</v>
      </c>
    </row>
    <row r="106" spans="1:15" x14ac:dyDescent="0.2">
      <c r="A106" s="108">
        <v>41774</v>
      </c>
      <c r="B106" s="109" t="s">
        <v>259</v>
      </c>
      <c r="C106" s="110">
        <v>15560.51</v>
      </c>
      <c r="D106" s="109" t="s">
        <v>43</v>
      </c>
      <c r="E106" s="109" t="s">
        <v>44</v>
      </c>
      <c r="F106" s="109" t="s">
        <v>260</v>
      </c>
      <c r="G106" s="109" t="s">
        <v>46</v>
      </c>
      <c r="H106" s="109" t="s">
        <v>261</v>
      </c>
      <c r="I106" s="109" t="s">
        <v>262</v>
      </c>
      <c r="J106" s="109" t="s">
        <v>49</v>
      </c>
      <c r="K106" s="109" t="s">
        <v>50</v>
      </c>
      <c r="L106" s="111" t="str">
        <f t="shared" si="5"/>
        <v>Май</v>
      </c>
      <c r="M106" s="142" t="str">
        <f t="shared" si="4"/>
        <v>4.ЯРМ</v>
      </c>
      <c r="N106" s="144" t="str">
        <f>MID(B106,SEARCH(")",B106,1)+3,3)</f>
        <v>211</v>
      </c>
      <c r="O106" s="121">
        <f>SUM(C106)</f>
        <v>15560.51</v>
      </c>
    </row>
    <row r="107" spans="1:15" x14ac:dyDescent="0.2">
      <c r="A107" s="112">
        <v>41710</v>
      </c>
      <c r="B107" s="113" t="s">
        <v>263</v>
      </c>
      <c r="C107" s="114">
        <v>41999688.159999996</v>
      </c>
      <c r="D107" s="113" t="s">
        <v>141</v>
      </c>
      <c r="E107" s="113" t="s">
        <v>142</v>
      </c>
      <c r="F107" s="113" t="s">
        <v>264</v>
      </c>
      <c r="G107" s="113" t="s">
        <v>46</v>
      </c>
      <c r="H107" s="113" t="s">
        <v>265</v>
      </c>
      <c r="I107" s="113" t="s">
        <v>266</v>
      </c>
      <c r="J107" s="113" t="s">
        <v>145</v>
      </c>
      <c r="K107" s="113" t="s">
        <v>50</v>
      </c>
      <c r="L107" s="115" t="str">
        <f t="shared" si="5"/>
        <v>Март</v>
      </c>
      <c r="M107" s="142" t="str">
        <f t="shared" si="4"/>
        <v>4.ЯРМ</v>
      </c>
      <c r="N107" s="144" t="str">
        <f>MID(B107,SEARCH(")",B107,1)+3,3)</f>
        <v>180</v>
      </c>
      <c r="O107" s="116"/>
    </row>
    <row r="108" spans="1:15" x14ac:dyDescent="0.2">
      <c r="A108" s="112">
        <v>41831</v>
      </c>
      <c r="B108" s="113" t="s">
        <v>263</v>
      </c>
      <c r="C108" s="114">
        <v>1990199.99</v>
      </c>
      <c r="D108" s="113" t="s">
        <v>141</v>
      </c>
      <c r="E108" s="113" t="s">
        <v>142</v>
      </c>
      <c r="F108" s="113" t="s">
        <v>148</v>
      </c>
      <c r="G108" s="113" t="s">
        <v>46</v>
      </c>
      <c r="H108" s="113" t="s">
        <v>265</v>
      </c>
      <c r="I108" s="113" t="s">
        <v>267</v>
      </c>
      <c r="J108" s="113" t="s">
        <v>145</v>
      </c>
      <c r="K108" s="113" t="s">
        <v>50</v>
      </c>
      <c r="L108" s="115" t="str">
        <f t="shared" ref="L108" si="6">IF(A108="","",TEXT(A108,"ММММ"))</f>
        <v>Июль</v>
      </c>
      <c r="M108" s="142" t="str">
        <f t="shared" si="4"/>
        <v>4.ЯРМ</v>
      </c>
      <c r="N108" s="144" t="str">
        <f>MID(B108,SEARCH(")",B108,1)+3,3)</f>
        <v>180</v>
      </c>
      <c r="O108" s="116">
        <f>SUM(C107:C108)</f>
        <v>43989888.149999999</v>
      </c>
    </row>
    <row r="109" spans="1:15" x14ac:dyDescent="0.2">
      <c r="A109" s="92">
        <v>41873</v>
      </c>
      <c r="B109" s="93" t="s">
        <v>720</v>
      </c>
      <c r="C109" s="94">
        <v>16100</v>
      </c>
      <c r="D109" s="93" t="s">
        <v>141</v>
      </c>
      <c r="E109" s="93" t="s">
        <v>142</v>
      </c>
      <c r="F109" s="93" t="s">
        <v>721</v>
      </c>
      <c r="G109" s="93" t="s">
        <v>46</v>
      </c>
      <c r="H109" s="93" t="s">
        <v>722</v>
      </c>
      <c r="I109" s="93" t="s">
        <v>723</v>
      </c>
      <c r="J109" s="93" t="s">
        <v>145</v>
      </c>
      <c r="K109" s="93" t="s">
        <v>50</v>
      </c>
      <c r="L109" s="95" t="str">
        <f t="shared" ref="L109:L111" si="7">IF(A109="","",TEXT(A109,"ММММ"))</f>
        <v>Август</v>
      </c>
      <c r="M109" s="142" t="str">
        <f t="shared" si="4"/>
        <v>5.иные ЯРМ</v>
      </c>
      <c r="N109" s="144" t="str">
        <f>MID(B109,SEARCH(")",B109,1)+3,3)</f>
        <v>180</v>
      </c>
      <c r="O109" s="96"/>
    </row>
    <row r="110" spans="1:15" x14ac:dyDescent="0.2">
      <c r="A110" s="92">
        <v>41800</v>
      </c>
      <c r="B110" s="93" t="s">
        <v>720</v>
      </c>
      <c r="C110" s="94">
        <v>1510000</v>
      </c>
      <c r="D110" s="93" t="s">
        <v>141</v>
      </c>
      <c r="E110" s="93" t="s">
        <v>142</v>
      </c>
      <c r="F110" s="93" t="s">
        <v>724</v>
      </c>
      <c r="G110" s="93" t="s">
        <v>46</v>
      </c>
      <c r="H110" s="93" t="s">
        <v>722</v>
      </c>
      <c r="I110" s="93" t="s">
        <v>725</v>
      </c>
      <c r="J110" s="93" t="s">
        <v>145</v>
      </c>
      <c r="K110" s="93" t="s">
        <v>50</v>
      </c>
      <c r="L110" s="95" t="str">
        <f t="shared" si="7"/>
        <v>Июнь</v>
      </c>
      <c r="M110" s="142" t="str">
        <f t="shared" si="4"/>
        <v>5.иные ЯРМ</v>
      </c>
      <c r="N110" s="144" t="str">
        <f>MID(B110,SEARCH(")",B110,1)+3,3)</f>
        <v>180</v>
      </c>
      <c r="O110" s="96"/>
    </row>
    <row r="111" spans="1:15" x14ac:dyDescent="0.2">
      <c r="A111" s="92">
        <v>41873</v>
      </c>
      <c r="B111" s="93" t="s">
        <v>720</v>
      </c>
      <c r="C111" s="94">
        <v>12338573.24</v>
      </c>
      <c r="D111" s="93" t="s">
        <v>141</v>
      </c>
      <c r="E111" s="93" t="s">
        <v>142</v>
      </c>
      <c r="F111" s="93" t="s">
        <v>726</v>
      </c>
      <c r="G111" s="93" t="s">
        <v>46</v>
      </c>
      <c r="H111" s="93" t="s">
        <v>722</v>
      </c>
      <c r="I111" s="93" t="s">
        <v>727</v>
      </c>
      <c r="J111" s="93" t="s">
        <v>145</v>
      </c>
      <c r="K111" s="93" t="s">
        <v>50</v>
      </c>
      <c r="L111" s="95" t="str">
        <f t="shared" si="7"/>
        <v>Август</v>
      </c>
      <c r="M111" s="142" t="str">
        <f t="shared" si="4"/>
        <v>5.иные ЯРМ</v>
      </c>
      <c r="N111" s="144" t="str">
        <f>MID(B111,SEARCH(")",B111,1)+3,3)</f>
        <v>180</v>
      </c>
      <c r="O111" s="96">
        <f>SUM(C109:G111)</f>
        <v>13864673.24</v>
      </c>
    </row>
    <row r="112" spans="1:15" x14ac:dyDescent="0.2">
      <c r="A112" s="72">
        <v>41810</v>
      </c>
      <c r="B112" s="73" t="s">
        <v>268</v>
      </c>
      <c r="C112" s="74">
        <v>3430528.2</v>
      </c>
      <c r="D112" s="73" t="s">
        <v>141</v>
      </c>
      <c r="E112" s="73" t="s">
        <v>142</v>
      </c>
      <c r="F112" s="73" t="s">
        <v>148</v>
      </c>
      <c r="G112" s="73" t="s">
        <v>46</v>
      </c>
      <c r="H112" s="73" t="s">
        <v>269</v>
      </c>
      <c r="I112" s="73" t="s">
        <v>270</v>
      </c>
      <c r="J112" s="73" t="s">
        <v>145</v>
      </c>
      <c r="K112" s="73" t="s">
        <v>50</v>
      </c>
      <c r="L112" s="75" t="str">
        <f t="shared" si="5"/>
        <v>Июнь</v>
      </c>
      <c r="M112" s="142" t="str">
        <f t="shared" si="4"/>
        <v>4.СНОС</v>
      </c>
      <c r="N112" s="144" t="str">
        <f>MID(B112,SEARCH(")",B112,1)+3,3)</f>
        <v>180</v>
      </c>
      <c r="O112" s="76">
        <f>SUM(C112)</f>
        <v>3430528.2</v>
      </c>
    </row>
    <row r="113" spans="1:15" x14ac:dyDescent="0.2">
      <c r="A113" s="117">
        <v>41677</v>
      </c>
      <c r="B113" s="118" t="s">
        <v>277</v>
      </c>
      <c r="C113" s="119">
        <v>12480</v>
      </c>
      <c r="D113" s="118" t="s">
        <v>415</v>
      </c>
      <c r="E113" s="118" t="s">
        <v>416</v>
      </c>
      <c r="F113" s="118" t="s">
        <v>417</v>
      </c>
      <c r="G113" s="118" t="s">
        <v>46</v>
      </c>
      <c r="H113" s="118" t="s">
        <v>281</v>
      </c>
      <c r="I113" s="118" t="s">
        <v>418</v>
      </c>
      <c r="J113" s="118" t="s">
        <v>419</v>
      </c>
      <c r="K113" s="118" t="s">
        <v>50</v>
      </c>
      <c r="L113" s="120" t="str">
        <f t="shared" si="5"/>
        <v>Февраль</v>
      </c>
      <c r="M113" s="142" t="str">
        <f t="shared" si="4"/>
        <v>2.Платные</v>
      </c>
      <c r="N113" s="144" t="str">
        <f>MID(B113,SEARCH(")",B113,1)+3,3)</f>
        <v>130</v>
      </c>
      <c r="O113" s="121"/>
    </row>
    <row r="114" spans="1:15" x14ac:dyDescent="0.2">
      <c r="A114" s="117">
        <v>41691</v>
      </c>
      <c r="B114" s="118" t="s">
        <v>277</v>
      </c>
      <c r="C114" s="119">
        <v>6912</v>
      </c>
      <c r="D114" s="118" t="s">
        <v>415</v>
      </c>
      <c r="E114" s="118" t="s">
        <v>416</v>
      </c>
      <c r="F114" s="118" t="s">
        <v>508</v>
      </c>
      <c r="G114" s="118" t="s">
        <v>46</v>
      </c>
      <c r="H114" s="118" t="s">
        <v>281</v>
      </c>
      <c r="I114" s="118" t="s">
        <v>509</v>
      </c>
      <c r="J114" s="118" t="s">
        <v>419</v>
      </c>
      <c r="K114" s="118" t="s">
        <v>50</v>
      </c>
      <c r="L114" s="120" t="str">
        <f t="shared" ref="L114:L177" si="8">IF(A114="","",TEXT(A114,"ММММ"))</f>
        <v>Февраль</v>
      </c>
      <c r="M114" s="142" t="str">
        <f t="shared" si="4"/>
        <v>2.Платные</v>
      </c>
      <c r="N114" s="144" t="str">
        <f>MID(B114,SEARCH(")",B114,1)+3,3)</f>
        <v>130</v>
      </c>
      <c r="O114" s="121"/>
    </row>
    <row r="115" spans="1:15" x14ac:dyDescent="0.2">
      <c r="A115" s="117">
        <v>41696</v>
      </c>
      <c r="B115" s="118" t="s">
        <v>277</v>
      </c>
      <c r="C115" s="119">
        <v>2818.44</v>
      </c>
      <c r="D115" s="118" t="s">
        <v>126</v>
      </c>
      <c r="E115" s="118" t="s">
        <v>78</v>
      </c>
      <c r="F115" s="118" t="s">
        <v>510</v>
      </c>
      <c r="G115" s="118" t="s">
        <v>46</v>
      </c>
      <c r="H115" s="118" t="s">
        <v>281</v>
      </c>
      <c r="I115" s="118" t="s">
        <v>511</v>
      </c>
      <c r="J115" s="118" t="s">
        <v>130</v>
      </c>
      <c r="K115" s="118" t="s">
        <v>50</v>
      </c>
      <c r="L115" s="120" t="str">
        <f t="shared" si="8"/>
        <v>Февраль</v>
      </c>
      <c r="M115" s="142" t="str">
        <f t="shared" si="4"/>
        <v>2.Платные</v>
      </c>
      <c r="N115" s="144" t="str">
        <f>MID(B115,SEARCH(")",B115,1)+3,3)</f>
        <v>130</v>
      </c>
      <c r="O115" s="121"/>
    </row>
    <row r="116" spans="1:15" x14ac:dyDescent="0.2">
      <c r="A116" s="117">
        <v>41725</v>
      </c>
      <c r="B116" s="118" t="s">
        <v>277</v>
      </c>
      <c r="C116" s="119">
        <v>-2818.44</v>
      </c>
      <c r="D116" s="118" t="s">
        <v>126</v>
      </c>
      <c r="E116" s="118" t="s">
        <v>78</v>
      </c>
      <c r="F116" s="118" t="s">
        <v>206</v>
      </c>
      <c r="G116" s="118" t="s">
        <v>46</v>
      </c>
      <c r="H116" s="118" t="s">
        <v>281</v>
      </c>
      <c r="I116" s="118" t="s">
        <v>207</v>
      </c>
      <c r="J116" s="118" t="s">
        <v>130</v>
      </c>
      <c r="K116" s="118" t="s">
        <v>50</v>
      </c>
      <c r="L116" s="120" t="str">
        <f t="shared" si="8"/>
        <v>Март</v>
      </c>
      <c r="M116" s="142" t="str">
        <f t="shared" si="4"/>
        <v>2.Платные</v>
      </c>
      <c r="N116" s="144" t="str">
        <f>MID(B116,SEARCH(")",B116,1)+3,3)</f>
        <v>130</v>
      </c>
      <c r="O116" s="121"/>
    </row>
    <row r="117" spans="1:15" x14ac:dyDescent="0.2">
      <c r="A117" s="117">
        <v>41687</v>
      </c>
      <c r="B117" s="118" t="s">
        <v>277</v>
      </c>
      <c r="C117" s="119">
        <v>6126.36</v>
      </c>
      <c r="D117" s="118" t="s">
        <v>126</v>
      </c>
      <c r="E117" s="118" t="s">
        <v>430</v>
      </c>
      <c r="F117" s="118" t="s">
        <v>499</v>
      </c>
      <c r="G117" s="118" t="s">
        <v>46</v>
      </c>
      <c r="H117" s="118" t="s">
        <v>281</v>
      </c>
      <c r="I117" s="118" t="s">
        <v>500</v>
      </c>
      <c r="J117" s="118" t="s">
        <v>130</v>
      </c>
      <c r="K117" s="118" t="s">
        <v>50</v>
      </c>
      <c r="L117" s="120" t="str">
        <f t="shared" si="8"/>
        <v>Февраль</v>
      </c>
      <c r="M117" s="142" t="str">
        <f t="shared" si="4"/>
        <v>2.Платные</v>
      </c>
      <c r="N117" s="144" t="str">
        <f>MID(B117,SEARCH(")",B117,1)+3,3)</f>
        <v>130</v>
      </c>
      <c r="O117" s="121"/>
    </row>
    <row r="118" spans="1:15" x14ac:dyDescent="0.2">
      <c r="A118" s="117">
        <v>41680</v>
      </c>
      <c r="B118" s="118" t="s">
        <v>277</v>
      </c>
      <c r="C118" s="119">
        <v>1289.76</v>
      </c>
      <c r="D118" s="118" t="s">
        <v>126</v>
      </c>
      <c r="E118" s="118" t="s">
        <v>430</v>
      </c>
      <c r="F118" s="118" t="s">
        <v>431</v>
      </c>
      <c r="G118" s="118" t="s">
        <v>46</v>
      </c>
      <c r="H118" s="118" t="s">
        <v>281</v>
      </c>
      <c r="I118" s="118" t="s">
        <v>432</v>
      </c>
      <c r="J118" s="118" t="s">
        <v>130</v>
      </c>
      <c r="K118" s="118" t="s">
        <v>50</v>
      </c>
      <c r="L118" s="120" t="str">
        <f t="shared" si="8"/>
        <v>Февраль</v>
      </c>
      <c r="M118" s="142" t="str">
        <f t="shared" si="4"/>
        <v>2.Платные</v>
      </c>
      <c r="N118" s="144" t="str">
        <f>MID(B118,SEARCH(")",B118,1)+3,3)</f>
        <v>130</v>
      </c>
      <c r="O118" s="121"/>
    </row>
    <row r="119" spans="1:15" x14ac:dyDescent="0.2">
      <c r="A119" s="117">
        <v>41684</v>
      </c>
      <c r="B119" s="118" t="s">
        <v>277</v>
      </c>
      <c r="C119" s="119">
        <v>6164</v>
      </c>
      <c r="D119" s="118" t="s">
        <v>126</v>
      </c>
      <c r="E119" s="118" t="s">
        <v>430</v>
      </c>
      <c r="F119" s="118" t="s">
        <v>435</v>
      </c>
      <c r="G119" s="118" t="s">
        <v>46</v>
      </c>
      <c r="H119" s="118" t="s">
        <v>281</v>
      </c>
      <c r="I119" s="118" t="s">
        <v>478</v>
      </c>
      <c r="J119" s="118" t="s">
        <v>130</v>
      </c>
      <c r="K119" s="118" t="s">
        <v>50</v>
      </c>
      <c r="L119" s="120" t="str">
        <f t="shared" si="8"/>
        <v>Февраль</v>
      </c>
      <c r="M119" s="142" t="str">
        <f t="shared" si="4"/>
        <v>2.Платные</v>
      </c>
      <c r="N119" s="144" t="str">
        <f>MID(B119,SEARCH(")",B119,1)+3,3)</f>
        <v>130</v>
      </c>
      <c r="O119" s="121"/>
    </row>
    <row r="120" spans="1:15" x14ac:dyDescent="0.2">
      <c r="A120" s="117">
        <v>41684</v>
      </c>
      <c r="B120" s="118" t="s">
        <v>277</v>
      </c>
      <c r="C120" s="119">
        <v>3869.28</v>
      </c>
      <c r="D120" s="118" t="s">
        <v>126</v>
      </c>
      <c r="E120" s="118" t="s">
        <v>430</v>
      </c>
      <c r="F120" s="118" t="s">
        <v>476</v>
      </c>
      <c r="G120" s="118" t="s">
        <v>46</v>
      </c>
      <c r="H120" s="118" t="s">
        <v>281</v>
      </c>
      <c r="I120" s="118" t="s">
        <v>477</v>
      </c>
      <c r="J120" s="118" t="s">
        <v>130</v>
      </c>
      <c r="K120" s="118" t="s">
        <v>50</v>
      </c>
      <c r="L120" s="120" t="str">
        <f t="shared" si="8"/>
        <v>Февраль</v>
      </c>
      <c r="M120" s="142" t="str">
        <f t="shared" si="4"/>
        <v>2.Платные</v>
      </c>
      <c r="N120" s="144" t="str">
        <f>MID(B120,SEARCH(")",B120,1)+3,3)</f>
        <v>130</v>
      </c>
      <c r="O120" s="121"/>
    </row>
    <row r="121" spans="1:15" x14ac:dyDescent="0.2">
      <c r="A121" s="117">
        <v>41680</v>
      </c>
      <c r="B121" s="118" t="s">
        <v>277</v>
      </c>
      <c r="C121" s="119">
        <v>5910.84</v>
      </c>
      <c r="D121" s="118" t="s">
        <v>126</v>
      </c>
      <c r="E121" s="118" t="s">
        <v>430</v>
      </c>
      <c r="F121" s="118" t="s">
        <v>435</v>
      </c>
      <c r="G121" s="118" t="s">
        <v>46</v>
      </c>
      <c r="H121" s="118" t="s">
        <v>281</v>
      </c>
      <c r="I121" s="118" t="s">
        <v>436</v>
      </c>
      <c r="J121" s="118" t="s">
        <v>130</v>
      </c>
      <c r="K121" s="118" t="s">
        <v>50</v>
      </c>
      <c r="L121" s="120" t="str">
        <f t="shared" si="8"/>
        <v>Февраль</v>
      </c>
      <c r="M121" s="142" t="str">
        <f t="shared" si="4"/>
        <v>2.Платные</v>
      </c>
      <c r="N121" s="144" t="str">
        <f>MID(B121,SEARCH(")",B121,1)+3,3)</f>
        <v>130</v>
      </c>
      <c r="O121" s="121"/>
    </row>
    <row r="122" spans="1:15" x14ac:dyDescent="0.2">
      <c r="A122" s="117">
        <v>41680</v>
      </c>
      <c r="B122" s="118" t="s">
        <v>277</v>
      </c>
      <c r="C122" s="119">
        <v>2579.52</v>
      </c>
      <c r="D122" s="118" t="s">
        <v>126</v>
      </c>
      <c r="E122" s="118" t="s">
        <v>430</v>
      </c>
      <c r="F122" s="118" t="s">
        <v>433</v>
      </c>
      <c r="G122" s="118" t="s">
        <v>46</v>
      </c>
      <c r="H122" s="118" t="s">
        <v>281</v>
      </c>
      <c r="I122" s="118" t="s">
        <v>434</v>
      </c>
      <c r="J122" s="118" t="s">
        <v>130</v>
      </c>
      <c r="K122" s="118" t="s">
        <v>50</v>
      </c>
      <c r="L122" s="120" t="str">
        <f t="shared" si="8"/>
        <v>Февраль</v>
      </c>
      <c r="M122" s="142" t="str">
        <f t="shared" si="4"/>
        <v>2.Платные</v>
      </c>
      <c r="N122" s="144" t="str">
        <f>MID(B122,SEARCH(")",B122,1)+3,3)</f>
        <v>130</v>
      </c>
      <c r="O122" s="121"/>
    </row>
    <row r="123" spans="1:15" x14ac:dyDescent="0.2">
      <c r="A123" s="117">
        <v>41710</v>
      </c>
      <c r="B123" s="118" t="s">
        <v>277</v>
      </c>
      <c r="C123" s="119">
        <v>26695.4</v>
      </c>
      <c r="D123" s="118" t="s">
        <v>519</v>
      </c>
      <c r="E123" s="118" t="s">
        <v>520</v>
      </c>
      <c r="F123" s="118" t="s">
        <v>521</v>
      </c>
      <c r="G123" s="118" t="s">
        <v>46</v>
      </c>
      <c r="H123" s="118" t="s">
        <v>281</v>
      </c>
      <c r="I123" s="118" t="s">
        <v>522</v>
      </c>
      <c r="J123" s="118" t="s">
        <v>523</v>
      </c>
      <c r="K123" s="118" t="s">
        <v>50</v>
      </c>
      <c r="L123" s="120" t="str">
        <f t="shared" si="8"/>
        <v>Март</v>
      </c>
      <c r="M123" s="142" t="str">
        <f t="shared" si="4"/>
        <v>2.Платные</v>
      </c>
      <c r="N123" s="144" t="str">
        <f>MID(B123,SEARCH(")",B123,1)+3,3)</f>
        <v>130</v>
      </c>
      <c r="O123" s="121"/>
    </row>
    <row r="124" spans="1:15" x14ac:dyDescent="0.2">
      <c r="A124" s="117">
        <v>41710</v>
      </c>
      <c r="B124" s="118" t="s">
        <v>277</v>
      </c>
      <c r="C124" s="119">
        <v>25908.12</v>
      </c>
      <c r="D124" s="118" t="s">
        <v>519</v>
      </c>
      <c r="E124" s="118" t="s">
        <v>520</v>
      </c>
      <c r="F124" s="118" t="s">
        <v>528</v>
      </c>
      <c r="G124" s="118" t="s">
        <v>46</v>
      </c>
      <c r="H124" s="118" t="s">
        <v>281</v>
      </c>
      <c r="I124" s="118" t="s">
        <v>529</v>
      </c>
      <c r="J124" s="118" t="s">
        <v>523</v>
      </c>
      <c r="K124" s="118" t="s">
        <v>50</v>
      </c>
      <c r="L124" s="120" t="str">
        <f t="shared" si="8"/>
        <v>Март</v>
      </c>
      <c r="M124" s="142" t="str">
        <f t="shared" si="4"/>
        <v>2.Платные</v>
      </c>
      <c r="N124" s="144" t="str">
        <f>MID(B124,SEARCH(")",B124,1)+3,3)</f>
        <v>130</v>
      </c>
      <c r="O124" s="121"/>
    </row>
    <row r="125" spans="1:15" x14ac:dyDescent="0.2">
      <c r="A125" s="117">
        <v>41652</v>
      </c>
      <c r="B125" s="118" t="s">
        <v>277</v>
      </c>
      <c r="C125" s="119">
        <v>991.08</v>
      </c>
      <c r="D125" s="118" t="s">
        <v>284</v>
      </c>
      <c r="E125" s="118" t="s">
        <v>285</v>
      </c>
      <c r="F125" s="118" t="s">
        <v>301</v>
      </c>
      <c r="G125" s="118" t="s">
        <v>46</v>
      </c>
      <c r="H125" s="118" t="s">
        <v>281</v>
      </c>
      <c r="I125" s="118" t="s">
        <v>302</v>
      </c>
      <c r="J125" s="118" t="s">
        <v>288</v>
      </c>
      <c r="K125" s="118" t="s">
        <v>50</v>
      </c>
      <c r="L125" s="120" t="str">
        <f t="shared" si="8"/>
        <v>Январь</v>
      </c>
      <c r="M125" s="142" t="str">
        <f t="shared" si="4"/>
        <v>2.Платные</v>
      </c>
      <c r="N125" s="144" t="str">
        <f>MID(B125,SEARCH(")",B125,1)+3,3)</f>
        <v>130</v>
      </c>
      <c r="O125" s="121"/>
    </row>
    <row r="126" spans="1:15" x14ac:dyDescent="0.2">
      <c r="A126" s="117">
        <v>41649</v>
      </c>
      <c r="B126" s="118" t="s">
        <v>277</v>
      </c>
      <c r="C126" s="119">
        <v>6126.36</v>
      </c>
      <c r="D126" s="118" t="s">
        <v>284</v>
      </c>
      <c r="E126" s="118" t="s">
        <v>285</v>
      </c>
      <c r="F126" s="118" t="s">
        <v>286</v>
      </c>
      <c r="G126" s="118" t="s">
        <v>46</v>
      </c>
      <c r="H126" s="118" t="s">
        <v>281</v>
      </c>
      <c r="I126" s="118" t="s">
        <v>287</v>
      </c>
      <c r="J126" s="118" t="s">
        <v>288</v>
      </c>
      <c r="K126" s="118" t="s">
        <v>50</v>
      </c>
      <c r="L126" s="120" t="str">
        <f t="shared" si="8"/>
        <v>Январь</v>
      </c>
      <c r="M126" s="142" t="str">
        <f t="shared" si="4"/>
        <v>2.Платные</v>
      </c>
      <c r="N126" s="144" t="str">
        <f>MID(B126,SEARCH(")",B126,1)+3,3)</f>
        <v>130</v>
      </c>
      <c r="O126" s="121"/>
    </row>
    <row r="127" spans="1:15" x14ac:dyDescent="0.2">
      <c r="A127" s="117">
        <v>41649</v>
      </c>
      <c r="B127" s="118" t="s">
        <v>277</v>
      </c>
      <c r="C127" s="119">
        <v>14937.48</v>
      </c>
      <c r="D127" s="118" t="s">
        <v>284</v>
      </c>
      <c r="E127" s="118" t="s">
        <v>285</v>
      </c>
      <c r="F127" s="118" t="s">
        <v>289</v>
      </c>
      <c r="G127" s="118" t="s">
        <v>46</v>
      </c>
      <c r="H127" s="118" t="s">
        <v>281</v>
      </c>
      <c r="I127" s="118" t="s">
        <v>290</v>
      </c>
      <c r="J127" s="118" t="s">
        <v>288</v>
      </c>
      <c r="K127" s="118" t="s">
        <v>50</v>
      </c>
      <c r="L127" s="120" t="str">
        <f t="shared" si="8"/>
        <v>Январь</v>
      </c>
      <c r="M127" s="142" t="str">
        <f t="shared" si="4"/>
        <v>2.Платные</v>
      </c>
      <c r="N127" s="144" t="str">
        <f>MID(B127,SEARCH(")",B127,1)+3,3)</f>
        <v>130</v>
      </c>
      <c r="O127" s="121"/>
    </row>
    <row r="128" spans="1:15" x14ac:dyDescent="0.2">
      <c r="A128" s="117">
        <v>41652</v>
      </c>
      <c r="B128" s="118" t="s">
        <v>277</v>
      </c>
      <c r="C128" s="119">
        <v>3976.2</v>
      </c>
      <c r="D128" s="118" t="s">
        <v>284</v>
      </c>
      <c r="E128" s="118" t="s">
        <v>285</v>
      </c>
      <c r="F128" s="118" t="s">
        <v>310</v>
      </c>
      <c r="G128" s="118" t="s">
        <v>46</v>
      </c>
      <c r="H128" s="118" t="s">
        <v>281</v>
      </c>
      <c r="I128" s="118" t="s">
        <v>311</v>
      </c>
      <c r="J128" s="118" t="s">
        <v>288</v>
      </c>
      <c r="K128" s="118" t="s">
        <v>50</v>
      </c>
      <c r="L128" s="120" t="str">
        <f t="shared" si="8"/>
        <v>Январь</v>
      </c>
      <c r="M128" s="142" t="str">
        <f t="shared" si="4"/>
        <v>2.Платные</v>
      </c>
      <c r="N128" s="144" t="str">
        <f>MID(B128,SEARCH(")",B128,1)+3,3)</f>
        <v>130</v>
      </c>
      <c r="O128" s="121"/>
    </row>
    <row r="129" spans="1:15" x14ac:dyDescent="0.2">
      <c r="A129" s="117">
        <v>41733</v>
      </c>
      <c r="B129" s="118" t="s">
        <v>277</v>
      </c>
      <c r="C129" s="119">
        <v>7847.4</v>
      </c>
      <c r="D129" s="118" t="s">
        <v>614</v>
      </c>
      <c r="E129" s="118" t="s">
        <v>615</v>
      </c>
      <c r="F129" s="118" t="s">
        <v>619</v>
      </c>
      <c r="G129" s="118" t="s">
        <v>46</v>
      </c>
      <c r="H129" s="118" t="s">
        <v>281</v>
      </c>
      <c r="I129" s="118" t="s">
        <v>620</v>
      </c>
      <c r="J129" s="118" t="s">
        <v>618</v>
      </c>
      <c r="K129" s="118" t="s">
        <v>50</v>
      </c>
      <c r="L129" s="120" t="str">
        <f t="shared" si="8"/>
        <v>Апрель</v>
      </c>
      <c r="M129" s="142" t="str">
        <f t="shared" si="4"/>
        <v>2.Платные</v>
      </c>
      <c r="N129" s="144" t="str">
        <f>MID(B129,SEARCH(")",B129,1)+3,3)</f>
        <v>130</v>
      </c>
      <c r="O129" s="121"/>
    </row>
    <row r="130" spans="1:15" x14ac:dyDescent="0.2">
      <c r="A130" s="117">
        <v>41733</v>
      </c>
      <c r="B130" s="118" t="s">
        <v>277</v>
      </c>
      <c r="C130" s="119">
        <v>4694.2</v>
      </c>
      <c r="D130" s="118" t="s">
        <v>614</v>
      </c>
      <c r="E130" s="118" t="s">
        <v>615</v>
      </c>
      <c r="F130" s="118" t="s">
        <v>621</v>
      </c>
      <c r="G130" s="118" t="s">
        <v>46</v>
      </c>
      <c r="H130" s="118" t="s">
        <v>281</v>
      </c>
      <c r="I130" s="118" t="s">
        <v>622</v>
      </c>
      <c r="J130" s="118" t="s">
        <v>618</v>
      </c>
      <c r="K130" s="118" t="s">
        <v>50</v>
      </c>
      <c r="L130" s="120" t="str">
        <f t="shared" si="8"/>
        <v>Апрель</v>
      </c>
      <c r="M130" s="142" t="str">
        <f t="shared" si="4"/>
        <v>2.Платные</v>
      </c>
      <c r="N130" s="144" t="str">
        <f>MID(B130,SEARCH(")",B130,1)+3,3)</f>
        <v>130</v>
      </c>
      <c r="O130" s="121"/>
    </row>
    <row r="131" spans="1:15" x14ac:dyDescent="0.2">
      <c r="A131" s="117">
        <v>41733</v>
      </c>
      <c r="B131" s="118" t="s">
        <v>277</v>
      </c>
      <c r="C131" s="119">
        <v>5016.6400000000003</v>
      </c>
      <c r="D131" s="118" t="s">
        <v>614</v>
      </c>
      <c r="E131" s="118" t="s">
        <v>615</v>
      </c>
      <c r="F131" s="118" t="s">
        <v>623</v>
      </c>
      <c r="G131" s="118" t="s">
        <v>46</v>
      </c>
      <c r="H131" s="118" t="s">
        <v>281</v>
      </c>
      <c r="I131" s="118" t="s">
        <v>624</v>
      </c>
      <c r="J131" s="118" t="s">
        <v>618</v>
      </c>
      <c r="K131" s="118" t="s">
        <v>50</v>
      </c>
      <c r="L131" s="120" t="str">
        <f t="shared" si="8"/>
        <v>Апрель</v>
      </c>
      <c r="M131" s="142" t="str">
        <f t="shared" ref="M131:M194" si="9">SUBSTITUTE(SUBSTITUTE(SUBSTITUTE(MID(H131,SEARCH("(",H131,1)+1,SEARCH(")",H131,1)-SEARCH("(",H131,1)-1)," Субсидия "," ")," Субсидии "," ")," ",".",1)</f>
        <v>2.Платные</v>
      </c>
      <c r="N131" s="144" t="str">
        <f>MID(B131,SEARCH(")",B131,1)+3,3)</f>
        <v>130</v>
      </c>
      <c r="O131" s="121"/>
    </row>
    <row r="132" spans="1:15" x14ac:dyDescent="0.2">
      <c r="A132" s="117">
        <v>41733</v>
      </c>
      <c r="B132" s="118" t="s">
        <v>277</v>
      </c>
      <c r="C132" s="119">
        <v>16017.24</v>
      </c>
      <c r="D132" s="118" t="s">
        <v>614</v>
      </c>
      <c r="E132" s="118" t="s">
        <v>615</v>
      </c>
      <c r="F132" s="118" t="s">
        <v>616</v>
      </c>
      <c r="G132" s="118" t="s">
        <v>46</v>
      </c>
      <c r="H132" s="118" t="s">
        <v>281</v>
      </c>
      <c r="I132" s="118" t="s">
        <v>617</v>
      </c>
      <c r="J132" s="118" t="s">
        <v>618</v>
      </c>
      <c r="K132" s="118" t="s">
        <v>50</v>
      </c>
      <c r="L132" s="120" t="str">
        <f t="shared" si="8"/>
        <v>Апрель</v>
      </c>
      <c r="M132" s="142" t="str">
        <f t="shared" si="9"/>
        <v>2.Платные</v>
      </c>
      <c r="N132" s="144" t="str">
        <f>MID(B132,SEARCH(")",B132,1)+3,3)</f>
        <v>130</v>
      </c>
      <c r="O132" s="121"/>
    </row>
    <row r="133" spans="1:15" x14ac:dyDescent="0.2">
      <c r="A133" s="117">
        <v>41795</v>
      </c>
      <c r="B133" s="118" t="s">
        <v>277</v>
      </c>
      <c r="C133" s="119">
        <v>10942.06</v>
      </c>
      <c r="D133" s="118" t="s">
        <v>120</v>
      </c>
      <c r="E133" s="118" t="s">
        <v>648</v>
      </c>
      <c r="F133" s="118" t="s">
        <v>649</v>
      </c>
      <c r="G133" s="118" t="s">
        <v>46</v>
      </c>
      <c r="H133" s="118" t="s">
        <v>281</v>
      </c>
      <c r="I133" s="118" t="s">
        <v>650</v>
      </c>
      <c r="J133" s="118" t="s">
        <v>124</v>
      </c>
      <c r="K133" s="118" t="s">
        <v>50</v>
      </c>
      <c r="L133" s="120" t="str">
        <f t="shared" si="8"/>
        <v>Июнь</v>
      </c>
      <c r="M133" s="142" t="str">
        <f t="shared" si="9"/>
        <v>2.Платные</v>
      </c>
      <c r="N133" s="144" t="str">
        <f>MID(B133,SEARCH(")",B133,1)+3,3)</f>
        <v>130</v>
      </c>
      <c r="O133" s="121"/>
    </row>
    <row r="134" spans="1:15" x14ac:dyDescent="0.2">
      <c r="A134" s="117">
        <v>41653</v>
      </c>
      <c r="B134" s="118" t="s">
        <v>277</v>
      </c>
      <c r="C134" s="119">
        <v>5481.48</v>
      </c>
      <c r="D134" s="118" t="s">
        <v>322</v>
      </c>
      <c r="E134" s="118" t="s">
        <v>323</v>
      </c>
      <c r="F134" s="118" t="s">
        <v>324</v>
      </c>
      <c r="G134" s="118" t="s">
        <v>46</v>
      </c>
      <c r="H134" s="118" t="s">
        <v>281</v>
      </c>
      <c r="I134" s="118" t="s">
        <v>325</v>
      </c>
      <c r="J134" s="118" t="s">
        <v>326</v>
      </c>
      <c r="K134" s="118" t="s">
        <v>50</v>
      </c>
      <c r="L134" s="120" t="str">
        <f t="shared" si="8"/>
        <v>Январь</v>
      </c>
      <c r="M134" s="142" t="str">
        <f t="shared" si="9"/>
        <v>2.Платные</v>
      </c>
      <c r="N134" s="144" t="str">
        <f>MID(B134,SEARCH(")",B134,1)+3,3)</f>
        <v>130</v>
      </c>
      <c r="O134" s="121"/>
    </row>
    <row r="135" spans="1:15" x14ac:dyDescent="0.2">
      <c r="A135" s="117">
        <v>41681</v>
      </c>
      <c r="B135" s="118" t="s">
        <v>277</v>
      </c>
      <c r="C135" s="119">
        <v>16842.16</v>
      </c>
      <c r="D135" s="118" t="s">
        <v>322</v>
      </c>
      <c r="E135" s="118" t="s">
        <v>323</v>
      </c>
      <c r="F135" s="118" t="s">
        <v>437</v>
      </c>
      <c r="G135" s="118" t="s">
        <v>46</v>
      </c>
      <c r="H135" s="118" t="s">
        <v>281</v>
      </c>
      <c r="I135" s="118" t="s">
        <v>438</v>
      </c>
      <c r="J135" s="118" t="s">
        <v>326</v>
      </c>
      <c r="K135" s="118" t="s">
        <v>50</v>
      </c>
      <c r="L135" s="120" t="str">
        <f t="shared" si="8"/>
        <v>Февраль</v>
      </c>
      <c r="M135" s="142" t="str">
        <f t="shared" si="9"/>
        <v>2.Платные</v>
      </c>
      <c r="N135" s="144" t="str">
        <f>MID(B135,SEARCH(")",B135,1)+3,3)</f>
        <v>130</v>
      </c>
      <c r="O135" s="121"/>
    </row>
    <row r="136" spans="1:15" x14ac:dyDescent="0.2">
      <c r="A136" s="117">
        <v>41676</v>
      </c>
      <c r="B136" s="118" t="s">
        <v>277</v>
      </c>
      <c r="C136" s="119">
        <v>8421.08</v>
      </c>
      <c r="D136" s="118" t="s">
        <v>332</v>
      </c>
      <c r="E136" s="118" t="s">
        <v>333</v>
      </c>
      <c r="F136" s="118" t="s">
        <v>397</v>
      </c>
      <c r="G136" s="118" t="s">
        <v>46</v>
      </c>
      <c r="H136" s="118" t="s">
        <v>281</v>
      </c>
      <c r="I136" s="118" t="s">
        <v>398</v>
      </c>
      <c r="J136" s="118" t="s">
        <v>335</v>
      </c>
      <c r="K136" s="118" t="s">
        <v>50</v>
      </c>
      <c r="L136" s="120" t="str">
        <f t="shared" si="8"/>
        <v>Февраль</v>
      </c>
      <c r="M136" s="142" t="str">
        <f t="shared" si="9"/>
        <v>2.Платные</v>
      </c>
      <c r="N136" s="144" t="str">
        <f>MID(B136,SEARCH(")",B136,1)+3,3)</f>
        <v>130</v>
      </c>
      <c r="O136" s="121"/>
    </row>
    <row r="137" spans="1:15" x14ac:dyDescent="0.2">
      <c r="A137" s="117">
        <v>41653</v>
      </c>
      <c r="B137" s="118" t="s">
        <v>277</v>
      </c>
      <c r="C137" s="119">
        <v>5590.32</v>
      </c>
      <c r="D137" s="118" t="s">
        <v>332</v>
      </c>
      <c r="E137" s="118" t="s">
        <v>333</v>
      </c>
      <c r="F137" s="118" t="s">
        <v>324</v>
      </c>
      <c r="G137" s="118" t="s">
        <v>46</v>
      </c>
      <c r="H137" s="118" t="s">
        <v>281</v>
      </c>
      <c r="I137" s="118" t="s">
        <v>334</v>
      </c>
      <c r="J137" s="118" t="s">
        <v>335</v>
      </c>
      <c r="K137" s="118" t="s">
        <v>50</v>
      </c>
      <c r="L137" s="120" t="str">
        <f t="shared" si="8"/>
        <v>Январь</v>
      </c>
      <c r="M137" s="142" t="str">
        <f t="shared" si="9"/>
        <v>2.Платные</v>
      </c>
      <c r="N137" s="144" t="str">
        <f>MID(B137,SEARCH(")",B137,1)+3,3)</f>
        <v>130</v>
      </c>
      <c r="O137" s="121"/>
    </row>
    <row r="138" spans="1:15" x14ac:dyDescent="0.2">
      <c r="A138" s="117">
        <v>41676</v>
      </c>
      <c r="B138" s="118" t="s">
        <v>277</v>
      </c>
      <c r="C138" s="119">
        <v>7131.32</v>
      </c>
      <c r="D138" s="118" t="s">
        <v>332</v>
      </c>
      <c r="E138" s="118" t="s">
        <v>333</v>
      </c>
      <c r="F138" s="118" t="s">
        <v>403</v>
      </c>
      <c r="G138" s="118" t="s">
        <v>46</v>
      </c>
      <c r="H138" s="118" t="s">
        <v>281</v>
      </c>
      <c r="I138" s="118" t="s">
        <v>404</v>
      </c>
      <c r="J138" s="118" t="s">
        <v>335</v>
      </c>
      <c r="K138" s="118" t="s">
        <v>50</v>
      </c>
      <c r="L138" s="120" t="str">
        <f t="shared" si="8"/>
        <v>Февраль</v>
      </c>
      <c r="M138" s="142" t="str">
        <f t="shared" si="9"/>
        <v>2.Платные</v>
      </c>
      <c r="N138" s="144" t="str">
        <f>MID(B138,SEARCH(")",B138,1)+3,3)</f>
        <v>130</v>
      </c>
      <c r="O138" s="121"/>
    </row>
    <row r="139" spans="1:15" x14ac:dyDescent="0.2">
      <c r="A139" s="117">
        <v>41717</v>
      </c>
      <c r="B139" s="118" t="s">
        <v>277</v>
      </c>
      <c r="C139" s="119">
        <v>23538.12</v>
      </c>
      <c r="D139" s="118" t="s">
        <v>441</v>
      </c>
      <c r="E139" s="118" t="s">
        <v>587</v>
      </c>
      <c r="F139" s="118" t="s">
        <v>589</v>
      </c>
      <c r="G139" s="118" t="s">
        <v>46</v>
      </c>
      <c r="H139" s="118" t="s">
        <v>281</v>
      </c>
      <c r="I139" s="118" t="s">
        <v>590</v>
      </c>
      <c r="J139" s="118" t="s">
        <v>445</v>
      </c>
      <c r="K139" s="118" t="s">
        <v>50</v>
      </c>
      <c r="L139" s="120" t="str">
        <f t="shared" si="8"/>
        <v>Март</v>
      </c>
      <c r="M139" s="142" t="str">
        <f t="shared" si="9"/>
        <v>2.Платные</v>
      </c>
      <c r="N139" s="144" t="str">
        <f>MID(B139,SEARCH(")",B139,1)+3,3)</f>
        <v>130</v>
      </c>
      <c r="O139" s="121"/>
    </row>
    <row r="140" spans="1:15" x14ac:dyDescent="0.2">
      <c r="A140" s="117">
        <v>41681</v>
      </c>
      <c r="B140" s="118" t="s">
        <v>277</v>
      </c>
      <c r="C140" s="119">
        <v>7416.12</v>
      </c>
      <c r="D140" s="118" t="s">
        <v>441</v>
      </c>
      <c r="E140" s="118" t="s">
        <v>442</v>
      </c>
      <c r="F140" s="118" t="s">
        <v>443</v>
      </c>
      <c r="G140" s="118" t="s">
        <v>46</v>
      </c>
      <c r="H140" s="118" t="s">
        <v>281</v>
      </c>
      <c r="I140" s="118" t="s">
        <v>444</v>
      </c>
      <c r="J140" s="118" t="s">
        <v>445</v>
      </c>
      <c r="K140" s="118" t="s">
        <v>50</v>
      </c>
      <c r="L140" s="120" t="str">
        <f t="shared" si="8"/>
        <v>Февраль</v>
      </c>
      <c r="M140" s="142" t="str">
        <f t="shared" si="9"/>
        <v>2.Платные</v>
      </c>
      <c r="N140" s="144" t="str">
        <f>MID(B140,SEARCH(")",B140,1)+3,3)</f>
        <v>130</v>
      </c>
      <c r="O140" s="121"/>
    </row>
    <row r="141" spans="1:15" x14ac:dyDescent="0.2">
      <c r="A141" s="117">
        <v>41717</v>
      </c>
      <c r="B141" s="118" t="s">
        <v>277</v>
      </c>
      <c r="C141" s="119">
        <v>4836.6000000000004</v>
      </c>
      <c r="D141" s="118" t="s">
        <v>441</v>
      </c>
      <c r="E141" s="118" t="s">
        <v>587</v>
      </c>
      <c r="F141" s="118" t="s">
        <v>407</v>
      </c>
      <c r="G141" s="118" t="s">
        <v>46</v>
      </c>
      <c r="H141" s="118" t="s">
        <v>281</v>
      </c>
      <c r="I141" s="118" t="s">
        <v>588</v>
      </c>
      <c r="J141" s="118" t="s">
        <v>445</v>
      </c>
      <c r="K141" s="118" t="s">
        <v>50</v>
      </c>
      <c r="L141" s="120" t="str">
        <f t="shared" si="8"/>
        <v>Март</v>
      </c>
      <c r="M141" s="142" t="str">
        <f t="shared" si="9"/>
        <v>2.Платные</v>
      </c>
      <c r="N141" s="144" t="str">
        <f>MID(B141,SEARCH(")",B141,1)+3,3)</f>
        <v>130</v>
      </c>
      <c r="O141" s="121"/>
    </row>
    <row r="142" spans="1:15" x14ac:dyDescent="0.2">
      <c r="A142" s="117">
        <v>41726</v>
      </c>
      <c r="B142" s="118" t="s">
        <v>277</v>
      </c>
      <c r="C142" s="119">
        <v>18056.64</v>
      </c>
      <c r="D142" s="118" t="s">
        <v>441</v>
      </c>
      <c r="E142" s="118" t="s">
        <v>442</v>
      </c>
      <c r="F142" s="118" t="s">
        <v>610</v>
      </c>
      <c r="G142" s="118" t="s">
        <v>46</v>
      </c>
      <c r="H142" s="118" t="s">
        <v>281</v>
      </c>
      <c r="I142" s="118" t="s">
        <v>611</v>
      </c>
      <c r="J142" s="118" t="s">
        <v>445</v>
      </c>
      <c r="K142" s="118" t="s">
        <v>50</v>
      </c>
      <c r="L142" s="120" t="str">
        <f t="shared" si="8"/>
        <v>Март</v>
      </c>
      <c r="M142" s="142" t="str">
        <f t="shared" si="9"/>
        <v>2.Платные</v>
      </c>
      <c r="N142" s="144" t="str">
        <f>MID(B142,SEARCH(")",B142,1)+3,3)</f>
        <v>130</v>
      </c>
      <c r="O142" s="121"/>
    </row>
    <row r="143" spans="1:15" x14ac:dyDescent="0.2">
      <c r="A143" s="117">
        <v>41726</v>
      </c>
      <c r="B143" s="118" t="s">
        <v>277</v>
      </c>
      <c r="C143" s="119">
        <v>54370.2</v>
      </c>
      <c r="D143" s="118" t="s">
        <v>441</v>
      </c>
      <c r="E143" s="118" t="s">
        <v>442</v>
      </c>
      <c r="F143" s="118" t="s">
        <v>612</v>
      </c>
      <c r="G143" s="118" t="s">
        <v>46</v>
      </c>
      <c r="H143" s="118" t="s">
        <v>281</v>
      </c>
      <c r="I143" s="118" t="s">
        <v>613</v>
      </c>
      <c r="J143" s="118" t="s">
        <v>445</v>
      </c>
      <c r="K143" s="118" t="s">
        <v>50</v>
      </c>
      <c r="L143" s="120" t="str">
        <f t="shared" si="8"/>
        <v>Март</v>
      </c>
      <c r="M143" s="142" t="str">
        <f t="shared" si="9"/>
        <v>2.Платные</v>
      </c>
      <c r="N143" s="144" t="str">
        <f>MID(B143,SEARCH(")",B143,1)+3,3)</f>
        <v>130</v>
      </c>
      <c r="O143" s="121"/>
    </row>
    <row r="144" spans="1:15" x14ac:dyDescent="0.2">
      <c r="A144" s="117">
        <v>41712</v>
      </c>
      <c r="B144" s="118" t="s">
        <v>277</v>
      </c>
      <c r="C144" s="119">
        <v>1612.2</v>
      </c>
      <c r="D144" s="118" t="s">
        <v>530</v>
      </c>
      <c r="E144" s="118" t="s">
        <v>531</v>
      </c>
      <c r="F144" s="118" t="s">
        <v>535</v>
      </c>
      <c r="G144" s="118" t="s">
        <v>46</v>
      </c>
      <c r="H144" s="118" t="s">
        <v>281</v>
      </c>
      <c r="I144" s="118" t="s">
        <v>536</v>
      </c>
      <c r="J144" s="118" t="s">
        <v>534</v>
      </c>
      <c r="K144" s="118" t="s">
        <v>50</v>
      </c>
      <c r="L144" s="120" t="str">
        <f t="shared" si="8"/>
        <v>Март</v>
      </c>
      <c r="M144" s="142" t="str">
        <f t="shared" si="9"/>
        <v>2.Платные</v>
      </c>
      <c r="N144" s="144" t="str">
        <f>MID(B144,SEARCH(")",B144,1)+3,3)</f>
        <v>130</v>
      </c>
      <c r="O144" s="121"/>
    </row>
    <row r="145" spans="1:15" x14ac:dyDescent="0.2">
      <c r="A145" s="117">
        <v>41712</v>
      </c>
      <c r="B145" s="118" t="s">
        <v>277</v>
      </c>
      <c r="C145" s="119">
        <v>3869.28</v>
      </c>
      <c r="D145" s="118" t="s">
        <v>530</v>
      </c>
      <c r="E145" s="118" t="s">
        <v>531</v>
      </c>
      <c r="F145" s="118" t="s">
        <v>539</v>
      </c>
      <c r="G145" s="118" t="s">
        <v>46</v>
      </c>
      <c r="H145" s="118" t="s">
        <v>281</v>
      </c>
      <c r="I145" s="118" t="s">
        <v>540</v>
      </c>
      <c r="J145" s="118" t="s">
        <v>534</v>
      </c>
      <c r="K145" s="118" t="s">
        <v>50</v>
      </c>
      <c r="L145" s="120" t="str">
        <f t="shared" si="8"/>
        <v>Март</v>
      </c>
      <c r="M145" s="142" t="str">
        <f t="shared" si="9"/>
        <v>2.Платные</v>
      </c>
      <c r="N145" s="144" t="str">
        <f>MID(B145,SEARCH(")",B145,1)+3,3)</f>
        <v>130</v>
      </c>
      <c r="O145" s="121"/>
    </row>
    <row r="146" spans="1:15" x14ac:dyDescent="0.2">
      <c r="A146" s="117">
        <v>41712</v>
      </c>
      <c r="B146" s="118" t="s">
        <v>277</v>
      </c>
      <c r="C146" s="119">
        <v>3224.4</v>
      </c>
      <c r="D146" s="118" t="s">
        <v>530</v>
      </c>
      <c r="E146" s="118" t="s">
        <v>531</v>
      </c>
      <c r="F146" s="118" t="s">
        <v>537</v>
      </c>
      <c r="G146" s="118" t="s">
        <v>46</v>
      </c>
      <c r="H146" s="118" t="s">
        <v>281</v>
      </c>
      <c r="I146" s="118" t="s">
        <v>538</v>
      </c>
      <c r="J146" s="118" t="s">
        <v>534</v>
      </c>
      <c r="K146" s="118" t="s">
        <v>50</v>
      </c>
      <c r="L146" s="120" t="str">
        <f t="shared" si="8"/>
        <v>Март</v>
      </c>
      <c r="M146" s="142" t="str">
        <f t="shared" si="9"/>
        <v>2.Платные</v>
      </c>
      <c r="N146" s="144" t="str">
        <f>MID(B146,SEARCH(")",B146,1)+3,3)</f>
        <v>130</v>
      </c>
      <c r="O146" s="121"/>
    </row>
    <row r="147" spans="1:15" x14ac:dyDescent="0.2">
      <c r="A147" s="117">
        <v>41712</v>
      </c>
      <c r="B147" s="118" t="s">
        <v>277</v>
      </c>
      <c r="C147" s="119">
        <v>1289.76</v>
      </c>
      <c r="D147" s="118" t="s">
        <v>530</v>
      </c>
      <c r="E147" s="118" t="s">
        <v>531</v>
      </c>
      <c r="F147" s="118" t="s">
        <v>532</v>
      </c>
      <c r="G147" s="118" t="s">
        <v>46</v>
      </c>
      <c r="H147" s="118" t="s">
        <v>281</v>
      </c>
      <c r="I147" s="118" t="s">
        <v>533</v>
      </c>
      <c r="J147" s="118" t="s">
        <v>534</v>
      </c>
      <c r="K147" s="118" t="s">
        <v>50</v>
      </c>
      <c r="L147" s="120" t="str">
        <f t="shared" si="8"/>
        <v>Март</v>
      </c>
      <c r="M147" s="142" t="str">
        <f t="shared" si="9"/>
        <v>2.Платные</v>
      </c>
      <c r="N147" s="144" t="str">
        <f>MID(B147,SEARCH(")",B147,1)+3,3)</f>
        <v>130</v>
      </c>
      <c r="O147" s="121"/>
    </row>
    <row r="148" spans="1:15" x14ac:dyDescent="0.2">
      <c r="A148" s="117">
        <v>41712</v>
      </c>
      <c r="B148" s="118" t="s">
        <v>277</v>
      </c>
      <c r="C148" s="119">
        <v>967.32</v>
      </c>
      <c r="D148" s="118" t="s">
        <v>530</v>
      </c>
      <c r="E148" s="118" t="s">
        <v>531</v>
      </c>
      <c r="F148" s="118" t="s">
        <v>545</v>
      </c>
      <c r="G148" s="118" t="s">
        <v>46</v>
      </c>
      <c r="H148" s="118" t="s">
        <v>281</v>
      </c>
      <c r="I148" s="118" t="s">
        <v>546</v>
      </c>
      <c r="J148" s="118" t="s">
        <v>534</v>
      </c>
      <c r="K148" s="118" t="s">
        <v>50</v>
      </c>
      <c r="L148" s="120" t="str">
        <f t="shared" si="8"/>
        <v>Март</v>
      </c>
      <c r="M148" s="142" t="str">
        <f t="shared" si="9"/>
        <v>2.Платные</v>
      </c>
      <c r="N148" s="144" t="str">
        <f>MID(B148,SEARCH(")",B148,1)+3,3)</f>
        <v>130</v>
      </c>
      <c r="O148" s="121"/>
    </row>
    <row r="149" spans="1:15" x14ac:dyDescent="0.2">
      <c r="A149" s="117">
        <v>41684</v>
      </c>
      <c r="B149" s="118" t="s">
        <v>277</v>
      </c>
      <c r="C149" s="119">
        <v>8383.44</v>
      </c>
      <c r="D149" s="118" t="s">
        <v>336</v>
      </c>
      <c r="E149" s="118" t="s">
        <v>337</v>
      </c>
      <c r="F149" s="118" t="s">
        <v>479</v>
      </c>
      <c r="G149" s="118" t="s">
        <v>46</v>
      </c>
      <c r="H149" s="118" t="s">
        <v>281</v>
      </c>
      <c r="I149" s="118" t="s">
        <v>480</v>
      </c>
      <c r="J149" s="118" t="s">
        <v>340</v>
      </c>
      <c r="K149" s="118" t="s">
        <v>50</v>
      </c>
      <c r="L149" s="120" t="str">
        <f t="shared" si="8"/>
        <v>Февраль</v>
      </c>
      <c r="M149" s="142" t="str">
        <f t="shared" si="9"/>
        <v>2.Платные</v>
      </c>
      <c r="N149" s="144" t="str">
        <f>MID(B149,SEARCH(")",B149,1)+3,3)</f>
        <v>130</v>
      </c>
      <c r="O149" s="121"/>
    </row>
    <row r="150" spans="1:15" x14ac:dyDescent="0.2">
      <c r="A150" s="117">
        <v>41653</v>
      </c>
      <c r="B150" s="118" t="s">
        <v>277</v>
      </c>
      <c r="C150" s="119">
        <v>6568.4</v>
      </c>
      <c r="D150" s="118" t="s">
        <v>336</v>
      </c>
      <c r="E150" s="118" t="s">
        <v>337</v>
      </c>
      <c r="F150" s="118" t="s">
        <v>338</v>
      </c>
      <c r="G150" s="118" t="s">
        <v>46</v>
      </c>
      <c r="H150" s="118" t="s">
        <v>281</v>
      </c>
      <c r="I150" s="118" t="s">
        <v>339</v>
      </c>
      <c r="J150" s="118" t="s">
        <v>340</v>
      </c>
      <c r="K150" s="118" t="s">
        <v>50</v>
      </c>
      <c r="L150" s="120" t="str">
        <f t="shared" si="8"/>
        <v>Январь</v>
      </c>
      <c r="M150" s="142" t="str">
        <f t="shared" si="9"/>
        <v>2.Платные</v>
      </c>
      <c r="N150" s="144" t="str">
        <f>MID(B150,SEARCH(")",B150,1)+3,3)</f>
        <v>130</v>
      </c>
      <c r="O150" s="121"/>
    </row>
    <row r="151" spans="1:15" x14ac:dyDescent="0.2">
      <c r="A151" s="117">
        <v>41723</v>
      </c>
      <c r="B151" s="118" t="s">
        <v>277</v>
      </c>
      <c r="C151" s="119">
        <v>44496.72</v>
      </c>
      <c r="D151" s="118" t="s">
        <v>603</v>
      </c>
      <c r="E151" s="118" t="s">
        <v>604</v>
      </c>
      <c r="F151" s="118" t="s">
        <v>605</v>
      </c>
      <c r="G151" s="118" t="s">
        <v>46</v>
      </c>
      <c r="H151" s="118" t="s">
        <v>281</v>
      </c>
      <c r="I151" s="118" t="s">
        <v>606</v>
      </c>
      <c r="J151" s="118" t="s">
        <v>607</v>
      </c>
      <c r="K151" s="118" t="s">
        <v>50</v>
      </c>
      <c r="L151" s="120" t="str">
        <f t="shared" si="8"/>
        <v>Март</v>
      </c>
      <c r="M151" s="142" t="str">
        <f t="shared" si="9"/>
        <v>2.Платные</v>
      </c>
      <c r="N151" s="144" t="str">
        <f>MID(B151,SEARCH(")",B151,1)+3,3)</f>
        <v>130</v>
      </c>
      <c r="O151" s="121"/>
    </row>
    <row r="152" spans="1:15" x14ac:dyDescent="0.2">
      <c r="A152" s="117">
        <v>41759</v>
      </c>
      <c r="B152" s="118" t="s">
        <v>277</v>
      </c>
      <c r="C152" s="119">
        <v>2257.08</v>
      </c>
      <c r="D152" s="118" t="s">
        <v>374</v>
      </c>
      <c r="E152" s="118" t="s">
        <v>375</v>
      </c>
      <c r="F152" s="118" t="s">
        <v>639</v>
      </c>
      <c r="G152" s="118" t="s">
        <v>46</v>
      </c>
      <c r="H152" s="118" t="s">
        <v>281</v>
      </c>
      <c r="I152" s="118" t="s">
        <v>640</v>
      </c>
      <c r="J152" s="118" t="s">
        <v>378</v>
      </c>
      <c r="K152" s="118" t="s">
        <v>50</v>
      </c>
      <c r="L152" s="120" t="str">
        <f t="shared" si="8"/>
        <v>Апрель</v>
      </c>
      <c r="M152" s="142" t="str">
        <f t="shared" si="9"/>
        <v>2.Платные</v>
      </c>
      <c r="N152" s="144" t="str">
        <f>MID(B152,SEARCH(")",B152,1)+3,3)</f>
        <v>130</v>
      </c>
      <c r="O152" s="121"/>
    </row>
    <row r="153" spans="1:15" x14ac:dyDescent="0.2">
      <c r="A153" s="117">
        <v>41764</v>
      </c>
      <c r="B153" s="118" t="s">
        <v>277</v>
      </c>
      <c r="C153" s="119">
        <v>5642.7</v>
      </c>
      <c r="D153" s="118" t="s">
        <v>374</v>
      </c>
      <c r="E153" s="118" t="s">
        <v>375</v>
      </c>
      <c r="F153" s="118" t="s">
        <v>643</v>
      </c>
      <c r="G153" s="118" t="s">
        <v>46</v>
      </c>
      <c r="H153" s="118" t="s">
        <v>281</v>
      </c>
      <c r="I153" s="118" t="s">
        <v>644</v>
      </c>
      <c r="J153" s="118" t="s">
        <v>378</v>
      </c>
      <c r="K153" s="118" t="s">
        <v>50</v>
      </c>
      <c r="L153" s="120" t="str">
        <f t="shared" si="8"/>
        <v>Май</v>
      </c>
      <c r="M153" s="142" t="str">
        <f t="shared" si="9"/>
        <v>2.Платные</v>
      </c>
      <c r="N153" s="144" t="str">
        <f>MID(B153,SEARCH(")",B153,1)+3,3)</f>
        <v>130</v>
      </c>
      <c r="O153" s="121"/>
    </row>
    <row r="154" spans="1:15" x14ac:dyDescent="0.2">
      <c r="A154" s="117">
        <v>41759</v>
      </c>
      <c r="B154" s="118" t="s">
        <v>277</v>
      </c>
      <c r="C154" s="119">
        <v>5481.48</v>
      </c>
      <c r="D154" s="118" t="s">
        <v>374</v>
      </c>
      <c r="E154" s="118" t="s">
        <v>375</v>
      </c>
      <c r="F154" s="118" t="s">
        <v>641</v>
      </c>
      <c r="G154" s="118" t="s">
        <v>46</v>
      </c>
      <c r="H154" s="118" t="s">
        <v>281</v>
      </c>
      <c r="I154" s="118" t="s">
        <v>642</v>
      </c>
      <c r="J154" s="118" t="s">
        <v>378</v>
      </c>
      <c r="K154" s="118" t="s">
        <v>50</v>
      </c>
      <c r="L154" s="120" t="str">
        <f t="shared" si="8"/>
        <v>Апрель</v>
      </c>
      <c r="M154" s="142" t="str">
        <f t="shared" si="9"/>
        <v>2.Платные</v>
      </c>
      <c r="N154" s="144" t="str">
        <f>MID(B154,SEARCH(")",B154,1)+3,3)</f>
        <v>130</v>
      </c>
      <c r="O154" s="121"/>
    </row>
    <row r="155" spans="1:15" x14ac:dyDescent="0.2">
      <c r="A155" s="117">
        <v>41661</v>
      </c>
      <c r="B155" s="118" t="s">
        <v>277</v>
      </c>
      <c r="C155" s="119">
        <v>1612.2</v>
      </c>
      <c r="D155" s="118" t="s">
        <v>374</v>
      </c>
      <c r="E155" s="118" t="s">
        <v>375</v>
      </c>
      <c r="F155" s="118" t="s">
        <v>376</v>
      </c>
      <c r="G155" s="118" t="s">
        <v>46</v>
      </c>
      <c r="H155" s="118" t="s">
        <v>281</v>
      </c>
      <c r="I155" s="118" t="s">
        <v>377</v>
      </c>
      <c r="J155" s="118" t="s">
        <v>378</v>
      </c>
      <c r="K155" s="118" t="s">
        <v>50</v>
      </c>
      <c r="L155" s="120" t="str">
        <f t="shared" si="8"/>
        <v>Январь</v>
      </c>
      <c r="M155" s="142" t="str">
        <f t="shared" si="9"/>
        <v>2.Платные</v>
      </c>
      <c r="N155" s="144" t="str">
        <f>MID(B155,SEARCH(")",B155,1)+3,3)</f>
        <v>130</v>
      </c>
      <c r="O155" s="121"/>
    </row>
    <row r="156" spans="1:15" x14ac:dyDescent="0.2">
      <c r="A156" s="117">
        <v>41683</v>
      </c>
      <c r="B156" s="118" t="s">
        <v>277</v>
      </c>
      <c r="C156" s="119">
        <v>9246</v>
      </c>
      <c r="D156" s="118" t="s">
        <v>388</v>
      </c>
      <c r="E156" s="118" t="s">
        <v>389</v>
      </c>
      <c r="F156" s="118" t="s">
        <v>464</v>
      </c>
      <c r="G156" s="118" t="s">
        <v>46</v>
      </c>
      <c r="H156" s="118" t="s">
        <v>281</v>
      </c>
      <c r="I156" s="118" t="s">
        <v>465</v>
      </c>
      <c r="J156" s="118" t="s">
        <v>392</v>
      </c>
      <c r="K156" s="118" t="s">
        <v>50</v>
      </c>
      <c r="L156" s="120" t="str">
        <f t="shared" si="8"/>
        <v>Февраль</v>
      </c>
      <c r="M156" s="142" t="str">
        <f t="shared" si="9"/>
        <v>2.Платные</v>
      </c>
      <c r="N156" s="144" t="str">
        <f>MID(B156,SEARCH(")",B156,1)+3,3)</f>
        <v>130</v>
      </c>
      <c r="O156" s="121"/>
    </row>
    <row r="157" spans="1:15" x14ac:dyDescent="0.2">
      <c r="A157" s="117">
        <v>41669</v>
      </c>
      <c r="B157" s="118" t="s">
        <v>277</v>
      </c>
      <c r="C157" s="119">
        <v>2257.08</v>
      </c>
      <c r="D157" s="118" t="s">
        <v>388</v>
      </c>
      <c r="E157" s="118" t="s">
        <v>389</v>
      </c>
      <c r="F157" s="118" t="s">
        <v>390</v>
      </c>
      <c r="G157" s="118" t="s">
        <v>46</v>
      </c>
      <c r="H157" s="118" t="s">
        <v>281</v>
      </c>
      <c r="I157" s="118" t="s">
        <v>391</v>
      </c>
      <c r="J157" s="118" t="s">
        <v>392</v>
      </c>
      <c r="K157" s="118" t="s">
        <v>50</v>
      </c>
      <c r="L157" s="120" t="str">
        <f t="shared" si="8"/>
        <v>Январь</v>
      </c>
      <c r="M157" s="142" t="str">
        <f t="shared" si="9"/>
        <v>2.Платные</v>
      </c>
      <c r="N157" s="144" t="str">
        <f>MID(B157,SEARCH(")",B157,1)+3,3)</f>
        <v>130</v>
      </c>
      <c r="O157" s="121"/>
    </row>
    <row r="158" spans="1:15" x14ac:dyDescent="0.2">
      <c r="A158" s="117">
        <v>41683</v>
      </c>
      <c r="B158" s="118" t="s">
        <v>277</v>
      </c>
      <c r="C158" s="119">
        <v>2579.52</v>
      </c>
      <c r="D158" s="118" t="s">
        <v>388</v>
      </c>
      <c r="E158" s="118" t="s">
        <v>389</v>
      </c>
      <c r="F158" s="118" t="s">
        <v>470</v>
      </c>
      <c r="G158" s="118" t="s">
        <v>46</v>
      </c>
      <c r="H158" s="118" t="s">
        <v>281</v>
      </c>
      <c r="I158" s="118" t="s">
        <v>471</v>
      </c>
      <c r="J158" s="118" t="s">
        <v>392</v>
      </c>
      <c r="K158" s="118" t="s">
        <v>50</v>
      </c>
      <c r="L158" s="120" t="str">
        <f t="shared" si="8"/>
        <v>Февраль</v>
      </c>
      <c r="M158" s="142" t="str">
        <f t="shared" si="9"/>
        <v>2.Платные</v>
      </c>
      <c r="N158" s="144" t="str">
        <f>MID(B158,SEARCH(")",B158,1)+3,3)</f>
        <v>130</v>
      </c>
      <c r="O158" s="121"/>
    </row>
    <row r="159" spans="1:15" x14ac:dyDescent="0.2">
      <c r="A159" s="117">
        <v>41681</v>
      </c>
      <c r="B159" s="118" t="s">
        <v>277</v>
      </c>
      <c r="C159" s="119">
        <v>17164.599999999999</v>
      </c>
      <c r="D159" s="118" t="s">
        <v>388</v>
      </c>
      <c r="E159" s="118" t="s">
        <v>389</v>
      </c>
      <c r="F159" s="118" t="s">
        <v>439</v>
      </c>
      <c r="G159" s="118" t="s">
        <v>46</v>
      </c>
      <c r="H159" s="118" t="s">
        <v>281</v>
      </c>
      <c r="I159" s="118" t="s">
        <v>440</v>
      </c>
      <c r="J159" s="118" t="s">
        <v>392</v>
      </c>
      <c r="K159" s="118" t="s">
        <v>50</v>
      </c>
      <c r="L159" s="120" t="str">
        <f t="shared" si="8"/>
        <v>Февраль</v>
      </c>
      <c r="M159" s="142" t="str">
        <f t="shared" si="9"/>
        <v>2.Платные</v>
      </c>
      <c r="N159" s="144" t="str">
        <f>MID(B159,SEARCH(")",B159,1)+3,3)</f>
        <v>130</v>
      </c>
      <c r="O159" s="121"/>
    </row>
    <row r="160" spans="1:15" x14ac:dyDescent="0.2">
      <c r="A160" s="117">
        <v>41676</v>
      </c>
      <c r="B160" s="118" t="s">
        <v>277</v>
      </c>
      <c r="C160" s="119">
        <v>1612.2</v>
      </c>
      <c r="D160" s="118" t="s">
        <v>388</v>
      </c>
      <c r="E160" s="118" t="s">
        <v>389</v>
      </c>
      <c r="F160" s="118" t="s">
        <v>407</v>
      </c>
      <c r="G160" s="118" t="s">
        <v>46</v>
      </c>
      <c r="H160" s="118" t="s">
        <v>281</v>
      </c>
      <c r="I160" s="118" t="s">
        <v>408</v>
      </c>
      <c r="J160" s="118" t="s">
        <v>392</v>
      </c>
      <c r="K160" s="118" t="s">
        <v>50</v>
      </c>
      <c r="L160" s="120" t="str">
        <f t="shared" si="8"/>
        <v>Февраль</v>
      </c>
      <c r="M160" s="142" t="str">
        <f t="shared" si="9"/>
        <v>2.Платные</v>
      </c>
      <c r="N160" s="144" t="str">
        <f>MID(B160,SEARCH(")",B160,1)+3,3)</f>
        <v>130</v>
      </c>
      <c r="O160" s="121"/>
    </row>
    <row r="161" spans="1:15" x14ac:dyDescent="0.2">
      <c r="A161" s="117">
        <v>41676</v>
      </c>
      <c r="B161" s="118" t="s">
        <v>277</v>
      </c>
      <c r="C161" s="119">
        <v>1289.76</v>
      </c>
      <c r="D161" s="118" t="s">
        <v>388</v>
      </c>
      <c r="E161" s="118" t="s">
        <v>389</v>
      </c>
      <c r="F161" s="118" t="s">
        <v>409</v>
      </c>
      <c r="G161" s="118" t="s">
        <v>46</v>
      </c>
      <c r="H161" s="118" t="s">
        <v>281</v>
      </c>
      <c r="I161" s="118" t="s">
        <v>410</v>
      </c>
      <c r="J161" s="118" t="s">
        <v>392</v>
      </c>
      <c r="K161" s="118" t="s">
        <v>50</v>
      </c>
      <c r="L161" s="120" t="str">
        <f t="shared" si="8"/>
        <v>Февраль</v>
      </c>
      <c r="M161" s="142" t="str">
        <f t="shared" si="9"/>
        <v>2.Платные</v>
      </c>
      <c r="N161" s="144" t="str">
        <f>MID(B161,SEARCH(")",B161,1)+3,3)</f>
        <v>130</v>
      </c>
      <c r="O161" s="121"/>
    </row>
    <row r="162" spans="1:15" x14ac:dyDescent="0.2">
      <c r="A162" s="117">
        <v>41684</v>
      </c>
      <c r="B162" s="118" t="s">
        <v>277</v>
      </c>
      <c r="C162" s="119">
        <v>1934.64</v>
      </c>
      <c r="D162" s="118" t="s">
        <v>483</v>
      </c>
      <c r="E162" s="118" t="s">
        <v>484</v>
      </c>
      <c r="F162" s="118" t="s">
        <v>490</v>
      </c>
      <c r="G162" s="118" t="s">
        <v>46</v>
      </c>
      <c r="H162" s="118" t="s">
        <v>281</v>
      </c>
      <c r="I162" s="118" t="s">
        <v>491</v>
      </c>
      <c r="J162" s="118" t="s">
        <v>487</v>
      </c>
      <c r="K162" s="118" t="s">
        <v>50</v>
      </c>
      <c r="L162" s="120" t="str">
        <f t="shared" si="8"/>
        <v>Февраль</v>
      </c>
      <c r="M162" s="142" t="str">
        <f t="shared" si="9"/>
        <v>2.Платные</v>
      </c>
      <c r="N162" s="144" t="str">
        <f>MID(B162,SEARCH(")",B162,1)+3,3)</f>
        <v>130</v>
      </c>
      <c r="O162" s="121"/>
    </row>
    <row r="163" spans="1:15" x14ac:dyDescent="0.2">
      <c r="A163" s="117">
        <v>41684</v>
      </c>
      <c r="B163" s="118" t="s">
        <v>277</v>
      </c>
      <c r="C163" s="119">
        <v>6448.8</v>
      </c>
      <c r="D163" s="118" t="s">
        <v>483</v>
      </c>
      <c r="E163" s="118" t="s">
        <v>484</v>
      </c>
      <c r="F163" s="118" t="s">
        <v>485</v>
      </c>
      <c r="G163" s="118" t="s">
        <v>46</v>
      </c>
      <c r="H163" s="118" t="s">
        <v>281</v>
      </c>
      <c r="I163" s="118" t="s">
        <v>486</v>
      </c>
      <c r="J163" s="118" t="s">
        <v>487</v>
      </c>
      <c r="K163" s="118" t="s">
        <v>50</v>
      </c>
      <c r="L163" s="120" t="str">
        <f t="shared" si="8"/>
        <v>Февраль</v>
      </c>
      <c r="M163" s="142" t="str">
        <f t="shared" si="9"/>
        <v>2.Платные</v>
      </c>
      <c r="N163" s="144" t="str">
        <f>MID(B163,SEARCH(")",B163,1)+3,3)</f>
        <v>130</v>
      </c>
      <c r="O163" s="121"/>
    </row>
    <row r="164" spans="1:15" x14ac:dyDescent="0.2">
      <c r="A164" s="117">
        <v>41717</v>
      </c>
      <c r="B164" s="118" t="s">
        <v>277</v>
      </c>
      <c r="C164" s="119">
        <v>1289.76</v>
      </c>
      <c r="D164" s="118" t="s">
        <v>420</v>
      </c>
      <c r="E164" s="118" t="s">
        <v>421</v>
      </c>
      <c r="F164" s="118" t="s">
        <v>583</v>
      </c>
      <c r="G164" s="118" t="s">
        <v>46</v>
      </c>
      <c r="H164" s="118" t="s">
        <v>281</v>
      </c>
      <c r="I164" s="118" t="s">
        <v>584</v>
      </c>
      <c r="J164" s="118" t="s">
        <v>424</v>
      </c>
      <c r="K164" s="118" t="s">
        <v>50</v>
      </c>
      <c r="L164" s="120" t="str">
        <f t="shared" si="8"/>
        <v>Март</v>
      </c>
      <c r="M164" s="142" t="str">
        <f t="shared" si="9"/>
        <v>2.Платные</v>
      </c>
      <c r="N164" s="144" t="str">
        <f>MID(B164,SEARCH(")",B164,1)+3,3)</f>
        <v>130</v>
      </c>
      <c r="O164" s="121"/>
    </row>
    <row r="165" spans="1:15" x14ac:dyDescent="0.2">
      <c r="A165" s="117">
        <v>41717</v>
      </c>
      <c r="B165" s="118" t="s">
        <v>277</v>
      </c>
      <c r="C165" s="119">
        <v>2579.52</v>
      </c>
      <c r="D165" s="118" t="s">
        <v>420</v>
      </c>
      <c r="E165" s="118" t="s">
        <v>421</v>
      </c>
      <c r="F165" s="118" t="s">
        <v>585</v>
      </c>
      <c r="G165" s="118" t="s">
        <v>46</v>
      </c>
      <c r="H165" s="118" t="s">
        <v>281</v>
      </c>
      <c r="I165" s="118" t="s">
        <v>586</v>
      </c>
      <c r="J165" s="118" t="s">
        <v>424</v>
      </c>
      <c r="K165" s="118" t="s">
        <v>50</v>
      </c>
      <c r="L165" s="120" t="str">
        <f t="shared" si="8"/>
        <v>Март</v>
      </c>
      <c r="M165" s="142" t="str">
        <f t="shared" si="9"/>
        <v>2.Платные</v>
      </c>
      <c r="N165" s="144" t="str">
        <f>MID(B165,SEARCH(")",B165,1)+3,3)</f>
        <v>130</v>
      </c>
      <c r="O165" s="121"/>
    </row>
    <row r="166" spans="1:15" x14ac:dyDescent="0.2">
      <c r="A166" s="117">
        <v>41677</v>
      </c>
      <c r="B166" s="118" t="s">
        <v>277</v>
      </c>
      <c r="C166" s="119">
        <v>2579.52</v>
      </c>
      <c r="D166" s="118" t="s">
        <v>420</v>
      </c>
      <c r="E166" s="118" t="s">
        <v>421</v>
      </c>
      <c r="F166" s="118" t="s">
        <v>422</v>
      </c>
      <c r="G166" s="118" t="s">
        <v>46</v>
      </c>
      <c r="H166" s="118" t="s">
        <v>281</v>
      </c>
      <c r="I166" s="118" t="s">
        <v>423</v>
      </c>
      <c r="J166" s="118" t="s">
        <v>424</v>
      </c>
      <c r="K166" s="118" t="s">
        <v>50</v>
      </c>
      <c r="L166" s="120" t="str">
        <f t="shared" si="8"/>
        <v>Февраль</v>
      </c>
      <c r="M166" s="142" t="str">
        <f t="shared" si="9"/>
        <v>2.Платные</v>
      </c>
      <c r="N166" s="144" t="str">
        <f>MID(B166,SEARCH(")",B166,1)+3,3)</f>
        <v>130</v>
      </c>
      <c r="O166" s="121"/>
    </row>
    <row r="167" spans="1:15" x14ac:dyDescent="0.2">
      <c r="A167" s="117">
        <v>41675</v>
      </c>
      <c r="B167" s="118" t="s">
        <v>277</v>
      </c>
      <c r="C167" s="119">
        <v>3546.84</v>
      </c>
      <c r="D167" s="118" t="s">
        <v>312</v>
      </c>
      <c r="E167" s="118" t="s">
        <v>313</v>
      </c>
      <c r="F167" s="118" t="s">
        <v>395</v>
      </c>
      <c r="G167" s="118" t="s">
        <v>46</v>
      </c>
      <c r="H167" s="118" t="s">
        <v>281</v>
      </c>
      <c r="I167" s="118" t="s">
        <v>396</v>
      </c>
      <c r="J167" s="118" t="s">
        <v>316</v>
      </c>
      <c r="K167" s="118" t="s">
        <v>50</v>
      </c>
      <c r="L167" s="120" t="str">
        <f t="shared" si="8"/>
        <v>Февраль</v>
      </c>
      <c r="M167" s="142" t="str">
        <f t="shared" si="9"/>
        <v>2.Платные</v>
      </c>
      <c r="N167" s="144" t="str">
        <f>MID(B167,SEARCH(")",B167,1)+3,3)</f>
        <v>130</v>
      </c>
      <c r="O167" s="121"/>
    </row>
    <row r="168" spans="1:15" x14ac:dyDescent="0.2">
      <c r="A168" s="117">
        <v>41659</v>
      </c>
      <c r="B168" s="118" t="s">
        <v>277</v>
      </c>
      <c r="C168" s="119">
        <v>16766.88</v>
      </c>
      <c r="D168" s="118" t="s">
        <v>312</v>
      </c>
      <c r="E168" s="118" t="s">
        <v>313</v>
      </c>
      <c r="F168" s="118" t="s">
        <v>367</v>
      </c>
      <c r="G168" s="118" t="s">
        <v>46</v>
      </c>
      <c r="H168" s="118" t="s">
        <v>281</v>
      </c>
      <c r="I168" s="118" t="s">
        <v>368</v>
      </c>
      <c r="J168" s="118" t="s">
        <v>316</v>
      </c>
      <c r="K168" s="118" t="s">
        <v>50</v>
      </c>
      <c r="L168" s="120" t="str">
        <f t="shared" si="8"/>
        <v>Январь</v>
      </c>
      <c r="M168" s="142" t="str">
        <f t="shared" si="9"/>
        <v>2.Платные</v>
      </c>
      <c r="N168" s="144" t="str">
        <f>MID(B168,SEARCH(")",B168,1)+3,3)</f>
        <v>130</v>
      </c>
      <c r="O168" s="121"/>
    </row>
    <row r="169" spans="1:15" x14ac:dyDescent="0.2">
      <c r="A169" s="117">
        <v>41659</v>
      </c>
      <c r="B169" s="118" t="s">
        <v>277</v>
      </c>
      <c r="C169" s="119">
        <v>1934.64</v>
      </c>
      <c r="D169" s="118" t="s">
        <v>312</v>
      </c>
      <c r="E169" s="118" t="s">
        <v>313</v>
      </c>
      <c r="F169" s="118" t="s">
        <v>365</v>
      </c>
      <c r="G169" s="118" t="s">
        <v>46</v>
      </c>
      <c r="H169" s="118" t="s">
        <v>281</v>
      </c>
      <c r="I169" s="118" t="s">
        <v>366</v>
      </c>
      <c r="J169" s="118" t="s">
        <v>316</v>
      </c>
      <c r="K169" s="118" t="s">
        <v>50</v>
      </c>
      <c r="L169" s="120" t="str">
        <f t="shared" si="8"/>
        <v>Январь</v>
      </c>
      <c r="M169" s="142" t="str">
        <f t="shared" si="9"/>
        <v>2.Платные</v>
      </c>
      <c r="N169" s="144" t="str">
        <f>MID(B169,SEARCH(")",B169,1)+3,3)</f>
        <v>130</v>
      </c>
      <c r="O169" s="121"/>
    </row>
    <row r="170" spans="1:15" x14ac:dyDescent="0.2">
      <c r="A170" s="117">
        <v>41675</v>
      </c>
      <c r="B170" s="118" t="s">
        <v>277</v>
      </c>
      <c r="C170" s="119">
        <v>3224.4</v>
      </c>
      <c r="D170" s="118" t="s">
        <v>312</v>
      </c>
      <c r="E170" s="118" t="s">
        <v>313</v>
      </c>
      <c r="F170" s="118" t="s">
        <v>393</v>
      </c>
      <c r="G170" s="118" t="s">
        <v>46</v>
      </c>
      <c r="H170" s="118" t="s">
        <v>281</v>
      </c>
      <c r="I170" s="118" t="s">
        <v>394</v>
      </c>
      <c r="J170" s="118" t="s">
        <v>316</v>
      </c>
      <c r="K170" s="118" t="s">
        <v>50</v>
      </c>
      <c r="L170" s="120" t="str">
        <f t="shared" si="8"/>
        <v>Февраль</v>
      </c>
      <c r="M170" s="142" t="str">
        <f t="shared" si="9"/>
        <v>2.Платные</v>
      </c>
      <c r="N170" s="144" t="str">
        <f>MID(B170,SEARCH(")",B170,1)+3,3)</f>
        <v>130</v>
      </c>
      <c r="O170" s="121"/>
    </row>
    <row r="171" spans="1:15" x14ac:dyDescent="0.2">
      <c r="A171" s="117">
        <v>41652</v>
      </c>
      <c r="B171" s="118" t="s">
        <v>277</v>
      </c>
      <c r="C171" s="119">
        <v>3869.28</v>
      </c>
      <c r="D171" s="118" t="s">
        <v>312</v>
      </c>
      <c r="E171" s="118" t="s">
        <v>313</v>
      </c>
      <c r="F171" s="118" t="s">
        <v>314</v>
      </c>
      <c r="G171" s="118" t="s">
        <v>46</v>
      </c>
      <c r="H171" s="118" t="s">
        <v>281</v>
      </c>
      <c r="I171" s="118" t="s">
        <v>315</v>
      </c>
      <c r="J171" s="118" t="s">
        <v>316</v>
      </c>
      <c r="K171" s="118" t="s">
        <v>50</v>
      </c>
      <c r="L171" s="120" t="str">
        <f t="shared" si="8"/>
        <v>Январь</v>
      </c>
      <c r="M171" s="142" t="str">
        <f t="shared" si="9"/>
        <v>2.Платные</v>
      </c>
      <c r="N171" s="144" t="str">
        <f>MID(B171,SEARCH(")",B171,1)+3,3)</f>
        <v>130</v>
      </c>
      <c r="O171" s="121"/>
    </row>
    <row r="172" spans="1:15" x14ac:dyDescent="0.2">
      <c r="A172" s="117">
        <v>41710</v>
      </c>
      <c r="B172" s="118" t="s">
        <v>277</v>
      </c>
      <c r="C172" s="119">
        <v>6306.4</v>
      </c>
      <c r="D172" s="118" t="s">
        <v>312</v>
      </c>
      <c r="E172" s="118" t="s">
        <v>313</v>
      </c>
      <c r="F172" s="118" t="s">
        <v>524</v>
      </c>
      <c r="G172" s="118" t="s">
        <v>46</v>
      </c>
      <c r="H172" s="118" t="s">
        <v>281</v>
      </c>
      <c r="I172" s="118" t="s">
        <v>525</v>
      </c>
      <c r="J172" s="118" t="s">
        <v>316</v>
      </c>
      <c r="K172" s="118" t="s">
        <v>50</v>
      </c>
      <c r="L172" s="120" t="str">
        <f t="shared" si="8"/>
        <v>Март</v>
      </c>
      <c r="M172" s="142" t="str">
        <f t="shared" si="9"/>
        <v>2.Платные</v>
      </c>
      <c r="N172" s="144" t="str">
        <f>MID(B172,SEARCH(")",B172,1)+3,3)</f>
        <v>130</v>
      </c>
      <c r="O172" s="121"/>
    </row>
    <row r="173" spans="1:15" x14ac:dyDescent="0.2">
      <c r="A173" s="117">
        <v>41710</v>
      </c>
      <c r="B173" s="118" t="s">
        <v>277</v>
      </c>
      <c r="C173" s="119">
        <v>3869.28</v>
      </c>
      <c r="D173" s="118" t="s">
        <v>312</v>
      </c>
      <c r="E173" s="118" t="s">
        <v>313</v>
      </c>
      <c r="F173" s="118" t="s">
        <v>526</v>
      </c>
      <c r="G173" s="118" t="s">
        <v>46</v>
      </c>
      <c r="H173" s="118" t="s">
        <v>281</v>
      </c>
      <c r="I173" s="118" t="s">
        <v>527</v>
      </c>
      <c r="J173" s="118" t="s">
        <v>316</v>
      </c>
      <c r="K173" s="118" t="s">
        <v>50</v>
      </c>
      <c r="L173" s="120" t="str">
        <f t="shared" si="8"/>
        <v>Март</v>
      </c>
      <c r="M173" s="142" t="str">
        <f t="shared" si="9"/>
        <v>2.Платные</v>
      </c>
      <c r="N173" s="144" t="str">
        <f>MID(B173,SEARCH(")",B173,1)+3,3)</f>
        <v>130</v>
      </c>
      <c r="O173" s="121"/>
    </row>
    <row r="174" spans="1:15" x14ac:dyDescent="0.2">
      <c r="A174" s="117">
        <v>41681</v>
      </c>
      <c r="B174" s="118" t="s">
        <v>277</v>
      </c>
      <c r="C174" s="119">
        <v>18701.52</v>
      </c>
      <c r="D174" s="118" t="s">
        <v>346</v>
      </c>
      <c r="E174" s="118" t="s">
        <v>347</v>
      </c>
      <c r="F174" s="118" t="s">
        <v>446</v>
      </c>
      <c r="G174" s="118" t="s">
        <v>46</v>
      </c>
      <c r="H174" s="118" t="s">
        <v>281</v>
      </c>
      <c r="I174" s="118" t="s">
        <v>447</v>
      </c>
      <c r="J174" s="118" t="s">
        <v>350</v>
      </c>
      <c r="K174" s="118" t="s">
        <v>50</v>
      </c>
      <c r="L174" s="120" t="str">
        <f t="shared" si="8"/>
        <v>Февраль</v>
      </c>
      <c r="M174" s="142" t="str">
        <f t="shared" si="9"/>
        <v>2.Платные</v>
      </c>
      <c r="N174" s="144" t="str">
        <f>MID(B174,SEARCH(")",B174,1)+3,3)</f>
        <v>130</v>
      </c>
      <c r="O174" s="121"/>
    </row>
    <row r="175" spans="1:15" x14ac:dyDescent="0.2">
      <c r="A175" s="117">
        <v>41654</v>
      </c>
      <c r="B175" s="118" t="s">
        <v>277</v>
      </c>
      <c r="C175" s="119">
        <v>13220.04</v>
      </c>
      <c r="D175" s="118" t="s">
        <v>346</v>
      </c>
      <c r="E175" s="118" t="s">
        <v>347</v>
      </c>
      <c r="F175" s="118" t="s">
        <v>348</v>
      </c>
      <c r="G175" s="118" t="s">
        <v>46</v>
      </c>
      <c r="H175" s="118" t="s">
        <v>281</v>
      </c>
      <c r="I175" s="118" t="s">
        <v>349</v>
      </c>
      <c r="J175" s="118" t="s">
        <v>350</v>
      </c>
      <c r="K175" s="118" t="s">
        <v>50</v>
      </c>
      <c r="L175" s="120" t="str">
        <f t="shared" si="8"/>
        <v>Январь</v>
      </c>
      <c r="M175" s="142" t="str">
        <f t="shared" si="9"/>
        <v>2.Платные</v>
      </c>
      <c r="N175" s="144" t="str">
        <f>MID(B175,SEARCH(")",B175,1)+3,3)</f>
        <v>130</v>
      </c>
      <c r="O175" s="121"/>
    </row>
    <row r="176" spans="1:15" x14ac:dyDescent="0.2">
      <c r="A176" s="117">
        <v>41712</v>
      </c>
      <c r="B176" s="118" t="s">
        <v>277</v>
      </c>
      <c r="C176" s="119">
        <v>8061</v>
      </c>
      <c r="D176" s="118" t="s">
        <v>346</v>
      </c>
      <c r="E176" s="118" t="s">
        <v>347</v>
      </c>
      <c r="F176" s="118" t="s">
        <v>541</v>
      </c>
      <c r="G176" s="118" t="s">
        <v>46</v>
      </c>
      <c r="H176" s="118" t="s">
        <v>281</v>
      </c>
      <c r="I176" s="118" t="s">
        <v>542</v>
      </c>
      <c r="J176" s="118" t="s">
        <v>350</v>
      </c>
      <c r="K176" s="118" t="s">
        <v>50</v>
      </c>
      <c r="L176" s="120" t="str">
        <f t="shared" si="8"/>
        <v>Март</v>
      </c>
      <c r="M176" s="142" t="str">
        <f t="shared" si="9"/>
        <v>2.Платные</v>
      </c>
      <c r="N176" s="144" t="str">
        <f>MID(B176,SEARCH(")",B176,1)+3,3)</f>
        <v>130</v>
      </c>
      <c r="O176" s="121"/>
    </row>
    <row r="177" spans="1:15" x14ac:dyDescent="0.2">
      <c r="A177" s="117">
        <v>41717</v>
      </c>
      <c r="B177" s="118" t="s">
        <v>277</v>
      </c>
      <c r="C177" s="119">
        <v>14187.36</v>
      </c>
      <c r="D177" s="118" t="s">
        <v>346</v>
      </c>
      <c r="E177" s="118" t="s">
        <v>347</v>
      </c>
      <c r="F177" s="118" t="s">
        <v>591</v>
      </c>
      <c r="G177" s="118" t="s">
        <v>46</v>
      </c>
      <c r="H177" s="118" t="s">
        <v>281</v>
      </c>
      <c r="I177" s="118" t="s">
        <v>592</v>
      </c>
      <c r="J177" s="118" t="s">
        <v>350</v>
      </c>
      <c r="K177" s="118" t="s">
        <v>50</v>
      </c>
      <c r="L177" s="120" t="str">
        <f t="shared" si="8"/>
        <v>Март</v>
      </c>
      <c r="M177" s="142" t="str">
        <f t="shared" si="9"/>
        <v>2.Платные</v>
      </c>
      <c r="N177" s="144" t="str">
        <f>MID(B177,SEARCH(")",B177,1)+3,3)</f>
        <v>130</v>
      </c>
      <c r="O177" s="121"/>
    </row>
    <row r="178" spans="1:15" x14ac:dyDescent="0.2">
      <c r="A178" s="117">
        <v>41656</v>
      </c>
      <c r="B178" s="118" t="s">
        <v>277</v>
      </c>
      <c r="C178" s="119">
        <v>2579.52</v>
      </c>
      <c r="D178" s="118" t="s">
        <v>360</v>
      </c>
      <c r="E178" s="118" t="s">
        <v>361</v>
      </c>
      <c r="F178" s="118" t="s">
        <v>362</v>
      </c>
      <c r="G178" s="118" t="s">
        <v>46</v>
      </c>
      <c r="H178" s="118" t="s">
        <v>281</v>
      </c>
      <c r="I178" s="118" t="s">
        <v>363</v>
      </c>
      <c r="J178" s="118" t="s">
        <v>364</v>
      </c>
      <c r="K178" s="118" t="s">
        <v>50</v>
      </c>
      <c r="L178" s="120" t="str">
        <f t="shared" ref="L178:L200" si="10">IF(A178="","",TEXT(A178,"ММММ"))</f>
        <v>Январь</v>
      </c>
      <c r="M178" s="142" t="str">
        <f t="shared" si="9"/>
        <v>2.Платные</v>
      </c>
      <c r="N178" s="144" t="str">
        <f>MID(B178,SEARCH(")",B178,1)+3,3)</f>
        <v>130</v>
      </c>
      <c r="O178" s="121"/>
    </row>
    <row r="179" spans="1:15" x14ac:dyDescent="0.2">
      <c r="A179" s="117">
        <v>41745</v>
      </c>
      <c r="B179" s="118" t="s">
        <v>277</v>
      </c>
      <c r="C179" s="119">
        <v>4191.72</v>
      </c>
      <c r="D179" s="118" t="s">
        <v>327</v>
      </c>
      <c r="E179" s="118" t="s">
        <v>328</v>
      </c>
      <c r="F179" s="118" t="s">
        <v>635</v>
      </c>
      <c r="G179" s="118" t="s">
        <v>46</v>
      </c>
      <c r="H179" s="118" t="s">
        <v>281</v>
      </c>
      <c r="I179" s="118" t="s">
        <v>636</v>
      </c>
      <c r="J179" s="118" t="s">
        <v>331</v>
      </c>
      <c r="K179" s="118" t="s">
        <v>50</v>
      </c>
      <c r="L179" s="120" t="str">
        <f t="shared" si="10"/>
        <v>Апрель</v>
      </c>
      <c r="M179" s="142" t="str">
        <f t="shared" si="9"/>
        <v>2.Платные</v>
      </c>
      <c r="N179" s="144" t="str">
        <f>MID(B179,SEARCH(")",B179,1)+3,3)</f>
        <v>130</v>
      </c>
      <c r="O179" s="121"/>
    </row>
    <row r="180" spans="1:15" x14ac:dyDescent="0.2">
      <c r="A180" s="117">
        <v>41715</v>
      </c>
      <c r="B180" s="118" t="s">
        <v>277</v>
      </c>
      <c r="C180" s="119">
        <v>7881.12</v>
      </c>
      <c r="D180" s="118" t="s">
        <v>327</v>
      </c>
      <c r="E180" s="118" t="s">
        <v>328</v>
      </c>
      <c r="F180" s="118" t="s">
        <v>575</v>
      </c>
      <c r="G180" s="118" t="s">
        <v>46</v>
      </c>
      <c r="H180" s="118" t="s">
        <v>281</v>
      </c>
      <c r="I180" s="118" t="s">
        <v>576</v>
      </c>
      <c r="J180" s="118" t="s">
        <v>331</v>
      </c>
      <c r="K180" s="118" t="s">
        <v>50</v>
      </c>
      <c r="L180" s="120" t="str">
        <f t="shared" si="10"/>
        <v>Март</v>
      </c>
      <c r="M180" s="142" t="str">
        <f t="shared" si="9"/>
        <v>2.Платные</v>
      </c>
      <c r="N180" s="144" t="str">
        <f>MID(B180,SEARCH(")",B180,1)+3,3)</f>
        <v>130</v>
      </c>
      <c r="O180" s="121"/>
    </row>
    <row r="181" spans="1:15" x14ac:dyDescent="0.2">
      <c r="A181" s="117">
        <v>41715</v>
      </c>
      <c r="B181" s="118" t="s">
        <v>277</v>
      </c>
      <c r="C181" s="119">
        <v>6126.36</v>
      </c>
      <c r="D181" s="118" t="s">
        <v>327</v>
      </c>
      <c r="E181" s="118" t="s">
        <v>328</v>
      </c>
      <c r="F181" s="118" t="s">
        <v>569</v>
      </c>
      <c r="G181" s="118" t="s">
        <v>46</v>
      </c>
      <c r="H181" s="118" t="s">
        <v>281</v>
      </c>
      <c r="I181" s="118" t="s">
        <v>570</v>
      </c>
      <c r="J181" s="118" t="s">
        <v>331</v>
      </c>
      <c r="K181" s="118" t="s">
        <v>50</v>
      </c>
      <c r="L181" s="120" t="str">
        <f t="shared" si="10"/>
        <v>Март</v>
      </c>
      <c r="M181" s="142" t="str">
        <f t="shared" si="9"/>
        <v>2.Платные</v>
      </c>
      <c r="N181" s="144" t="str">
        <f>MID(B181,SEARCH(")",B181,1)+3,3)</f>
        <v>130</v>
      </c>
      <c r="O181" s="121"/>
    </row>
    <row r="182" spans="1:15" x14ac:dyDescent="0.2">
      <c r="A182" s="117">
        <v>41653</v>
      </c>
      <c r="B182" s="118" t="s">
        <v>277</v>
      </c>
      <c r="C182" s="119">
        <v>1289.76</v>
      </c>
      <c r="D182" s="118" t="s">
        <v>327</v>
      </c>
      <c r="E182" s="118" t="s">
        <v>328</v>
      </c>
      <c r="F182" s="118" t="s">
        <v>329</v>
      </c>
      <c r="G182" s="118" t="s">
        <v>46</v>
      </c>
      <c r="H182" s="118" t="s">
        <v>281</v>
      </c>
      <c r="I182" s="118" t="s">
        <v>330</v>
      </c>
      <c r="J182" s="118" t="s">
        <v>331</v>
      </c>
      <c r="K182" s="118" t="s">
        <v>50</v>
      </c>
      <c r="L182" s="120" t="str">
        <f t="shared" si="10"/>
        <v>Январь</v>
      </c>
      <c r="M182" s="142" t="str">
        <f t="shared" si="9"/>
        <v>2.Платные</v>
      </c>
      <c r="N182" s="144" t="str">
        <f>MID(B182,SEARCH(")",B182,1)+3,3)</f>
        <v>130</v>
      </c>
      <c r="O182" s="121"/>
    </row>
    <row r="183" spans="1:15" x14ac:dyDescent="0.2">
      <c r="A183" s="117">
        <v>41716</v>
      </c>
      <c r="B183" s="118" t="s">
        <v>277</v>
      </c>
      <c r="C183" s="119">
        <v>17164.599999999999</v>
      </c>
      <c r="D183" s="118" t="s">
        <v>399</v>
      </c>
      <c r="E183" s="118" t="s">
        <v>400</v>
      </c>
      <c r="F183" s="118" t="s">
        <v>579</v>
      </c>
      <c r="G183" s="118" t="s">
        <v>46</v>
      </c>
      <c r="H183" s="118" t="s">
        <v>281</v>
      </c>
      <c r="I183" s="118" t="s">
        <v>580</v>
      </c>
      <c r="J183" s="118" t="s">
        <v>402</v>
      </c>
      <c r="K183" s="118" t="s">
        <v>50</v>
      </c>
      <c r="L183" s="120" t="str">
        <f t="shared" si="10"/>
        <v>Март</v>
      </c>
      <c r="M183" s="142" t="str">
        <f t="shared" si="9"/>
        <v>2.Платные</v>
      </c>
      <c r="N183" s="144" t="str">
        <f>MID(B183,SEARCH(")",B183,1)+3,3)</f>
        <v>130</v>
      </c>
      <c r="O183" s="121"/>
    </row>
    <row r="184" spans="1:15" x14ac:dyDescent="0.2">
      <c r="A184" s="117">
        <v>41676</v>
      </c>
      <c r="B184" s="118" t="s">
        <v>277</v>
      </c>
      <c r="C184" s="119">
        <v>21213.919999999998</v>
      </c>
      <c r="D184" s="118" t="s">
        <v>399</v>
      </c>
      <c r="E184" s="118" t="s">
        <v>400</v>
      </c>
      <c r="F184" s="118" t="s">
        <v>397</v>
      </c>
      <c r="G184" s="118" t="s">
        <v>46</v>
      </c>
      <c r="H184" s="118" t="s">
        <v>281</v>
      </c>
      <c r="I184" s="118" t="s">
        <v>401</v>
      </c>
      <c r="J184" s="118" t="s">
        <v>402</v>
      </c>
      <c r="K184" s="118" t="s">
        <v>50</v>
      </c>
      <c r="L184" s="120" t="str">
        <f t="shared" si="10"/>
        <v>Февраль</v>
      </c>
      <c r="M184" s="142" t="str">
        <f t="shared" si="9"/>
        <v>2.Платные</v>
      </c>
      <c r="N184" s="144" t="str">
        <f>MID(B184,SEARCH(")",B184,1)+3,3)</f>
        <v>130</v>
      </c>
      <c r="O184" s="121"/>
    </row>
    <row r="185" spans="1:15" x14ac:dyDescent="0.2">
      <c r="A185" s="117">
        <v>41676</v>
      </c>
      <c r="B185" s="118" t="s">
        <v>277</v>
      </c>
      <c r="C185" s="119">
        <v>9962.08</v>
      </c>
      <c r="D185" s="118" t="s">
        <v>399</v>
      </c>
      <c r="E185" s="118" t="s">
        <v>400</v>
      </c>
      <c r="F185" s="118" t="s">
        <v>405</v>
      </c>
      <c r="G185" s="118" t="s">
        <v>46</v>
      </c>
      <c r="H185" s="118" t="s">
        <v>281</v>
      </c>
      <c r="I185" s="118" t="s">
        <v>406</v>
      </c>
      <c r="J185" s="118" t="s">
        <v>402</v>
      </c>
      <c r="K185" s="118" t="s">
        <v>50</v>
      </c>
      <c r="L185" s="120" t="str">
        <f t="shared" si="10"/>
        <v>Февраль</v>
      </c>
      <c r="M185" s="142" t="str">
        <f t="shared" si="9"/>
        <v>2.Платные</v>
      </c>
      <c r="N185" s="144" t="str">
        <f>MID(B185,SEARCH(")",B185,1)+3,3)</f>
        <v>130</v>
      </c>
      <c r="O185" s="121"/>
    </row>
    <row r="186" spans="1:15" x14ac:dyDescent="0.2">
      <c r="A186" s="117">
        <v>41684</v>
      </c>
      <c r="B186" s="118" t="s">
        <v>277</v>
      </c>
      <c r="C186" s="119">
        <v>21536.36</v>
      </c>
      <c r="D186" s="118" t="s">
        <v>399</v>
      </c>
      <c r="E186" s="118" t="s">
        <v>400</v>
      </c>
      <c r="F186" s="118" t="s">
        <v>481</v>
      </c>
      <c r="G186" s="118" t="s">
        <v>46</v>
      </c>
      <c r="H186" s="118" t="s">
        <v>281</v>
      </c>
      <c r="I186" s="118" t="s">
        <v>482</v>
      </c>
      <c r="J186" s="118" t="s">
        <v>402</v>
      </c>
      <c r="K186" s="118" t="s">
        <v>50</v>
      </c>
      <c r="L186" s="120" t="str">
        <f t="shared" si="10"/>
        <v>Февраль</v>
      </c>
      <c r="M186" s="142" t="str">
        <f t="shared" si="9"/>
        <v>2.Платные</v>
      </c>
      <c r="N186" s="144" t="str">
        <f>MID(B186,SEARCH(")",B186,1)+3,3)</f>
        <v>130</v>
      </c>
      <c r="O186" s="121"/>
    </row>
    <row r="187" spans="1:15" x14ac:dyDescent="0.2">
      <c r="A187" s="117">
        <v>41654</v>
      </c>
      <c r="B187" s="118" t="s">
        <v>277</v>
      </c>
      <c r="C187" s="119">
        <v>2257.08</v>
      </c>
      <c r="D187" s="118" t="s">
        <v>341</v>
      </c>
      <c r="E187" s="118" t="s">
        <v>342</v>
      </c>
      <c r="F187" s="118" t="s">
        <v>343</v>
      </c>
      <c r="G187" s="118" t="s">
        <v>46</v>
      </c>
      <c r="H187" s="118" t="s">
        <v>281</v>
      </c>
      <c r="I187" s="118" t="s">
        <v>344</v>
      </c>
      <c r="J187" s="118" t="s">
        <v>345</v>
      </c>
      <c r="K187" s="118" t="s">
        <v>50</v>
      </c>
      <c r="L187" s="120" t="str">
        <f t="shared" si="10"/>
        <v>Январь</v>
      </c>
      <c r="M187" s="142" t="str">
        <f t="shared" si="9"/>
        <v>2.Платные</v>
      </c>
      <c r="N187" s="144" t="str">
        <f>MID(B187,SEARCH(")",B187,1)+3,3)</f>
        <v>130</v>
      </c>
      <c r="O187" s="121"/>
    </row>
    <row r="188" spans="1:15" x14ac:dyDescent="0.2">
      <c r="A188" s="117">
        <v>41654</v>
      </c>
      <c r="B188" s="118" t="s">
        <v>277</v>
      </c>
      <c r="C188" s="119">
        <v>4191.72</v>
      </c>
      <c r="D188" s="118" t="s">
        <v>341</v>
      </c>
      <c r="E188" s="118" t="s">
        <v>342</v>
      </c>
      <c r="F188" s="118" t="s">
        <v>353</v>
      </c>
      <c r="G188" s="118" t="s">
        <v>46</v>
      </c>
      <c r="H188" s="118" t="s">
        <v>281</v>
      </c>
      <c r="I188" s="118" t="s">
        <v>354</v>
      </c>
      <c r="J188" s="118" t="s">
        <v>345</v>
      </c>
      <c r="K188" s="118" t="s">
        <v>50</v>
      </c>
      <c r="L188" s="120" t="str">
        <f t="shared" si="10"/>
        <v>Январь</v>
      </c>
      <c r="M188" s="142" t="str">
        <f t="shared" si="9"/>
        <v>2.Платные</v>
      </c>
      <c r="N188" s="144" t="str">
        <f>MID(B188,SEARCH(")",B188,1)+3,3)</f>
        <v>130</v>
      </c>
      <c r="O188" s="121"/>
    </row>
    <row r="189" spans="1:15" x14ac:dyDescent="0.2">
      <c r="A189" s="117">
        <v>41712</v>
      </c>
      <c r="B189" s="118" t="s">
        <v>277</v>
      </c>
      <c r="C189" s="119">
        <v>1934.64</v>
      </c>
      <c r="D189" s="118" t="s">
        <v>341</v>
      </c>
      <c r="E189" s="118" t="s">
        <v>342</v>
      </c>
      <c r="F189" s="118" t="s">
        <v>543</v>
      </c>
      <c r="G189" s="118" t="s">
        <v>46</v>
      </c>
      <c r="H189" s="118" t="s">
        <v>281</v>
      </c>
      <c r="I189" s="118" t="s">
        <v>544</v>
      </c>
      <c r="J189" s="118" t="s">
        <v>345</v>
      </c>
      <c r="K189" s="118" t="s">
        <v>50</v>
      </c>
      <c r="L189" s="120" t="str">
        <f t="shared" si="10"/>
        <v>Март</v>
      </c>
      <c r="M189" s="142" t="str">
        <f t="shared" si="9"/>
        <v>2.Платные</v>
      </c>
      <c r="N189" s="144" t="str">
        <f>MID(B189,SEARCH(")",B189,1)+3,3)</f>
        <v>130</v>
      </c>
      <c r="O189" s="121"/>
    </row>
    <row r="190" spans="1:15" x14ac:dyDescent="0.2">
      <c r="A190" s="117">
        <v>41712</v>
      </c>
      <c r="B190" s="118" t="s">
        <v>277</v>
      </c>
      <c r="C190" s="119">
        <v>6567.6</v>
      </c>
      <c r="D190" s="118" t="s">
        <v>341</v>
      </c>
      <c r="E190" s="118" t="s">
        <v>342</v>
      </c>
      <c r="F190" s="118" t="s">
        <v>547</v>
      </c>
      <c r="G190" s="118" t="s">
        <v>46</v>
      </c>
      <c r="H190" s="118" t="s">
        <v>281</v>
      </c>
      <c r="I190" s="118" t="s">
        <v>548</v>
      </c>
      <c r="J190" s="118" t="s">
        <v>345</v>
      </c>
      <c r="K190" s="118" t="s">
        <v>50</v>
      </c>
      <c r="L190" s="120" t="str">
        <f t="shared" si="10"/>
        <v>Март</v>
      </c>
      <c r="M190" s="142" t="str">
        <f t="shared" si="9"/>
        <v>2.Платные</v>
      </c>
      <c r="N190" s="144" t="str">
        <f>MID(B190,SEARCH(")",B190,1)+3,3)</f>
        <v>130</v>
      </c>
      <c r="O190" s="121"/>
    </row>
    <row r="191" spans="1:15" x14ac:dyDescent="0.2">
      <c r="A191" s="117">
        <v>41712</v>
      </c>
      <c r="B191" s="118" t="s">
        <v>277</v>
      </c>
      <c r="C191" s="119">
        <v>7093.68</v>
      </c>
      <c r="D191" s="118" t="s">
        <v>341</v>
      </c>
      <c r="E191" s="118" t="s">
        <v>342</v>
      </c>
      <c r="F191" s="118" t="s">
        <v>554</v>
      </c>
      <c r="G191" s="118" t="s">
        <v>46</v>
      </c>
      <c r="H191" s="118" t="s">
        <v>281</v>
      </c>
      <c r="I191" s="118" t="s">
        <v>555</v>
      </c>
      <c r="J191" s="118" t="s">
        <v>345</v>
      </c>
      <c r="K191" s="118" t="s">
        <v>50</v>
      </c>
      <c r="L191" s="120" t="str">
        <f t="shared" si="10"/>
        <v>Март</v>
      </c>
      <c r="M191" s="142" t="str">
        <f t="shared" si="9"/>
        <v>2.Платные</v>
      </c>
      <c r="N191" s="144" t="str">
        <f>MID(B191,SEARCH(")",B191,1)+3,3)</f>
        <v>130</v>
      </c>
      <c r="O191" s="121"/>
    </row>
    <row r="192" spans="1:15" x14ac:dyDescent="0.2">
      <c r="A192" s="117">
        <v>41712</v>
      </c>
      <c r="B192" s="118" t="s">
        <v>277</v>
      </c>
      <c r="C192" s="119">
        <v>1934.64</v>
      </c>
      <c r="D192" s="118" t="s">
        <v>341</v>
      </c>
      <c r="E192" s="118" t="s">
        <v>342</v>
      </c>
      <c r="F192" s="118" t="s">
        <v>560</v>
      </c>
      <c r="G192" s="118" t="s">
        <v>46</v>
      </c>
      <c r="H192" s="118" t="s">
        <v>281</v>
      </c>
      <c r="I192" s="118" t="s">
        <v>561</v>
      </c>
      <c r="J192" s="118" t="s">
        <v>345</v>
      </c>
      <c r="K192" s="118" t="s">
        <v>50</v>
      </c>
      <c r="L192" s="120" t="str">
        <f t="shared" si="10"/>
        <v>Март</v>
      </c>
      <c r="M192" s="142" t="str">
        <f t="shared" si="9"/>
        <v>2.Платные</v>
      </c>
      <c r="N192" s="144" t="str">
        <f>MID(B192,SEARCH(")",B192,1)+3,3)</f>
        <v>130</v>
      </c>
      <c r="O192" s="121"/>
    </row>
    <row r="193" spans="1:15" x14ac:dyDescent="0.2">
      <c r="A193" s="117">
        <v>41712</v>
      </c>
      <c r="B193" s="118" t="s">
        <v>277</v>
      </c>
      <c r="C193" s="119">
        <v>3224.4</v>
      </c>
      <c r="D193" s="118" t="s">
        <v>341</v>
      </c>
      <c r="E193" s="118" t="s">
        <v>342</v>
      </c>
      <c r="F193" s="118" t="s">
        <v>562</v>
      </c>
      <c r="G193" s="118" t="s">
        <v>46</v>
      </c>
      <c r="H193" s="118" t="s">
        <v>281</v>
      </c>
      <c r="I193" s="118" t="s">
        <v>563</v>
      </c>
      <c r="J193" s="118" t="s">
        <v>345</v>
      </c>
      <c r="K193" s="118" t="s">
        <v>50</v>
      </c>
      <c r="L193" s="120" t="str">
        <f t="shared" si="10"/>
        <v>Март</v>
      </c>
      <c r="M193" s="142" t="str">
        <f t="shared" si="9"/>
        <v>2.Платные</v>
      </c>
      <c r="N193" s="144" t="str">
        <f>MID(B193,SEARCH(")",B193,1)+3,3)</f>
        <v>130</v>
      </c>
      <c r="O193" s="121"/>
    </row>
    <row r="194" spans="1:15" x14ac:dyDescent="0.2">
      <c r="A194" s="117">
        <v>41724</v>
      </c>
      <c r="B194" s="118" t="s">
        <v>277</v>
      </c>
      <c r="C194" s="119">
        <v>2257.08</v>
      </c>
      <c r="D194" s="118" t="s">
        <v>278</v>
      </c>
      <c r="E194" s="118" t="s">
        <v>279</v>
      </c>
      <c r="F194" s="118" t="s">
        <v>608</v>
      </c>
      <c r="G194" s="118" t="s">
        <v>46</v>
      </c>
      <c r="H194" s="118" t="s">
        <v>281</v>
      </c>
      <c r="I194" s="118" t="s">
        <v>609</v>
      </c>
      <c r="J194" s="118" t="s">
        <v>283</v>
      </c>
      <c r="K194" s="118" t="s">
        <v>50</v>
      </c>
      <c r="L194" s="120" t="str">
        <f t="shared" si="10"/>
        <v>Март</v>
      </c>
      <c r="M194" s="142" t="str">
        <f t="shared" si="9"/>
        <v>2.Платные</v>
      </c>
      <c r="N194" s="144" t="str">
        <f>MID(B194,SEARCH(")",B194,1)+3,3)</f>
        <v>130</v>
      </c>
      <c r="O194" s="121"/>
    </row>
    <row r="195" spans="1:15" x14ac:dyDescent="0.2">
      <c r="A195" s="117">
        <v>41649</v>
      </c>
      <c r="B195" s="118" t="s">
        <v>277</v>
      </c>
      <c r="C195" s="119">
        <v>8537.8799999999992</v>
      </c>
      <c r="D195" s="118" t="s">
        <v>278</v>
      </c>
      <c r="E195" s="118" t="s">
        <v>279</v>
      </c>
      <c r="F195" s="118" t="s">
        <v>280</v>
      </c>
      <c r="G195" s="118" t="s">
        <v>46</v>
      </c>
      <c r="H195" s="118" t="s">
        <v>281</v>
      </c>
      <c r="I195" s="118" t="s">
        <v>282</v>
      </c>
      <c r="J195" s="118" t="s">
        <v>283</v>
      </c>
      <c r="K195" s="118" t="s">
        <v>50</v>
      </c>
      <c r="L195" s="120" t="str">
        <f t="shared" si="10"/>
        <v>Январь</v>
      </c>
      <c r="M195" s="142" t="str">
        <f t="shared" ref="M195:M258" si="11">SUBSTITUTE(SUBSTITUTE(SUBSTITUTE(MID(H195,SEARCH("(",H195,1)+1,SEARCH(")",H195,1)-SEARCH("(",H195,1)-1)," Субсидия "," ")," Субсидии "," ")," ",".",1)</f>
        <v>2.Платные</v>
      </c>
      <c r="N195" s="144" t="str">
        <f>MID(B195,SEARCH(")",B195,1)+3,3)</f>
        <v>130</v>
      </c>
      <c r="O195" s="121"/>
    </row>
    <row r="196" spans="1:15" x14ac:dyDescent="0.2">
      <c r="A196" s="117">
        <v>41654</v>
      </c>
      <c r="B196" s="118" t="s">
        <v>277</v>
      </c>
      <c r="C196" s="119">
        <v>3283.8</v>
      </c>
      <c r="D196" s="118" t="s">
        <v>278</v>
      </c>
      <c r="E196" s="118" t="s">
        <v>279</v>
      </c>
      <c r="F196" s="118" t="s">
        <v>351</v>
      </c>
      <c r="G196" s="118" t="s">
        <v>46</v>
      </c>
      <c r="H196" s="118" t="s">
        <v>281</v>
      </c>
      <c r="I196" s="118" t="s">
        <v>352</v>
      </c>
      <c r="J196" s="118" t="s">
        <v>283</v>
      </c>
      <c r="K196" s="118" t="s">
        <v>50</v>
      </c>
      <c r="L196" s="120" t="str">
        <f t="shared" si="10"/>
        <v>Январь</v>
      </c>
      <c r="M196" s="142" t="str">
        <f t="shared" si="11"/>
        <v>2.Платные</v>
      </c>
      <c r="N196" s="144" t="str">
        <f>MID(B196,SEARCH(")",B196,1)+3,3)</f>
        <v>130</v>
      </c>
      <c r="O196" s="121"/>
    </row>
    <row r="197" spans="1:15" x14ac:dyDescent="0.2">
      <c r="A197" s="117">
        <v>41683</v>
      </c>
      <c r="B197" s="118" t="s">
        <v>277</v>
      </c>
      <c r="C197" s="119">
        <v>2418.3000000000002</v>
      </c>
      <c r="D197" s="118" t="s">
        <v>278</v>
      </c>
      <c r="E197" s="118" t="s">
        <v>279</v>
      </c>
      <c r="F197" s="118" t="s">
        <v>472</v>
      </c>
      <c r="G197" s="118" t="s">
        <v>46</v>
      </c>
      <c r="H197" s="118" t="s">
        <v>281</v>
      </c>
      <c r="I197" s="118" t="s">
        <v>473</v>
      </c>
      <c r="J197" s="118" t="s">
        <v>283</v>
      </c>
      <c r="K197" s="118" t="s">
        <v>50</v>
      </c>
      <c r="L197" s="120" t="str">
        <f t="shared" si="10"/>
        <v>Февраль</v>
      </c>
      <c r="M197" s="142" t="str">
        <f t="shared" si="11"/>
        <v>2.Платные</v>
      </c>
      <c r="N197" s="144" t="str">
        <f>MID(B197,SEARCH(")",B197,1)+3,3)</f>
        <v>130</v>
      </c>
      <c r="O197" s="121"/>
    </row>
    <row r="198" spans="1:15" x14ac:dyDescent="0.2">
      <c r="A198" s="117">
        <v>41718</v>
      </c>
      <c r="B198" s="118" t="s">
        <v>277</v>
      </c>
      <c r="C198" s="119">
        <v>12805.98</v>
      </c>
      <c r="D198" s="118" t="s">
        <v>383</v>
      </c>
      <c r="E198" s="118" t="s">
        <v>384</v>
      </c>
      <c r="F198" s="118" t="s">
        <v>597</v>
      </c>
      <c r="G198" s="118" t="s">
        <v>46</v>
      </c>
      <c r="H198" s="118" t="s">
        <v>281</v>
      </c>
      <c r="I198" s="118" t="s">
        <v>598</v>
      </c>
      <c r="J198" s="118" t="s">
        <v>387</v>
      </c>
      <c r="K198" s="118" t="s">
        <v>50</v>
      </c>
      <c r="L198" s="120" t="str">
        <f t="shared" si="10"/>
        <v>Март</v>
      </c>
      <c r="M198" s="142" t="str">
        <f t="shared" si="11"/>
        <v>2.Платные</v>
      </c>
      <c r="N198" s="144" t="str">
        <f>MID(B198,SEARCH(")",B198,1)+3,3)</f>
        <v>130</v>
      </c>
      <c r="O198" s="121"/>
    </row>
    <row r="199" spans="1:15" x14ac:dyDescent="0.2">
      <c r="A199" s="117">
        <v>41718</v>
      </c>
      <c r="B199" s="118" t="s">
        <v>277</v>
      </c>
      <c r="C199" s="119">
        <v>1970.28</v>
      </c>
      <c r="D199" s="118" t="s">
        <v>383</v>
      </c>
      <c r="E199" s="118" t="s">
        <v>384</v>
      </c>
      <c r="F199" s="118" t="s">
        <v>595</v>
      </c>
      <c r="G199" s="118" t="s">
        <v>46</v>
      </c>
      <c r="H199" s="118" t="s">
        <v>281</v>
      </c>
      <c r="I199" s="118" t="s">
        <v>596</v>
      </c>
      <c r="J199" s="118" t="s">
        <v>387</v>
      </c>
      <c r="K199" s="118" t="s">
        <v>50</v>
      </c>
      <c r="L199" s="120" t="str">
        <f t="shared" si="10"/>
        <v>Март</v>
      </c>
      <c r="M199" s="142" t="str">
        <f t="shared" si="11"/>
        <v>2.Платные</v>
      </c>
      <c r="N199" s="144" t="str">
        <f>MID(B199,SEARCH(")",B199,1)+3,3)</f>
        <v>130</v>
      </c>
      <c r="O199" s="121"/>
    </row>
    <row r="200" spans="1:15" x14ac:dyDescent="0.2">
      <c r="A200" s="117">
        <v>41684</v>
      </c>
      <c r="B200" s="118" t="s">
        <v>277</v>
      </c>
      <c r="C200" s="119">
        <v>2901.96</v>
      </c>
      <c r="D200" s="118" t="s">
        <v>383</v>
      </c>
      <c r="E200" s="118" t="s">
        <v>384</v>
      </c>
      <c r="F200" s="118" t="s">
        <v>488</v>
      </c>
      <c r="G200" s="118" t="s">
        <v>46</v>
      </c>
      <c r="H200" s="118" t="s">
        <v>281</v>
      </c>
      <c r="I200" s="118" t="s">
        <v>489</v>
      </c>
      <c r="J200" s="118" t="s">
        <v>387</v>
      </c>
      <c r="K200" s="118" t="s">
        <v>50</v>
      </c>
      <c r="L200" s="120" t="str">
        <f t="shared" si="10"/>
        <v>Февраль</v>
      </c>
      <c r="M200" s="142" t="str">
        <f t="shared" si="11"/>
        <v>2.Платные</v>
      </c>
      <c r="N200" s="144" t="str">
        <f>MID(B200,SEARCH(")",B200,1)+3,3)</f>
        <v>130</v>
      </c>
      <c r="O200" s="121"/>
    </row>
    <row r="201" spans="1:15" x14ac:dyDescent="0.2">
      <c r="A201" s="117">
        <v>41677</v>
      </c>
      <c r="B201" s="118" t="s">
        <v>277</v>
      </c>
      <c r="C201" s="119">
        <v>3468.78</v>
      </c>
      <c r="D201" s="118" t="s">
        <v>383</v>
      </c>
      <c r="E201" s="118" t="s">
        <v>384</v>
      </c>
      <c r="F201" s="118" t="s">
        <v>413</v>
      </c>
      <c r="G201" s="118" t="s">
        <v>46</v>
      </c>
      <c r="H201" s="118" t="s">
        <v>281</v>
      </c>
      <c r="I201" s="118" t="s">
        <v>414</v>
      </c>
      <c r="J201" s="118" t="s">
        <v>387</v>
      </c>
      <c r="K201" s="118" t="s">
        <v>50</v>
      </c>
      <c r="L201" s="120" t="str">
        <f t="shared" ref="L201:L215" si="12">IF(A201="","",TEXT(A201,"ММММ"))</f>
        <v>Февраль</v>
      </c>
      <c r="M201" s="142" t="str">
        <f t="shared" si="11"/>
        <v>2.Платные</v>
      </c>
      <c r="N201" s="144" t="str">
        <f>MID(B201,SEARCH(")",B201,1)+3,3)</f>
        <v>130</v>
      </c>
      <c r="O201" s="121"/>
    </row>
    <row r="202" spans="1:15" x14ac:dyDescent="0.2">
      <c r="A202" s="117">
        <v>41666</v>
      </c>
      <c r="B202" s="118" t="s">
        <v>277</v>
      </c>
      <c r="C202" s="119">
        <v>10603.15</v>
      </c>
      <c r="D202" s="118" t="s">
        <v>383</v>
      </c>
      <c r="E202" s="118" t="s">
        <v>384</v>
      </c>
      <c r="F202" s="118" t="s">
        <v>385</v>
      </c>
      <c r="G202" s="118" t="s">
        <v>46</v>
      </c>
      <c r="H202" s="118" t="s">
        <v>281</v>
      </c>
      <c r="I202" s="118" t="s">
        <v>386</v>
      </c>
      <c r="J202" s="118" t="s">
        <v>387</v>
      </c>
      <c r="K202" s="118" t="s">
        <v>50</v>
      </c>
      <c r="L202" s="120" t="str">
        <f t="shared" si="12"/>
        <v>Январь</v>
      </c>
      <c r="M202" s="142" t="str">
        <f t="shared" si="11"/>
        <v>2.Платные</v>
      </c>
      <c r="N202" s="144" t="str">
        <f>MID(B202,SEARCH(")",B202,1)+3,3)</f>
        <v>130</v>
      </c>
      <c r="O202" s="121"/>
    </row>
    <row r="203" spans="1:15" x14ac:dyDescent="0.2">
      <c r="A203" s="117">
        <v>41683</v>
      </c>
      <c r="B203" s="118" t="s">
        <v>277</v>
      </c>
      <c r="C203" s="119">
        <v>15552.4</v>
      </c>
      <c r="D203" s="118" t="s">
        <v>455</v>
      </c>
      <c r="E203" s="118" t="s">
        <v>456</v>
      </c>
      <c r="F203" s="118" t="s">
        <v>474</v>
      </c>
      <c r="G203" s="118" t="s">
        <v>46</v>
      </c>
      <c r="H203" s="118" t="s">
        <v>281</v>
      </c>
      <c r="I203" s="118" t="s">
        <v>475</v>
      </c>
      <c r="J203" s="118" t="s">
        <v>459</v>
      </c>
      <c r="K203" s="118" t="s">
        <v>50</v>
      </c>
      <c r="L203" s="120" t="str">
        <f t="shared" si="12"/>
        <v>Февраль</v>
      </c>
      <c r="M203" s="142" t="str">
        <f t="shared" si="11"/>
        <v>2.Платные</v>
      </c>
      <c r="N203" s="144" t="str">
        <f>MID(B203,SEARCH(")",B203,1)+3,3)</f>
        <v>130</v>
      </c>
      <c r="O203" s="121"/>
    </row>
    <row r="204" spans="1:15" x14ac:dyDescent="0.2">
      <c r="A204" s="117">
        <v>41682</v>
      </c>
      <c r="B204" s="118" t="s">
        <v>277</v>
      </c>
      <c r="C204" s="119">
        <v>21858.799999999999</v>
      </c>
      <c r="D204" s="118" t="s">
        <v>455</v>
      </c>
      <c r="E204" s="118" t="s">
        <v>456</v>
      </c>
      <c r="F204" s="118" t="s">
        <v>457</v>
      </c>
      <c r="G204" s="118" t="s">
        <v>46</v>
      </c>
      <c r="H204" s="118" t="s">
        <v>281</v>
      </c>
      <c r="I204" s="118" t="s">
        <v>458</v>
      </c>
      <c r="J204" s="118" t="s">
        <v>459</v>
      </c>
      <c r="K204" s="118" t="s">
        <v>50</v>
      </c>
      <c r="L204" s="120" t="str">
        <f t="shared" si="12"/>
        <v>Февраль</v>
      </c>
      <c r="M204" s="142" t="str">
        <f t="shared" si="11"/>
        <v>2.Платные</v>
      </c>
      <c r="N204" s="144" t="str">
        <f>MID(B204,SEARCH(")",B204,1)+3,3)</f>
        <v>130</v>
      </c>
      <c r="O204" s="121"/>
    </row>
    <row r="205" spans="1:15" x14ac:dyDescent="0.2">
      <c r="A205" s="117">
        <v>41683</v>
      </c>
      <c r="B205" s="118" t="s">
        <v>277</v>
      </c>
      <c r="C205" s="119">
        <v>9962.08</v>
      </c>
      <c r="D205" s="118" t="s">
        <v>455</v>
      </c>
      <c r="E205" s="118" t="s">
        <v>456</v>
      </c>
      <c r="F205" s="118" t="s">
        <v>466</v>
      </c>
      <c r="G205" s="118" t="s">
        <v>46</v>
      </c>
      <c r="H205" s="118" t="s">
        <v>281</v>
      </c>
      <c r="I205" s="118" t="s">
        <v>467</v>
      </c>
      <c r="J205" s="118" t="s">
        <v>459</v>
      </c>
      <c r="K205" s="118" t="s">
        <v>50</v>
      </c>
      <c r="L205" s="120" t="str">
        <f t="shared" si="12"/>
        <v>Февраль</v>
      </c>
      <c r="M205" s="142" t="str">
        <f t="shared" si="11"/>
        <v>2.Платные</v>
      </c>
      <c r="N205" s="144" t="str">
        <f>MID(B205,SEARCH(")",B205,1)+3,3)</f>
        <v>130</v>
      </c>
      <c r="O205" s="121"/>
    </row>
    <row r="206" spans="1:15" x14ac:dyDescent="0.2">
      <c r="A206" s="117">
        <v>41652</v>
      </c>
      <c r="B206" s="118" t="s">
        <v>277</v>
      </c>
      <c r="C206" s="119">
        <v>12470.4</v>
      </c>
      <c r="D206" s="118" t="s">
        <v>291</v>
      </c>
      <c r="E206" s="118" t="s">
        <v>292</v>
      </c>
      <c r="F206" s="118" t="s">
        <v>293</v>
      </c>
      <c r="G206" s="118" t="s">
        <v>46</v>
      </c>
      <c r="H206" s="118" t="s">
        <v>281</v>
      </c>
      <c r="I206" s="118" t="s">
        <v>294</v>
      </c>
      <c r="J206" s="118" t="s">
        <v>295</v>
      </c>
      <c r="K206" s="118" t="s">
        <v>50</v>
      </c>
      <c r="L206" s="120" t="str">
        <f t="shared" si="12"/>
        <v>Январь</v>
      </c>
      <c r="M206" s="142" t="str">
        <f t="shared" si="11"/>
        <v>2.Платные</v>
      </c>
      <c r="N206" s="144" t="str">
        <f>MID(B206,SEARCH(")",B206,1)+3,3)</f>
        <v>130</v>
      </c>
      <c r="O206" s="121"/>
    </row>
    <row r="207" spans="1:15" x14ac:dyDescent="0.2">
      <c r="A207" s="117">
        <v>41738</v>
      </c>
      <c r="B207" s="118" t="s">
        <v>277</v>
      </c>
      <c r="C207" s="119">
        <v>8743.52</v>
      </c>
      <c r="D207" s="118" t="s">
        <v>291</v>
      </c>
      <c r="E207" s="118" t="s">
        <v>292</v>
      </c>
      <c r="F207" s="118" t="s">
        <v>625</v>
      </c>
      <c r="G207" s="118" t="s">
        <v>46</v>
      </c>
      <c r="H207" s="118" t="s">
        <v>281</v>
      </c>
      <c r="I207" s="118" t="s">
        <v>626</v>
      </c>
      <c r="J207" s="118" t="s">
        <v>295</v>
      </c>
      <c r="K207" s="118" t="s">
        <v>50</v>
      </c>
      <c r="L207" s="120" t="str">
        <f t="shared" si="12"/>
        <v>Апрель</v>
      </c>
      <c r="M207" s="142" t="str">
        <f t="shared" si="11"/>
        <v>2.Платные</v>
      </c>
      <c r="N207" s="144" t="str">
        <f>MID(B207,SEARCH(")",B207,1)+3,3)</f>
        <v>130</v>
      </c>
      <c r="O207" s="121"/>
    </row>
    <row r="208" spans="1:15" x14ac:dyDescent="0.2">
      <c r="A208" s="117">
        <v>41676</v>
      </c>
      <c r="B208" s="118" t="s">
        <v>277</v>
      </c>
      <c r="C208" s="119">
        <v>8098.64</v>
      </c>
      <c r="D208" s="118" t="s">
        <v>291</v>
      </c>
      <c r="E208" s="118" t="s">
        <v>292</v>
      </c>
      <c r="F208" s="118" t="s">
        <v>411</v>
      </c>
      <c r="G208" s="118" t="s">
        <v>46</v>
      </c>
      <c r="H208" s="118" t="s">
        <v>281</v>
      </c>
      <c r="I208" s="118" t="s">
        <v>412</v>
      </c>
      <c r="J208" s="118" t="s">
        <v>295</v>
      </c>
      <c r="K208" s="118" t="s">
        <v>50</v>
      </c>
      <c r="L208" s="120" t="str">
        <f t="shared" si="12"/>
        <v>Февраль</v>
      </c>
      <c r="M208" s="142" t="str">
        <f t="shared" si="11"/>
        <v>2.Платные</v>
      </c>
      <c r="N208" s="144" t="str">
        <f>MID(B208,SEARCH(")",B208,1)+3,3)</f>
        <v>130</v>
      </c>
      <c r="O208" s="121"/>
    </row>
    <row r="209" spans="1:15" x14ac:dyDescent="0.2">
      <c r="A209" s="117">
        <v>41758</v>
      </c>
      <c r="B209" s="118" t="s">
        <v>277</v>
      </c>
      <c r="C209" s="119">
        <v>17164.599999999999</v>
      </c>
      <c r="D209" s="118" t="s">
        <v>291</v>
      </c>
      <c r="E209" s="118" t="s">
        <v>292</v>
      </c>
      <c r="F209" s="118" t="s">
        <v>637</v>
      </c>
      <c r="G209" s="118" t="s">
        <v>46</v>
      </c>
      <c r="H209" s="118" t="s">
        <v>281</v>
      </c>
      <c r="I209" s="118" t="s">
        <v>638</v>
      </c>
      <c r="J209" s="118" t="s">
        <v>295</v>
      </c>
      <c r="K209" s="118" t="s">
        <v>50</v>
      </c>
      <c r="L209" s="120" t="str">
        <f t="shared" si="12"/>
        <v>Апрель</v>
      </c>
      <c r="M209" s="142" t="str">
        <f t="shared" si="11"/>
        <v>2.Платные</v>
      </c>
      <c r="N209" s="144" t="str">
        <f>MID(B209,SEARCH(")",B209,1)+3,3)</f>
        <v>130</v>
      </c>
      <c r="O209" s="121"/>
    </row>
    <row r="210" spans="1:15" x14ac:dyDescent="0.2">
      <c r="A210" s="117">
        <v>41687</v>
      </c>
      <c r="B210" s="118" t="s">
        <v>277</v>
      </c>
      <c r="C210" s="119">
        <v>11607.84</v>
      </c>
      <c r="D210" s="118" t="s">
        <v>303</v>
      </c>
      <c r="E210" s="118" t="s">
        <v>304</v>
      </c>
      <c r="F210" s="118" t="s">
        <v>497</v>
      </c>
      <c r="G210" s="118" t="s">
        <v>46</v>
      </c>
      <c r="H210" s="118" t="s">
        <v>281</v>
      </c>
      <c r="I210" s="118" t="s">
        <v>498</v>
      </c>
      <c r="J210" s="118" t="s">
        <v>307</v>
      </c>
      <c r="K210" s="118" t="s">
        <v>50</v>
      </c>
      <c r="L210" s="120" t="str">
        <f t="shared" si="12"/>
        <v>Февраль</v>
      </c>
      <c r="M210" s="142" t="str">
        <f t="shared" si="11"/>
        <v>2.Платные</v>
      </c>
      <c r="N210" s="144" t="str">
        <f>MID(B210,SEARCH(")",B210,1)+3,3)</f>
        <v>130</v>
      </c>
      <c r="O210" s="121"/>
    </row>
    <row r="211" spans="1:15" x14ac:dyDescent="0.2">
      <c r="A211" s="117">
        <v>41652</v>
      </c>
      <c r="B211" s="118" t="s">
        <v>277</v>
      </c>
      <c r="C211" s="119">
        <v>6448.8</v>
      </c>
      <c r="D211" s="118" t="s">
        <v>303</v>
      </c>
      <c r="E211" s="118" t="s">
        <v>304</v>
      </c>
      <c r="F211" s="118" t="s">
        <v>305</v>
      </c>
      <c r="G211" s="118" t="s">
        <v>46</v>
      </c>
      <c r="H211" s="118" t="s">
        <v>281</v>
      </c>
      <c r="I211" s="118" t="s">
        <v>306</v>
      </c>
      <c r="J211" s="118" t="s">
        <v>307</v>
      </c>
      <c r="K211" s="118" t="s">
        <v>50</v>
      </c>
      <c r="L211" s="120" t="str">
        <f t="shared" si="12"/>
        <v>Январь</v>
      </c>
      <c r="M211" s="142" t="str">
        <f t="shared" si="11"/>
        <v>2.Платные</v>
      </c>
      <c r="N211" s="144" t="str">
        <f>MID(B211,SEARCH(")",B211,1)+3,3)</f>
        <v>130</v>
      </c>
      <c r="O211" s="121"/>
    </row>
    <row r="212" spans="1:15" x14ac:dyDescent="0.2">
      <c r="A212" s="117">
        <v>41718</v>
      </c>
      <c r="B212" s="118" t="s">
        <v>277</v>
      </c>
      <c r="C212" s="119">
        <v>4514.16</v>
      </c>
      <c r="D212" s="118" t="s">
        <v>303</v>
      </c>
      <c r="E212" s="118" t="s">
        <v>304</v>
      </c>
      <c r="F212" s="118" t="s">
        <v>593</v>
      </c>
      <c r="G212" s="118" t="s">
        <v>46</v>
      </c>
      <c r="H212" s="118" t="s">
        <v>281</v>
      </c>
      <c r="I212" s="118" t="s">
        <v>594</v>
      </c>
      <c r="J212" s="118" t="s">
        <v>307</v>
      </c>
      <c r="K212" s="118" t="s">
        <v>50</v>
      </c>
      <c r="L212" s="120" t="str">
        <f t="shared" si="12"/>
        <v>Март</v>
      </c>
      <c r="M212" s="142" t="str">
        <f t="shared" si="11"/>
        <v>2.Платные</v>
      </c>
      <c r="N212" s="144" t="str">
        <f>MID(B212,SEARCH(")",B212,1)+3,3)</f>
        <v>130</v>
      </c>
      <c r="O212" s="121"/>
    </row>
    <row r="213" spans="1:15" x14ac:dyDescent="0.2">
      <c r="A213" s="117">
        <v>41661</v>
      </c>
      <c r="B213" s="118" t="s">
        <v>277</v>
      </c>
      <c r="C213" s="119">
        <v>1289.76</v>
      </c>
      <c r="D213" s="118" t="s">
        <v>303</v>
      </c>
      <c r="E213" s="118" t="s">
        <v>304</v>
      </c>
      <c r="F213" s="118" t="s">
        <v>379</v>
      </c>
      <c r="G213" s="118" t="s">
        <v>46</v>
      </c>
      <c r="H213" s="118" t="s">
        <v>281</v>
      </c>
      <c r="I213" s="118" t="s">
        <v>380</v>
      </c>
      <c r="J213" s="118" t="s">
        <v>307</v>
      </c>
      <c r="K213" s="118" t="s">
        <v>50</v>
      </c>
      <c r="L213" s="120" t="str">
        <f t="shared" si="12"/>
        <v>Январь</v>
      </c>
      <c r="M213" s="142" t="str">
        <f t="shared" si="11"/>
        <v>2.Платные</v>
      </c>
      <c r="N213" s="144" t="str">
        <f>MID(B213,SEARCH(")",B213,1)+3,3)</f>
        <v>130</v>
      </c>
      <c r="O213" s="121"/>
    </row>
    <row r="214" spans="1:15" x14ac:dyDescent="0.2">
      <c r="A214" s="117">
        <v>41824</v>
      </c>
      <c r="B214" s="118" t="s">
        <v>277</v>
      </c>
      <c r="C214" s="119">
        <v>3310.39</v>
      </c>
      <c r="D214" s="118" t="s">
        <v>651</v>
      </c>
      <c r="E214" s="118" t="s">
        <v>78</v>
      </c>
      <c r="F214" s="118" t="s">
        <v>625</v>
      </c>
      <c r="G214" s="118" t="s">
        <v>46</v>
      </c>
      <c r="H214" s="118" t="s">
        <v>281</v>
      </c>
      <c r="I214" s="118" t="s">
        <v>714</v>
      </c>
      <c r="J214" s="118" t="s">
        <v>652</v>
      </c>
      <c r="K214" s="118" t="s">
        <v>50</v>
      </c>
      <c r="L214" s="120" t="str">
        <f t="shared" si="12"/>
        <v>Июль</v>
      </c>
      <c r="M214" s="142" t="str">
        <f t="shared" si="11"/>
        <v>2.Платные</v>
      </c>
      <c r="N214" s="144" t="str">
        <f>MID(B214,SEARCH(")",B214,1)+3,3)</f>
        <v>130</v>
      </c>
      <c r="O214" s="121"/>
    </row>
    <row r="215" spans="1:15" x14ac:dyDescent="0.2">
      <c r="A215" s="117">
        <v>41856</v>
      </c>
      <c r="B215" s="118" t="s">
        <v>277</v>
      </c>
      <c r="C215" s="119">
        <v>-3310.39</v>
      </c>
      <c r="D215" s="118" t="s">
        <v>651</v>
      </c>
      <c r="E215" s="118" t="s">
        <v>78</v>
      </c>
      <c r="F215" s="118" t="s">
        <v>698</v>
      </c>
      <c r="G215" s="118" t="s">
        <v>46</v>
      </c>
      <c r="H215" s="118" t="s">
        <v>281</v>
      </c>
      <c r="I215" s="118" t="s">
        <v>700</v>
      </c>
      <c r="J215" s="118" t="s">
        <v>652</v>
      </c>
      <c r="K215" s="118" t="s">
        <v>50</v>
      </c>
      <c r="L215" s="120" t="str">
        <f t="shared" si="12"/>
        <v>Август</v>
      </c>
      <c r="M215" s="142" t="str">
        <f t="shared" si="11"/>
        <v>2.Платные</v>
      </c>
      <c r="N215" s="144" t="str">
        <f>MID(B215,SEARCH(")",B215,1)+3,3)</f>
        <v>130</v>
      </c>
      <c r="O215" s="121"/>
    </row>
    <row r="216" spans="1:15" x14ac:dyDescent="0.2">
      <c r="A216" s="117">
        <v>41824</v>
      </c>
      <c r="B216" s="118" t="s">
        <v>277</v>
      </c>
      <c r="C216" s="119">
        <v>73.75</v>
      </c>
      <c r="D216" s="118" t="s">
        <v>651</v>
      </c>
      <c r="E216" s="118" t="s">
        <v>78</v>
      </c>
      <c r="F216" s="118" t="s">
        <v>625</v>
      </c>
      <c r="G216" s="118" t="s">
        <v>46</v>
      </c>
      <c r="H216" s="118" t="s">
        <v>281</v>
      </c>
      <c r="I216" s="118" t="s">
        <v>715</v>
      </c>
      <c r="J216" s="118" t="s">
        <v>652</v>
      </c>
      <c r="K216" s="118" t="s">
        <v>50</v>
      </c>
      <c r="L216" s="120" t="str">
        <f t="shared" ref="L216:L258" si="13">IF(A216="","",TEXT(A216,"ММММ"))</f>
        <v>Июль</v>
      </c>
      <c r="M216" s="142" t="str">
        <f t="shared" si="11"/>
        <v>2.Платные</v>
      </c>
      <c r="N216" s="144" t="str">
        <f>MID(B216,SEARCH(")",B216,1)+3,3)</f>
        <v>130</v>
      </c>
      <c r="O216" s="121"/>
    </row>
    <row r="217" spans="1:15" x14ac:dyDescent="0.2">
      <c r="A217" s="117">
        <v>41824</v>
      </c>
      <c r="B217" s="118" t="s">
        <v>277</v>
      </c>
      <c r="C217" s="119">
        <v>71.37</v>
      </c>
      <c r="D217" s="118" t="s">
        <v>651</v>
      </c>
      <c r="E217" s="118" t="s">
        <v>78</v>
      </c>
      <c r="F217" s="118" t="s">
        <v>625</v>
      </c>
      <c r="G217" s="118" t="s">
        <v>46</v>
      </c>
      <c r="H217" s="118" t="s">
        <v>281</v>
      </c>
      <c r="I217" s="118" t="s">
        <v>716</v>
      </c>
      <c r="J217" s="118" t="s">
        <v>652</v>
      </c>
      <c r="K217" s="118" t="s">
        <v>50</v>
      </c>
      <c r="L217" s="120" t="str">
        <f t="shared" si="13"/>
        <v>Июль</v>
      </c>
      <c r="M217" s="142" t="str">
        <f t="shared" si="11"/>
        <v>2.Платные</v>
      </c>
      <c r="N217" s="144" t="str">
        <f>MID(B217,SEARCH(")",B217,1)+3,3)</f>
        <v>130</v>
      </c>
      <c r="O217" s="121"/>
    </row>
    <row r="218" spans="1:15" x14ac:dyDescent="0.2">
      <c r="A218" s="117">
        <v>41824</v>
      </c>
      <c r="B218" s="118" t="s">
        <v>277</v>
      </c>
      <c r="C218" s="119">
        <v>3863.66</v>
      </c>
      <c r="D218" s="118" t="s">
        <v>651</v>
      </c>
      <c r="E218" s="118" t="s">
        <v>78</v>
      </c>
      <c r="F218" s="118" t="s">
        <v>625</v>
      </c>
      <c r="G218" s="118" t="s">
        <v>46</v>
      </c>
      <c r="H218" s="118" t="s">
        <v>281</v>
      </c>
      <c r="I218" s="118" t="s">
        <v>717</v>
      </c>
      <c r="J218" s="118" t="s">
        <v>652</v>
      </c>
      <c r="K218" s="118" t="s">
        <v>50</v>
      </c>
      <c r="L218" s="120" t="str">
        <f t="shared" si="13"/>
        <v>Июль</v>
      </c>
      <c r="M218" s="142" t="str">
        <f t="shared" si="11"/>
        <v>2.Платные</v>
      </c>
      <c r="N218" s="144" t="str">
        <f>MID(B218,SEARCH(")",B218,1)+3,3)</f>
        <v>130</v>
      </c>
      <c r="O218" s="121"/>
    </row>
    <row r="219" spans="1:15" x14ac:dyDescent="0.2">
      <c r="A219" s="117">
        <v>41856</v>
      </c>
      <c r="B219" s="118" t="s">
        <v>277</v>
      </c>
      <c r="C219" s="119">
        <v>-3863.66</v>
      </c>
      <c r="D219" s="118" t="s">
        <v>651</v>
      </c>
      <c r="E219" s="118" t="s">
        <v>78</v>
      </c>
      <c r="F219" s="118" t="s">
        <v>698</v>
      </c>
      <c r="G219" s="118" t="s">
        <v>46</v>
      </c>
      <c r="H219" s="118" t="s">
        <v>281</v>
      </c>
      <c r="I219" s="118" t="s">
        <v>701</v>
      </c>
      <c r="J219" s="118" t="s">
        <v>652</v>
      </c>
      <c r="K219" s="118" t="s">
        <v>50</v>
      </c>
      <c r="L219" s="120" t="str">
        <f t="shared" si="13"/>
        <v>Август</v>
      </c>
      <c r="M219" s="142" t="str">
        <f t="shared" si="11"/>
        <v>2.Платные</v>
      </c>
      <c r="N219" s="144" t="str">
        <f>MID(B219,SEARCH(")",B219,1)+3,3)</f>
        <v>130</v>
      </c>
      <c r="O219" s="121"/>
    </row>
    <row r="220" spans="1:15" x14ac:dyDescent="0.2">
      <c r="A220" s="117">
        <v>41856</v>
      </c>
      <c r="B220" s="118" t="s">
        <v>277</v>
      </c>
      <c r="C220" s="119">
        <v>-71.37</v>
      </c>
      <c r="D220" s="118" t="s">
        <v>651</v>
      </c>
      <c r="E220" s="118" t="s">
        <v>78</v>
      </c>
      <c r="F220" s="118" t="s">
        <v>702</v>
      </c>
      <c r="G220" s="118" t="s">
        <v>46</v>
      </c>
      <c r="H220" s="118" t="s">
        <v>281</v>
      </c>
      <c r="I220" s="118" t="s">
        <v>703</v>
      </c>
      <c r="J220" s="118" t="s">
        <v>652</v>
      </c>
      <c r="K220" s="118" t="s">
        <v>50</v>
      </c>
      <c r="L220" s="120" t="str">
        <f t="shared" si="13"/>
        <v>Август</v>
      </c>
      <c r="M220" s="142" t="str">
        <f t="shared" si="11"/>
        <v>2.Платные</v>
      </c>
      <c r="N220" s="144" t="str">
        <f>MID(B220,SEARCH(")",B220,1)+3,3)</f>
        <v>130</v>
      </c>
      <c r="O220" s="121"/>
    </row>
    <row r="221" spans="1:15" x14ac:dyDescent="0.2">
      <c r="A221" s="117">
        <v>41824</v>
      </c>
      <c r="B221" s="118" t="s">
        <v>277</v>
      </c>
      <c r="C221" s="119">
        <v>3263.36</v>
      </c>
      <c r="D221" s="118" t="s">
        <v>651</v>
      </c>
      <c r="E221" s="118" t="s">
        <v>78</v>
      </c>
      <c r="F221" s="118" t="s">
        <v>625</v>
      </c>
      <c r="G221" s="118" t="s">
        <v>46</v>
      </c>
      <c r="H221" s="118" t="s">
        <v>281</v>
      </c>
      <c r="I221" s="118" t="s">
        <v>718</v>
      </c>
      <c r="J221" s="118" t="s">
        <v>652</v>
      </c>
      <c r="K221" s="118" t="s">
        <v>50</v>
      </c>
      <c r="L221" s="120" t="str">
        <f t="shared" si="13"/>
        <v>Июль</v>
      </c>
      <c r="M221" s="142" t="str">
        <f t="shared" si="11"/>
        <v>2.Платные</v>
      </c>
      <c r="N221" s="144" t="str">
        <f>MID(B221,SEARCH(")",B221,1)+3,3)</f>
        <v>130</v>
      </c>
      <c r="O221" s="121"/>
    </row>
    <row r="222" spans="1:15" x14ac:dyDescent="0.2">
      <c r="A222" s="117">
        <v>41856</v>
      </c>
      <c r="B222" s="118" t="s">
        <v>277</v>
      </c>
      <c r="C222" s="119">
        <v>-3263.36</v>
      </c>
      <c r="D222" s="118" t="s">
        <v>651</v>
      </c>
      <c r="E222" s="118" t="s">
        <v>78</v>
      </c>
      <c r="F222" s="118" t="s">
        <v>696</v>
      </c>
      <c r="G222" s="118" t="s">
        <v>46</v>
      </c>
      <c r="H222" s="118" t="s">
        <v>281</v>
      </c>
      <c r="I222" s="118" t="s">
        <v>697</v>
      </c>
      <c r="J222" s="118" t="s">
        <v>652</v>
      </c>
      <c r="K222" s="118" t="s">
        <v>50</v>
      </c>
      <c r="L222" s="120" t="str">
        <f t="shared" si="13"/>
        <v>Август</v>
      </c>
      <c r="M222" s="142" t="str">
        <f t="shared" si="11"/>
        <v>2.Платные</v>
      </c>
      <c r="N222" s="144" t="str">
        <f>MID(B222,SEARCH(")",B222,1)+3,3)</f>
        <v>130</v>
      </c>
      <c r="O222" s="121"/>
    </row>
    <row r="223" spans="1:15" x14ac:dyDescent="0.2">
      <c r="A223" s="117">
        <v>41856</v>
      </c>
      <c r="B223" s="118" t="s">
        <v>277</v>
      </c>
      <c r="C223" s="119">
        <v>-73.75</v>
      </c>
      <c r="D223" s="118" t="s">
        <v>651</v>
      </c>
      <c r="E223" s="118" t="s">
        <v>78</v>
      </c>
      <c r="F223" s="118" t="s">
        <v>698</v>
      </c>
      <c r="G223" s="118" t="s">
        <v>46</v>
      </c>
      <c r="H223" s="118" t="s">
        <v>281</v>
      </c>
      <c r="I223" s="118" t="s">
        <v>699</v>
      </c>
      <c r="J223" s="118" t="s">
        <v>652</v>
      </c>
      <c r="K223" s="118" t="s">
        <v>50</v>
      </c>
      <c r="L223" s="120" t="str">
        <f t="shared" si="13"/>
        <v>Август</v>
      </c>
      <c r="M223" s="142" t="str">
        <f t="shared" si="11"/>
        <v>2.Платные</v>
      </c>
      <c r="N223" s="144" t="str">
        <f>MID(B223,SEARCH(")",B223,1)+3,3)</f>
        <v>130</v>
      </c>
      <c r="O223" s="121"/>
    </row>
    <row r="224" spans="1:15" x14ac:dyDescent="0.2">
      <c r="A224" s="117">
        <v>41701</v>
      </c>
      <c r="B224" s="118" t="s">
        <v>277</v>
      </c>
      <c r="C224" s="119">
        <v>2579.52</v>
      </c>
      <c r="D224" s="118" t="s">
        <v>512</v>
      </c>
      <c r="E224" s="118" t="s">
        <v>513</v>
      </c>
      <c r="F224" s="118" t="s">
        <v>517</v>
      </c>
      <c r="G224" s="118" t="s">
        <v>46</v>
      </c>
      <c r="H224" s="118" t="s">
        <v>281</v>
      </c>
      <c r="I224" s="118" t="s">
        <v>518</v>
      </c>
      <c r="J224" s="118" t="s">
        <v>516</v>
      </c>
      <c r="K224" s="118" t="s">
        <v>50</v>
      </c>
      <c r="L224" s="120" t="str">
        <f t="shared" si="13"/>
        <v>Март</v>
      </c>
      <c r="M224" s="142" t="str">
        <f t="shared" si="11"/>
        <v>2.Платные</v>
      </c>
      <c r="N224" s="144" t="str">
        <f>MID(B224,SEARCH(")",B224,1)+3,3)</f>
        <v>130</v>
      </c>
      <c r="O224" s="121"/>
    </row>
    <row r="225" spans="1:15" x14ac:dyDescent="0.2">
      <c r="A225" s="117">
        <v>41701</v>
      </c>
      <c r="B225" s="118" t="s">
        <v>277</v>
      </c>
      <c r="C225" s="119">
        <v>1289.76</v>
      </c>
      <c r="D225" s="118" t="s">
        <v>512</v>
      </c>
      <c r="E225" s="118" t="s">
        <v>513</v>
      </c>
      <c r="F225" s="118" t="s">
        <v>514</v>
      </c>
      <c r="G225" s="118" t="s">
        <v>46</v>
      </c>
      <c r="H225" s="118" t="s">
        <v>281</v>
      </c>
      <c r="I225" s="118" t="s">
        <v>515</v>
      </c>
      <c r="J225" s="118" t="s">
        <v>516</v>
      </c>
      <c r="K225" s="118" t="s">
        <v>50</v>
      </c>
      <c r="L225" s="120" t="str">
        <f t="shared" si="13"/>
        <v>Март</v>
      </c>
      <c r="M225" s="142" t="str">
        <f t="shared" si="11"/>
        <v>2.Платные</v>
      </c>
      <c r="N225" s="144" t="str">
        <f>MID(B225,SEARCH(")",B225,1)+3,3)</f>
        <v>130</v>
      </c>
      <c r="O225" s="121"/>
    </row>
    <row r="226" spans="1:15" x14ac:dyDescent="0.2">
      <c r="A226" s="117">
        <v>41680</v>
      </c>
      <c r="B226" s="118" t="s">
        <v>277</v>
      </c>
      <c r="C226" s="119">
        <v>3940.56</v>
      </c>
      <c r="D226" s="118" t="s">
        <v>425</v>
      </c>
      <c r="E226" s="118" t="s">
        <v>426</v>
      </c>
      <c r="F226" s="118" t="s">
        <v>427</v>
      </c>
      <c r="G226" s="118" t="s">
        <v>46</v>
      </c>
      <c r="H226" s="118" t="s">
        <v>281</v>
      </c>
      <c r="I226" s="118" t="s">
        <v>428</v>
      </c>
      <c r="J226" s="118" t="s">
        <v>429</v>
      </c>
      <c r="K226" s="118" t="s">
        <v>50</v>
      </c>
      <c r="L226" s="120" t="str">
        <f t="shared" si="13"/>
        <v>Февраль</v>
      </c>
      <c r="M226" s="142" t="str">
        <f t="shared" si="11"/>
        <v>2.Платные</v>
      </c>
      <c r="N226" s="144" t="str">
        <f>MID(B226,SEARCH(")",B226,1)+3,3)</f>
        <v>130</v>
      </c>
      <c r="O226" s="121"/>
    </row>
    <row r="227" spans="1:15" x14ac:dyDescent="0.2">
      <c r="A227" s="117">
        <v>41723</v>
      </c>
      <c r="B227" s="118" t="s">
        <v>277</v>
      </c>
      <c r="C227" s="119">
        <v>7881.12</v>
      </c>
      <c r="D227" s="118" t="s">
        <v>317</v>
      </c>
      <c r="E227" s="118" t="s">
        <v>318</v>
      </c>
      <c r="F227" s="118" t="s">
        <v>599</v>
      </c>
      <c r="G227" s="118" t="s">
        <v>46</v>
      </c>
      <c r="H227" s="118" t="s">
        <v>281</v>
      </c>
      <c r="I227" s="118" t="s">
        <v>600</v>
      </c>
      <c r="J227" s="118" t="s">
        <v>321</v>
      </c>
      <c r="K227" s="118" t="s">
        <v>50</v>
      </c>
      <c r="L227" s="120" t="str">
        <f t="shared" si="13"/>
        <v>Март</v>
      </c>
      <c r="M227" s="142" t="str">
        <f t="shared" si="11"/>
        <v>2.Платные</v>
      </c>
      <c r="N227" s="144" t="str">
        <f>MID(B227,SEARCH(")",B227,1)+3,3)</f>
        <v>130</v>
      </c>
      <c r="O227" s="121"/>
    </row>
    <row r="228" spans="1:15" x14ac:dyDescent="0.2">
      <c r="A228" s="117">
        <v>41723</v>
      </c>
      <c r="B228" s="118" t="s">
        <v>277</v>
      </c>
      <c r="C228" s="119">
        <v>7738.56</v>
      </c>
      <c r="D228" s="118" t="s">
        <v>317</v>
      </c>
      <c r="E228" s="118" t="s">
        <v>318</v>
      </c>
      <c r="F228" s="118" t="s">
        <v>601</v>
      </c>
      <c r="G228" s="118" t="s">
        <v>46</v>
      </c>
      <c r="H228" s="118" t="s">
        <v>281</v>
      </c>
      <c r="I228" s="118" t="s">
        <v>602</v>
      </c>
      <c r="J228" s="118" t="s">
        <v>321</v>
      </c>
      <c r="K228" s="118" t="s">
        <v>50</v>
      </c>
      <c r="L228" s="120" t="str">
        <f t="shared" si="13"/>
        <v>Март</v>
      </c>
      <c r="M228" s="142" t="str">
        <f t="shared" si="11"/>
        <v>2.Платные</v>
      </c>
      <c r="N228" s="144" t="str">
        <f>MID(B228,SEARCH(")",B228,1)+3,3)</f>
        <v>130</v>
      </c>
      <c r="O228" s="121"/>
    </row>
    <row r="229" spans="1:15" x14ac:dyDescent="0.2">
      <c r="A229" s="117">
        <v>41739</v>
      </c>
      <c r="B229" s="118" t="s">
        <v>277</v>
      </c>
      <c r="C229" s="119">
        <v>2579.52</v>
      </c>
      <c r="D229" s="118" t="s">
        <v>317</v>
      </c>
      <c r="E229" s="118" t="s">
        <v>318</v>
      </c>
      <c r="F229" s="118" t="s">
        <v>625</v>
      </c>
      <c r="G229" s="118" t="s">
        <v>46</v>
      </c>
      <c r="H229" s="118" t="s">
        <v>281</v>
      </c>
      <c r="I229" s="118" t="s">
        <v>627</v>
      </c>
      <c r="J229" s="118" t="s">
        <v>321</v>
      </c>
      <c r="K229" s="118" t="s">
        <v>50</v>
      </c>
      <c r="L229" s="120" t="str">
        <f t="shared" si="13"/>
        <v>Апрель</v>
      </c>
      <c r="M229" s="142" t="str">
        <f t="shared" si="11"/>
        <v>2.Платные</v>
      </c>
      <c r="N229" s="144" t="str">
        <f>MID(B229,SEARCH(")",B229,1)+3,3)</f>
        <v>130</v>
      </c>
      <c r="O229" s="121"/>
    </row>
    <row r="230" spans="1:15" x14ac:dyDescent="0.2">
      <c r="A230" s="117">
        <v>41652</v>
      </c>
      <c r="B230" s="118" t="s">
        <v>277</v>
      </c>
      <c r="C230" s="119">
        <v>6567.6</v>
      </c>
      <c r="D230" s="118" t="s">
        <v>317</v>
      </c>
      <c r="E230" s="118" t="s">
        <v>318</v>
      </c>
      <c r="F230" s="118" t="s">
        <v>319</v>
      </c>
      <c r="G230" s="118" t="s">
        <v>46</v>
      </c>
      <c r="H230" s="118" t="s">
        <v>281</v>
      </c>
      <c r="I230" s="118" t="s">
        <v>320</v>
      </c>
      <c r="J230" s="118" t="s">
        <v>321</v>
      </c>
      <c r="K230" s="118" t="s">
        <v>50</v>
      </c>
      <c r="L230" s="120" t="str">
        <f t="shared" si="13"/>
        <v>Январь</v>
      </c>
      <c r="M230" s="142" t="str">
        <f t="shared" si="11"/>
        <v>2.Платные</v>
      </c>
      <c r="N230" s="144" t="str">
        <f>MID(B230,SEARCH(")",B230,1)+3,3)</f>
        <v>130</v>
      </c>
      <c r="O230" s="121"/>
    </row>
    <row r="231" spans="1:15" x14ac:dyDescent="0.2">
      <c r="A231" s="117">
        <v>41688</v>
      </c>
      <c r="B231" s="118" t="s">
        <v>277</v>
      </c>
      <c r="C231" s="119">
        <v>4352.9399999999996</v>
      </c>
      <c r="D231" s="118" t="s">
        <v>317</v>
      </c>
      <c r="E231" s="118" t="s">
        <v>318</v>
      </c>
      <c r="F231" s="118" t="s">
        <v>501</v>
      </c>
      <c r="G231" s="118" t="s">
        <v>46</v>
      </c>
      <c r="H231" s="118" t="s">
        <v>281</v>
      </c>
      <c r="I231" s="118" t="s">
        <v>502</v>
      </c>
      <c r="J231" s="118" t="s">
        <v>321</v>
      </c>
      <c r="K231" s="118" t="s">
        <v>50</v>
      </c>
      <c r="L231" s="120" t="str">
        <f t="shared" si="13"/>
        <v>Февраль</v>
      </c>
      <c r="M231" s="142" t="str">
        <f t="shared" si="11"/>
        <v>2.Платные</v>
      </c>
      <c r="N231" s="144" t="str">
        <f>MID(B231,SEARCH(")",B231,1)+3,3)</f>
        <v>130</v>
      </c>
      <c r="O231" s="121"/>
    </row>
    <row r="232" spans="1:15" x14ac:dyDescent="0.2">
      <c r="A232" s="117">
        <v>41712</v>
      </c>
      <c r="B232" s="118" t="s">
        <v>277</v>
      </c>
      <c r="C232" s="119">
        <v>7416.12</v>
      </c>
      <c r="D232" s="118" t="s">
        <v>549</v>
      </c>
      <c r="E232" s="118" t="s">
        <v>550</v>
      </c>
      <c r="F232" s="118" t="s">
        <v>551</v>
      </c>
      <c r="G232" s="118" t="s">
        <v>46</v>
      </c>
      <c r="H232" s="118" t="s">
        <v>281</v>
      </c>
      <c r="I232" s="118" t="s">
        <v>552</v>
      </c>
      <c r="J232" s="118" t="s">
        <v>553</v>
      </c>
      <c r="K232" s="118" t="s">
        <v>50</v>
      </c>
      <c r="L232" s="120" t="str">
        <f t="shared" si="13"/>
        <v>Март</v>
      </c>
      <c r="M232" s="142" t="str">
        <f t="shared" si="11"/>
        <v>2.Платные</v>
      </c>
      <c r="N232" s="144" t="str">
        <f>MID(B232,SEARCH(")",B232,1)+3,3)</f>
        <v>130</v>
      </c>
      <c r="O232" s="121"/>
    </row>
    <row r="233" spans="1:15" x14ac:dyDescent="0.2">
      <c r="A233" s="117">
        <v>41712</v>
      </c>
      <c r="B233" s="118" t="s">
        <v>277</v>
      </c>
      <c r="C233" s="119">
        <v>1612.2</v>
      </c>
      <c r="D233" s="118" t="s">
        <v>549</v>
      </c>
      <c r="E233" s="118" t="s">
        <v>550</v>
      </c>
      <c r="F233" s="118" t="s">
        <v>556</v>
      </c>
      <c r="G233" s="118" t="s">
        <v>46</v>
      </c>
      <c r="H233" s="118" t="s">
        <v>281</v>
      </c>
      <c r="I233" s="118" t="s">
        <v>557</v>
      </c>
      <c r="J233" s="118" t="s">
        <v>553</v>
      </c>
      <c r="K233" s="118" t="s">
        <v>50</v>
      </c>
      <c r="L233" s="120" t="str">
        <f t="shared" si="13"/>
        <v>Март</v>
      </c>
      <c r="M233" s="142" t="str">
        <f t="shared" si="11"/>
        <v>2.Платные</v>
      </c>
      <c r="N233" s="144" t="str">
        <f>MID(B233,SEARCH(")",B233,1)+3,3)</f>
        <v>130</v>
      </c>
      <c r="O233" s="121"/>
    </row>
    <row r="234" spans="1:15" x14ac:dyDescent="0.2">
      <c r="A234" s="117">
        <v>41712</v>
      </c>
      <c r="B234" s="118" t="s">
        <v>277</v>
      </c>
      <c r="C234" s="119">
        <v>5481.48</v>
      </c>
      <c r="D234" s="118" t="s">
        <v>549</v>
      </c>
      <c r="E234" s="118" t="s">
        <v>550</v>
      </c>
      <c r="F234" s="118" t="s">
        <v>558</v>
      </c>
      <c r="G234" s="118" t="s">
        <v>46</v>
      </c>
      <c r="H234" s="118" t="s">
        <v>281</v>
      </c>
      <c r="I234" s="118" t="s">
        <v>559</v>
      </c>
      <c r="J234" s="118" t="s">
        <v>553</v>
      </c>
      <c r="K234" s="118" t="s">
        <v>50</v>
      </c>
      <c r="L234" s="120" t="str">
        <f t="shared" si="13"/>
        <v>Март</v>
      </c>
      <c r="M234" s="142" t="str">
        <f t="shared" si="11"/>
        <v>2.Платные</v>
      </c>
      <c r="N234" s="144" t="str">
        <f>MID(B234,SEARCH(")",B234,1)+3,3)</f>
        <v>130</v>
      </c>
      <c r="O234" s="121"/>
    </row>
    <row r="235" spans="1:15" x14ac:dyDescent="0.2">
      <c r="A235" s="117">
        <v>41716</v>
      </c>
      <c r="B235" s="118" t="s">
        <v>277</v>
      </c>
      <c r="C235" s="119">
        <v>4514.16</v>
      </c>
      <c r="D235" s="118" t="s">
        <v>296</v>
      </c>
      <c r="E235" s="118" t="s">
        <v>297</v>
      </c>
      <c r="F235" s="118" t="s">
        <v>577</v>
      </c>
      <c r="G235" s="118" t="s">
        <v>46</v>
      </c>
      <c r="H235" s="118" t="s">
        <v>281</v>
      </c>
      <c r="I235" s="118" t="s">
        <v>578</v>
      </c>
      <c r="J235" s="118" t="s">
        <v>300</v>
      </c>
      <c r="K235" s="118" t="s">
        <v>50</v>
      </c>
      <c r="L235" s="120" t="str">
        <f t="shared" si="13"/>
        <v>Март</v>
      </c>
      <c r="M235" s="142" t="str">
        <f t="shared" si="11"/>
        <v>2.Платные</v>
      </c>
      <c r="N235" s="144" t="str">
        <f>MID(B235,SEARCH(")",B235,1)+3,3)</f>
        <v>130</v>
      </c>
      <c r="O235" s="121"/>
    </row>
    <row r="236" spans="1:15" x14ac:dyDescent="0.2">
      <c r="A236" s="117">
        <v>41716</v>
      </c>
      <c r="B236" s="118" t="s">
        <v>277</v>
      </c>
      <c r="C236" s="119">
        <v>3869.28</v>
      </c>
      <c r="D236" s="118" t="s">
        <v>296</v>
      </c>
      <c r="E236" s="118" t="s">
        <v>297</v>
      </c>
      <c r="F236" s="118" t="s">
        <v>581</v>
      </c>
      <c r="G236" s="118" t="s">
        <v>46</v>
      </c>
      <c r="H236" s="118" t="s">
        <v>281</v>
      </c>
      <c r="I236" s="118" t="s">
        <v>582</v>
      </c>
      <c r="J236" s="118" t="s">
        <v>300</v>
      </c>
      <c r="K236" s="118" t="s">
        <v>50</v>
      </c>
      <c r="L236" s="120" t="str">
        <f t="shared" si="13"/>
        <v>Март</v>
      </c>
      <c r="M236" s="142" t="str">
        <f t="shared" si="11"/>
        <v>2.Платные</v>
      </c>
      <c r="N236" s="144" t="str">
        <f>MID(B236,SEARCH(")",B236,1)+3,3)</f>
        <v>130</v>
      </c>
      <c r="O236" s="121"/>
    </row>
    <row r="237" spans="1:15" x14ac:dyDescent="0.2">
      <c r="A237" s="117">
        <v>41683</v>
      </c>
      <c r="B237" s="118" t="s">
        <v>277</v>
      </c>
      <c r="C237" s="119">
        <v>4191.72</v>
      </c>
      <c r="D237" s="118" t="s">
        <v>296</v>
      </c>
      <c r="E237" s="118" t="s">
        <v>297</v>
      </c>
      <c r="F237" s="118" t="s">
        <v>468</v>
      </c>
      <c r="G237" s="118" t="s">
        <v>46</v>
      </c>
      <c r="H237" s="118" t="s">
        <v>281</v>
      </c>
      <c r="I237" s="118" t="s">
        <v>469</v>
      </c>
      <c r="J237" s="118" t="s">
        <v>300</v>
      </c>
      <c r="K237" s="118" t="s">
        <v>50</v>
      </c>
      <c r="L237" s="120" t="str">
        <f t="shared" si="13"/>
        <v>Февраль</v>
      </c>
      <c r="M237" s="142" t="str">
        <f t="shared" si="11"/>
        <v>2.Платные</v>
      </c>
      <c r="N237" s="144" t="str">
        <f>MID(B237,SEARCH(")",B237,1)+3,3)</f>
        <v>130</v>
      </c>
      <c r="O237" s="121"/>
    </row>
    <row r="238" spans="1:15" x14ac:dyDescent="0.2">
      <c r="A238" s="117">
        <v>41652</v>
      </c>
      <c r="B238" s="118" t="s">
        <v>277</v>
      </c>
      <c r="C238" s="119">
        <v>4597.32</v>
      </c>
      <c r="D238" s="118" t="s">
        <v>296</v>
      </c>
      <c r="E238" s="118" t="s">
        <v>297</v>
      </c>
      <c r="F238" s="118" t="s">
        <v>308</v>
      </c>
      <c r="G238" s="118" t="s">
        <v>46</v>
      </c>
      <c r="H238" s="118" t="s">
        <v>281</v>
      </c>
      <c r="I238" s="118" t="s">
        <v>309</v>
      </c>
      <c r="J238" s="118" t="s">
        <v>300</v>
      </c>
      <c r="K238" s="118" t="s">
        <v>50</v>
      </c>
      <c r="L238" s="120" t="str">
        <f t="shared" si="13"/>
        <v>Январь</v>
      </c>
      <c r="M238" s="142" t="str">
        <f t="shared" si="11"/>
        <v>2.Платные</v>
      </c>
      <c r="N238" s="144" t="str">
        <f>MID(B238,SEARCH(")",B238,1)+3,3)</f>
        <v>130</v>
      </c>
      <c r="O238" s="121"/>
    </row>
    <row r="239" spans="1:15" x14ac:dyDescent="0.2">
      <c r="A239" s="117">
        <v>41652</v>
      </c>
      <c r="B239" s="118" t="s">
        <v>277</v>
      </c>
      <c r="C239" s="119">
        <v>18056.64</v>
      </c>
      <c r="D239" s="118" t="s">
        <v>296</v>
      </c>
      <c r="E239" s="118" t="s">
        <v>297</v>
      </c>
      <c r="F239" s="118" t="s">
        <v>298</v>
      </c>
      <c r="G239" s="118" t="s">
        <v>46</v>
      </c>
      <c r="H239" s="118" t="s">
        <v>281</v>
      </c>
      <c r="I239" s="118" t="s">
        <v>299</v>
      </c>
      <c r="J239" s="118" t="s">
        <v>300</v>
      </c>
      <c r="K239" s="118" t="s">
        <v>50</v>
      </c>
      <c r="L239" s="120" t="str">
        <f t="shared" si="13"/>
        <v>Январь</v>
      </c>
      <c r="M239" s="142" t="str">
        <f t="shared" si="11"/>
        <v>2.Платные</v>
      </c>
      <c r="N239" s="144" t="str">
        <f>MID(B239,SEARCH(")",B239,1)+3,3)</f>
        <v>130</v>
      </c>
      <c r="O239" s="121"/>
    </row>
    <row r="240" spans="1:15" x14ac:dyDescent="0.2">
      <c r="A240" s="117">
        <v>41662</v>
      </c>
      <c r="B240" s="118" t="s">
        <v>277</v>
      </c>
      <c r="C240" s="119">
        <v>2627.04</v>
      </c>
      <c r="D240" s="118" t="s">
        <v>296</v>
      </c>
      <c r="E240" s="118" t="s">
        <v>297</v>
      </c>
      <c r="F240" s="118" t="s">
        <v>381</v>
      </c>
      <c r="G240" s="118" t="s">
        <v>46</v>
      </c>
      <c r="H240" s="118" t="s">
        <v>281</v>
      </c>
      <c r="I240" s="118" t="s">
        <v>382</v>
      </c>
      <c r="J240" s="118" t="s">
        <v>300</v>
      </c>
      <c r="K240" s="118" t="s">
        <v>50</v>
      </c>
      <c r="L240" s="120" t="str">
        <f t="shared" si="13"/>
        <v>Январь</v>
      </c>
      <c r="M240" s="142" t="str">
        <f t="shared" si="11"/>
        <v>2.Платные</v>
      </c>
      <c r="N240" s="144" t="str">
        <f>MID(B240,SEARCH(")",B240,1)+3,3)</f>
        <v>130</v>
      </c>
      <c r="O240" s="121"/>
    </row>
    <row r="241" spans="1:15" x14ac:dyDescent="0.2">
      <c r="A241" s="117">
        <v>41682</v>
      </c>
      <c r="B241" s="118" t="s">
        <v>277</v>
      </c>
      <c r="C241" s="119">
        <v>2901.96</v>
      </c>
      <c r="D241" s="118" t="s">
        <v>448</v>
      </c>
      <c r="E241" s="118" t="s">
        <v>449</v>
      </c>
      <c r="F241" s="118" t="s">
        <v>453</v>
      </c>
      <c r="G241" s="118" t="s">
        <v>46</v>
      </c>
      <c r="H241" s="118" t="s">
        <v>281</v>
      </c>
      <c r="I241" s="118" t="s">
        <v>454</v>
      </c>
      <c r="J241" s="118" t="s">
        <v>452</v>
      </c>
      <c r="K241" s="118" t="s">
        <v>50</v>
      </c>
      <c r="L241" s="120" t="str">
        <f t="shared" si="13"/>
        <v>Февраль</v>
      </c>
      <c r="M241" s="142" t="str">
        <f t="shared" si="11"/>
        <v>2.Платные</v>
      </c>
      <c r="N241" s="144" t="str">
        <f>MID(B241,SEARCH(")",B241,1)+3,3)</f>
        <v>130</v>
      </c>
      <c r="O241" s="121"/>
    </row>
    <row r="242" spans="1:15" x14ac:dyDescent="0.2">
      <c r="A242" s="117">
        <v>41682</v>
      </c>
      <c r="B242" s="118" t="s">
        <v>277</v>
      </c>
      <c r="C242" s="119">
        <v>1934.64</v>
      </c>
      <c r="D242" s="118" t="s">
        <v>448</v>
      </c>
      <c r="E242" s="118" t="s">
        <v>449</v>
      </c>
      <c r="F242" s="118" t="s">
        <v>450</v>
      </c>
      <c r="G242" s="118" t="s">
        <v>46</v>
      </c>
      <c r="H242" s="118" t="s">
        <v>281</v>
      </c>
      <c r="I242" s="118" t="s">
        <v>451</v>
      </c>
      <c r="J242" s="118" t="s">
        <v>452</v>
      </c>
      <c r="K242" s="118" t="s">
        <v>50</v>
      </c>
      <c r="L242" s="120" t="str">
        <f t="shared" si="13"/>
        <v>Февраль</v>
      </c>
      <c r="M242" s="142" t="str">
        <f t="shared" si="11"/>
        <v>2.Платные</v>
      </c>
      <c r="N242" s="144" t="str">
        <f>MID(B242,SEARCH(")",B242,1)+3,3)</f>
        <v>130</v>
      </c>
      <c r="O242" s="121"/>
    </row>
    <row r="243" spans="1:15" x14ac:dyDescent="0.2">
      <c r="A243" s="117">
        <v>41683</v>
      </c>
      <c r="B243" s="118" t="s">
        <v>277</v>
      </c>
      <c r="C243" s="119">
        <v>4997.82</v>
      </c>
      <c r="D243" s="118" t="s">
        <v>355</v>
      </c>
      <c r="E243" s="118" t="s">
        <v>356</v>
      </c>
      <c r="F243" s="118" t="s">
        <v>462</v>
      </c>
      <c r="G243" s="118" t="s">
        <v>46</v>
      </c>
      <c r="H243" s="118" t="s">
        <v>281</v>
      </c>
      <c r="I243" s="118" t="s">
        <v>463</v>
      </c>
      <c r="J243" s="118" t="s">
        <v>359</v>
      </c>
      <c r="K243" s="118" t="s">
        <v>50</v>
      </c>
      <c r="L243" s="120" t="str">
        <f t="shared" si="13"/>
        <v>Февраль</v>
      </c>
      <c r="M243" s="142" t="str">
        <f t="shared" si="11"/>
        <v>2.Платные</v>
      </c>
      <c r="N243" s="144" t="str">
        <f>MID(B243,SEARCH(")",B243,1)+3,3)</f>
        <v>130</v>
      </c>
      <c r="O243" s="121"/>
    </row>
    <row r="244" spans="1:15" x14ac:dyDescent="0.2">
      <c r="A244" s="117">
        <v>41656</v>
      </c>
      <c r="B244" s="118" t="s">
        <v>277</v>
      </c>
      <c r="C244" s="119">
        <v>2579.52</v>
      </c>
      <c r="D244" s="118" t="s">
        <v>355</v>
      </c>
      <c r="E244" s="118" t="s">
        <v>356</v>
      </c>
      <c r="F244" s="118" t="s">
        <v>357</v>
      </c>
      <c r="G244" s="118" t="s">
        <v>46</v>
      </c>
      <c r="H244" s="118" t="s">
        <v>281</v>
      </c>
      <c r="I244" s="118" t="s">
        <v>358</v>
      </c>
      <c r="J244" s="118" t="s">
        <v>359</v>
      </c>
      <c r="K244" s="118" t="s">
        <v>50</v>
      </c>
      <c r="L244" s="120" t="str">
        <f t="shared" si="13"/>
        <v>Январь</v>
      </c>
      <c r="M244" s="142" t="str">
        <f t="shared" si="11"/>
        <v>2.Платные</v>
      </c>
      <c r="N244" s="144" t="str">
        <f>MID(B244,SEARCH(")",B244,1)+3,3)</f>
        <v>130</v>
      </c>
      <c r="O244" s="121"/>
    </row>
    <row r="245" spans="1:15" x14ac:dyDescent="0.2">
      <c r="A245" s="117">
        <v>41683</v>
      </c>
      <c r="B245" s="118" t="s">
        <v>277</v>
      </c>
      <c r="C245" s="119">
        <v>4836.6000000000004</v>
      </c>
      <c r="D245" s="118" t="s">
        <v>355</v>
      </c>
      <c r="E245" s="118" t="s">
        <v>356</v>
      </c>
      <c r="F245" s="118" t="s">
        <v>460</v>
      </c>
      <c r="G245" s="118" t="s">
        <v>46</v>
      </c>
      <c r="H245" s="118" t="s">
        <v>281</v>
      </c>
      <c r="I245" s="118" t="s">
        <v>461</v>
      </c>
      <c r="J245" s="118" t="s">
        <v>359</v>
      </c>
      <c r="K245" s="118" t="s">
        <v>50</v>
      </c>
      <c r="L245" s="120" t="str">
        <f t="shared" si="13"/>
        <v>Февраль</v>
      </c>
      <c r="M245" s="142" t="str">
        <f t="shared" si="11"/>
        <v>2.Платные</v>
      </c>
      <c r="N245" s="144" t="str">
        <f>MID(B245,SEARCH(")",B245,1)+3,3)</f>
        <v>130</v>
      </c>
      <c r="O245" s="121"/>
    </row>
    <row r="246" spans="1:15" x14ac:dyDescent="0.2">
      <c r="A246" s="117">
        <v>41740</v>
      </c>
      <c r="B246" s="118" t="s">
        <v>277</v>
      </c>
      <c r="C246" s="119">
        <v>7012</v>
      </c>
      <c r="D246" s="118" t="s">
        <v>630</v>
      </c>
      <c r="E246" s="118" t="s">
        <v>631</v>
      </c>
      <c r="F246" s="118" t="s">
        <v>632</v>
      </c>
      <c r="G246" s="118" t="s">
        <v>46</v>
      </c>
      <c r="H246" s="118" t="s">
        <v>281</v>
      </c>
      <c r="I246" s="118" t="s">
        <v>633</v>
      </c>
      <c r="J246" s="118" t="s">
        <v>634</v>
      </c>
      <c r="K246" s="118" t="s">
        <v>50</v>
      </c>
      <c r="L246" s="120" t="str">
        <f t="shared" si="13"/>
        <v>Апрель</v>
      </c>
      <c r="M246" s="142" t="str">
        <f t="shared" si="11"/>
        <v>2.Платные</v>
      </c>
      <c r="N246" s="144" t="str">
        <f>MID(B246,SEARCH(")",B246,1)+3,3)</f>
        <v>130</v>
      </c>
      <c r="O246" s="121"/>
    </row>
    <row r="247" spans="1:15" x14ac:dyDescent="0.2">
      <c r="A247" s="117">
        <v>41687</v>
      </c>
      <c r="B247" s="118" t="s">
        <v>277</v>
      </c>
      <c r="C247" s="119">
        <v>7416.12</v>
      </c>
      <c r="D247" s="118" t="s">
        <v>492</v>
      </c>
      <c r="E247" s="118" t="s">
        <v>493</v>
      </c>
      <c r="F247" s="118" t="s">
        <v>494</v>
      </c>
      <c r="G247" s="118" t="s">
        <v>46</v>
      </c>
      <c r="H247" s="118" t="s">
        <v>281</v>
      </c>
      <c r="I247" s="118" t="s">
        <v>495</v>
      </c>
      <c r="J247" s="118" t="s">
        <v>496</v>
      </c>
      <c r="K247" s="118" t="s">
        <v>50</v>
      </c>
      <c r="L247" s="120" t="str">
        <f t="shared" si="13"/>
        <v>Февраль</v>
      </c>
      <c r="M247" s="142" t="str">
        <f t="shared" si="11"/>
        <v>2.Платные</v>
      </c>
      <c r="N247" s="144" t="str">
        <f>MID(B247,SEARCH(")",B247,1)+3,3)</f>
        <v>130</v>
      </c>
      <c r="O247" s="121"/>
    </row>
    <row r="248" spans="1:15" x14ac:dyDescent="0.2">
      <c r="A248" s="117">
        <v>41715</v>
      </c>
      <c r="B248" s="118" t="s">
        <v>277</v>
      </c>
      <c r="C248" s="119">
        <v>4514.16</v>
      </c>
      <c r="D248" s="118" t="s">
        <v>492</v>
      </c>
      <c r="E248" s="118" t="s">
        <v>493</v>
      </c>
      <c r="F248" s="118" t="s">
        <v>573</v>
      </c>
      <c r="G248" s="118" t="s">
        <v>46</v>
      </c>
      <c r="H248" s="118" t="s">
        <v>281</v>
      </c>
      <c r="I248" s="118" t="s">
        <v>574</v>
      </c>
      <c r="J248" s="118" t="s">
        <v>496</v>
      </c>
      <c r="K248" s="118" t="s">
        <v>50</v>
      </c>
      <c r="L248" s="120" t="str">
        <f t="shared" si="13"/>
        <v>Март</v>
      </c>
      <c r="M248" s="142" t="str">
        <f t="shared" si="11"/>
        <v>2.Платные</v>
      </c>
      <c r="N248" s="144" t="str">
        <f>MID(B248,SEARCH(")",B248,1)+3,3)</f>
        <v>130</v>
      </c>
      <c r="O248" s="121"/>
    </row>
    <row r="249" spans="1:15" x14ac:dyDescent="0.2">
      <c r="A249" s="117">
        <v>41689</v>
      </c>
      <c r="B249" s="118" t="s">
        <v>277</v>
      </c>
      <c r="C249" s="119">
        <v>3708.06</v>
      </c>
      <c r="D249" s="118" t="s">
        <v>503</v>
      </c>
      <c r="E249" s="118" t="s">
        <v>504</v>
      </c>
      <c r="F249" s="118" t="s">
        <v>505</v>
      </c>
      <c r="G249" s="118" t="s">
        <v>46</v>
      </c>
      <c r="H249" s="118" t="s">
        <v>281</v>
      </c>
      <c r="I249" s="118" t="s">
        <v>506</v>
      </c>
      <c r="J249" s="118" t="s">
        <v>507</v>
      </c>
      <c r="K249" s="118" t="s">
        <v>50</v>
      </c>
      <c r="L249" s="120" t="str">
        <f t="shared" si="13"/>
        <v>Февраль</v>
      </c>
      <c r="M249" s="142" t="str">
        <f t="shared" si="11"/>
        <v>2.Платные</v>
      </c>
      <c r="N249" s="144" t="str">
        <f>MID(B249,SEARCH(")",B249,1)+3,3)</f>
        <v>130</v>
      </c>
      <c r="O249" s="121"/>
    </row>
    <row r="250" spans="1:15" x14ac:dyDescent="0.2">
      <c r="A250" s="117">
        <v>41740</v>
      </c>
      <c r="B250" s="118" t="s">
        <v>277</v>
      </c>
      <c r="C250" s="119">
        <v>4191.72</v>
      </c>
      <c r="D250" s="118" t="s">
        <v>503</v>
      </c>
      <c r="E250" s="118" t="s">
        <v>504</v>
      </c>
      <c r="F250" s="118" t="s">
        <v>628</v>
      </c>
      <c r="G250" s="118" t="s">
        <v>46</v>
      </c>
      <c r="H250" s="118" t="s">
        <v>281</v>
      </c>
      <c r="I250" s="118" t="s">
        <v>629</v>
      </c>
      <c r="J250" s="118" t="s">
        <v>507</v>
      </c>
      <c r="K250" s="118" t="s">
        <v>50</v>
      </c>
      <c r="L250" s="120" t="str">
        <f t="shared" si="13"/>
        <v>Апрель</v>
      </c>
      <c r="M250" s="142" t="str">
        <f t="shared" si="11"/>
        <v>2.Платные</v>
      </c>
      <c r="N250" s="144" t="str">
        <f>MID(B250,SEARCH(")",B250,1)+3,3)</f>
        <v>130</v>
      </c>
      <c r="O250" s="121"/>
    </row>
    <row r="251" spans="1:15" x14ac:dyDescent="0.2">
      <c r="A251" s="117">
        <v>41659</v>
      </c>
      <c r="B251" s="118" t="s">
        <v>277</v>
      </c>
      <c r="C251" s="119">
        <v>1289.76</v>
      </c>
      <c r="D251" s="118" t="s">
        <v>369</v>
      </c>
      <c r="E251" s="118" t="s">
        <v>370</v>
      </c>
      <c r="F251" s="118" t="s">
        <v>371</v>
      </c>
      <c r="G251" s="118" t="s">
        <v>46</v>
      </c>
      <c r="H251" s="118" t="s">
        <v>281</v>
      </c>
      <c r="I251" s="118" t="s">
        <v>372</v>
      </c>
      <c r="J251" s="118" t="s">
        <v>373</v>
      </c>
      <c r="K251" s="118" t="s">
        <v>50</v>
      </c>
      <c r="L251" s="120" t="str">
        <f t="shared" si="13"/>
        <v>Январь</v>
      </c>
      <c r="M251" s="142" t="str">
        <f t="shared" si="11"/>
        <v>2.Платные</v>
      </c>
      <c r="N251" s="144" t="str">
        <f>MID(B251,SEARCH(")",B251,1)+3,3)</f>
        <v>130</v>
      </c>
      <c r="O251" s="121"/>
    </row>
    <row r="252" spans="1:15" x14ac:dyDescent="0.2">
      <c r="A252" s="117">
        <v>41715</v>
      </c>
      <c r="B252" s="118" t="s">
        <v>277</v>
      </c>
      <c r="C252" s="119">
        <v>6448.8</v>
      </c>
      <c r="D252" s="118" t="s">
        <v>564</v>
      </c>
      <c r="E252" s="118" t="s">
        <v>565</v>
      </c>
      <c r="F252" s="118" t="s">
        <v>566</v>
      </c>
      <c r="G252" s="118" t="s">
        <v>46</v>
      </c>
      <c r="H252" s="118" t="s">
        <v>281</v>
      </c>
      <c r="I252" s="118" t="s">
        <v>567</v>
      </c>
      <c r="J252" s="118" t="s">
        <v>568</v>
      </c>
      <c r="K252" s="118" t="s">
        <v>50</v>
      </c>
      <c r="L252" s="120" t="str">
        <f t="shared" si="13"/>
        <v>Март</v>
      </c>
      <c r="M252" s="142" t="str">
        <f t="shared" si="11"/>
        <v>2.Платные</v>
      </c>
      <c r="N252" s="144" t="str">
        <f>MID(B252,SEARCH(")",B252,1)+3,3)</f>
        <v>130</v>
      </c>
      <c r="O252" s="121"/>
    </row>
    <row r="253" spans="1:15" x14ac:dyDescent="0.2">
      <c r="A253" s="117">
        <v>41715</v>
      </c>
      <c r="B253" s="118" t="s">
        <v>277</v>
      </c>
      <c r="C253" s="119">
        <v>10640.52</v>
      </c>
      <c r="D253" s="118" t="s">
        <v>564</v>
      </c>
      <c r="E253" s="118" t="s">
        <v>565</v>
      </c>
      <c r="F253" s="118" t="s">
        <v>571</v>
      </c>
      <c r="G253" s="118" t="s">
        <v>46</v>
      </c>
      <c r="H253" s="118" t="s">
        <v>281</v>
      </c>
      <c r="I253" s="118" t="s">
        <v>572</v>
      </c>
      <c r="J253" s="118" t="s">
        <v>568</v>
      </c>
      <c r="K253" s="118" t="s">
        <v>50</v>
      </c>
      <c r="L253" s="120" t="str">
        <f t="shared" si="13"/>
        <v>Март</v>
      </c>
      <c r="M253" s="142" t="str">
        <f t="shared" si="11"/>
        <v>2.Платные</v>
      </c>
      <c r="N253" s="144" t="str">
        <f>MID(B253,SEARCH(")",B253,1)+3,3)</f>
        <v>130</v>
      </c>
      <c r="O253" s="121"/>
    </row>
    <row r="254" spans="1:15" x14ac:dyDescent="0.2">
      <c r="A254" s="117">
        <v>41856</v>
      </c>
      <c r="B254" s="118" t="s">
        <v>277</v>
      </c>
      <c r="C254" s="119">
        <v>-277.36</v>
      </c>
      <c r="D254" s="118" t="s">
        <v>86</v>
      </c>
      <c r="E254" s="118" t="s">
        <v>87</v>
      </c>
      <c r="F254" s="118" t="s">
        <v>683</v>
      </c>
      <c r="G254" s="118" t="s">
        <v>46</v>
      </c>
      <c r="H254" s="118" t="s">
        <v>281</v>
      </c>
      <c r="I254" s="118" t="s">
        <v>684</v>
      </c>
      <c r="J254" s="118" t="s">
        <v>91</v>
      </c>
      <c r="K254" s="118" t="s">
        <v>50</v>
      </c>
      <c r="L254" s="120" t="str">
        <f t="shared" si="13"/>
        <v>Август</v>
      </c>
      <c r="M254" s="142" t="str">
        <f t="shared" si="11"/>
        <v>2.Платные</v>
      </c>
      <c r="N254" s="144" t="str">
        <f>MID(B254,SEARCH(")",B254,1)+3,3)</f>
        <v>130</v>
      </c>
      <c r="O254" s="121"/>
    </row>
    <row r="255" spans="1:15" x14ac:dyDescent="0.2">
      <c r="A255" s="117">
        <v>41823</v>
      </c>
      <c r="B255" s="118" t="s">
        <v>277</v>
      </c>
      <c r="C255" s="119">
        <v>277.36</v>
      </c>
      <c r="D255" s="118" t="s">
        <v>86</v>
      </c>
      <c r="E255" s="118" t="s">
        <v>87</v>
      </c>
      <c r="F255" s="118" t="s">
        <v>625</v>
      </c>
      <c r="G255" s="118" t="s">
        <v>46</v>
      </c>
      <c r="H255" s="118" t="s">
        <v>281</v>
      </c>
      <c r="I255" s="118" t="s">
        <v>719</v>
      </c>
      <c r="J255" s="118" t="s">
        <v>91</v>
      </c>
      <c r="K255" s="118" t="s">
        <v>50</v>
      </c>
      <c r="L255" s="120" t="str">
        <f t="shared" si="13"/>
        <v>Июль</v>
      </c>
      <c r="M255" s="142" t="str">
        <f t="shared" si="11"/>
        <v>2.Платные</v>
      </c>
      <c r="N255" s="144" t="str">
        <f>MID(B255,SEARCH(")",B255,1)+3,3)</f>
        <v>130</v>
      </c>
      <c r="O255" s="121"/>
    </row>
    <row r="256" spans="1:15" x14ac:dyDescent="0.2">
      <c r="A256" s="117">
        <v>41781</v>
      </c>
      <c r="B256" s="118" t="s">
        <v>277</v>
      </c>
      <c r="C256" s="119">
        <v>136631.31</v>
      </c>
      <c r="D256" s="118" t="s">
        <v>86</v>
      </c>
      <c r="E256" s="118" t="s">
        <v>645</v>
      </c>
      <c r="F256" s="118" t="s">
        <v>646</v>
      </c>
      <c r="G256" s="118" t="s">
        <v>46</v>
      </c>
      <c r="H256" s="118" t="s">
        <v>281</v>
      </c>
      <c r="I256" s="118" t="s">
        <v>647</v>
      </c>
      <c r="J256" s="118" t="s">
        <v>91</v>
      </c>
      <c r="K256" s="118" t="s">
        <v>50</v>
      </c>
      <c r="L256" s="120" t="str">
        <f t="shared" si="13"/>
        <v>Май</v>
      </c>
      <c r="M256" s="142" t="str">
        <f t="shared" si="11"/>
        <v>2.Платные</v>
      </c>
      <c r="N256" s="144" t="str">
        <f>MID(B256,SEARCH(")",B256,1)+3,3)</f>
        <v>130</v>
      </c>
      <c r="O256" s="121">
        <f>SUM(C113:C256)</f>
        <v>1121747.9400000006</v>
      </c>
    </row>
    <row r="257" spans="1:15" x14ac:dyDescent="0.2">
      <c r="A257" s="87">
        <v>41683</v>
      </c>
      <c r="B257" s="88" t="s">
        <v>277</v>
      </c>
      <c r="C257" s="122">
        <v>7918.6</v>
      </c>
      <c r="D257" s="88" t="s">
        <v>388</v>
      </c>
      <c r="E257" s="88" t="s">
        <v>389</v>
      </c>
      <c r="F257" s="88" t="s">
        <v>464</v>
      </c>
      <c r="G257" s="88" t="s">
        <v>46</v>
      </c>
      <c r="H257" s="88" t="s">
        <v>655</v>
      </c>
      <c r="I257" s="88" t="s">
        <v>465</v>
      </c>
      <c r="J257" s="88" t="s">
        <v>392</v>
      </c>
      <c r="K257" s="88" t="s">
        <v>50</v>
      </c>
      <c r="L257" s="90" t="str">
        <f t="shared" si="13"/>
        <v>Февраль</v>
      </c>
      <c r="M257" s="142" t="str">
        <f t="shared" si="11"/>
        <v>2.Платные</v>
      </c>
      <c r="N257" s="144" t="str">
        <f>MID(B257,SEARCH(")",B257,1)+3,3)</f>
        <v>130</v>
      </c>
      <c r="O257" s="91">
        <f>SUM(C257)</f>
        <v>7918.6</v>
      </c>
    </row>
    <row r="258" spans="1:15" x14ac:dyDescent="0.2">
      <c r="A258" s="123">
        <v>41858</v>
      </c>
      <c r="B258" s="124" t="s">
        <v>687</v>
      </c>
      <c r="C258" s="125">
        <v>5500000</v>
      </c>
      <c r="D258" s="124" t="s">
        <v>688</v>
      </c>
      <c r="E258" s="124" t="s">
        <v>142</v>
      </c>
      <c r="F258" s="124" t="s">
        <v>148</v>
      </c>
      <c r="G258" s="124" t="s">
        <v>46</v>
      </c>
      <c r="H258" s="124" t="s">
        <v>689</v>
      </c>
      <c r="I258" s="124" t="s">
        <v>690</v>
      </c>
      <c r="J258" s="124" t="s">
        <v>691</v>
      </c>
      <c r="K258" s="124" t="s">
        <v>50</v>
      </c>
      <c r="L258" s="126" t="str">
        <f t="shared" si="13"/>
        <v>Август</v>
      </c>
      <c r="M258" s="142" t="str">
        <f t="shared" si="11"/>
        <v>4.Благотворительные</v>
      </c>
      <c r="N258" s="144" t="str">
        <f>MID(B258,SEARCH(")",B258,1)+3,3)</f>
        <v>180</v>
      </c>
      <c r="O258" s="127">
        <f>SUM(C258)</f>
        <v>5500000</v>
      </c>
    </row>
    <row r="259" spans="1:15" x14ac:dyDescent="0.2">
      <c r="L259" s="14"/>
    </row>
    <row r="260" spans="1:15" x14ac:dyDescent="0.2">
      <c r="L260" s="13"/>
    </row>
    <row r="261" spans="1:15" x14ac:dyDescent="0.2">
      <c r="L261" s="13"/>
    </row>
    <row r="262" spans="1:15" x14ac:dyDescent="0.2">
      <c r="L262" s="13"/>
    </row>
    <row r="263" spans="1:15" x14ac:dyDescent="0.2">
      <c r="L263" s="13"/>
    </row>
    <row r="264" spans="1:15" x14ac:dyDescent="0.2">
      <c r="L264" s="13"/>
    </row>
    <row r="265" spans="1:15" x14ac:dyDescent="0.2">
      <c r="L265" s="13"/>
    </row>
    <row r="266" spans="1:15" x14ac:dyDescent="0.2">
      <c r="L266" s="13"/>
    </row>
    <row r="267" spans="1:15" x14ac:dyDescent="0.2">
      <c r="L267" s="13"/>
    </row>
    <row r="268" spans="1:15" x14ac:dyDescent="0.2">
      <c r="L268" s="13"/>
    </row>
    <row r="269" spans="1:15" x14ac:dyDescent="0.2">
      <c r="L269" s="13"/>
    </row>
    <row r="270" spans="1:15" x14ac:dyDescent="0.2">
      <c r="L270" s="13"/>
    </row>
    <row r="271" spans="1:15" x14ac:dyDescent="0.2">
      <c r="L271" s="13"/>
    </row>
    <row r="272" spans="1:15" x14ac:dyDescent="0.2">
      <c r="L272" s="13"/>
    </row>
    <row r="273" spans="12:12" x14ac:dyDescent="0.2">
      <c r="L273" s="13"/>
    </row>
    <row r="274" spans="12:12" x14ac:dyDescent="0.2">
      <c r="L274" s="13"/>
    </row>
    <row r="275" spans="12:12" x14ac:dyDescent="0.2">
      <c r="L275" s="13"/>
    </row>
    <row r="276" spans="12:12" x14ac:dyDescent="0.2">
      <c r="L276" s="13"/>
    </row>
    <row r="277" spans="12:12" x14ac:dyDescent="0.2">
      <c r="L277" s="13"/>
    </row>
    <row r="278" spans="12:12" x14ac:dyDescent="0.2">
      <c r="L278" s="13"/>
    </row>
    <row r="279" spans="12:12" x14ac:dyDescent="0.2">
      <c r="L279" s="13"/>
    </row>
    <row r="280" spans="12:12" x14ac:dyDescent="0.2">
      <c r="L280" s="13"/>
    </row>
    <row r="281" spans="12:12" x14ac:dyDescent="0.2">
      <c r="L281" s="13"/>
    </row>
    <row r="282" spans="12:12" x14ac:dyDescent="0.2">
      <c r="L282" s="13"/>
    </row>
    <row r="283" spans="12:12" x14ac:dyDescent="0.2">
      <c r="L283" s="13"/>
    </row>
    <row r="284" spans="12:12" x14ac:dyDescent="0.2">
      <c r="L284" s="13"/>
    </row>
    <row r="285" spans="12:12" x14ac:dyDescent="0.2">
      <c r="L285" s="13"/>
    </row>
    <row r="286" spans="12:12" x14ac:dyDescent="0.2">
      <c r="L286" s="13"/>
    </row>
    <row r="287" spans="12:12" x14ac:dyDescent="0.2">
      <c r="L287" s="13"/>
    </row>
    <row r="288" spans="12:12" x14ac:dyDescent="0.2">
      <c r="L288" s="13"/>
    </row>
    <row r="289" spans="12:12" x14ac:dyDescent="0.2">
      <c r="L289" s="13"/>
    </row>
    <row r="290" spans="12:12" x14ac:dyDescent="0.2">
      <c r="L290" s="13"/>
    </row>
    <row r="291" spans="12:12" x14ac:dyDescent="0.2">
      <c r="L291" s="13"/>
    </row>
    <row r="292" spans="12:12" x14ac:dyDescent="0.2">
      <c r="L292" s="13"/>
    </row>
    <row r="293" spans="12:12" x14ac:dyDescent="0.2">
      <c r="L293" s="13"/>
    </row>
    <row r="294" spans="12:12" x14ac:dyDescent="0.2">
      <c r="L294" s="13"/>
    </row>
    <row r="295" spans="12:12" x14ac:dyDescent="0.2">
      <c r="L295" s="13"/>
    </row>
    <row r="296" spans="12:12" x14ac:dyDescent="0.2">
      <c r="L296" s="13"/>
    </row>
    <row r="297" spans="12:12" x14ac:dyDescent="0.2">
      <c r="L297" s="13"/>
    </row>
    <row r="298" spans="12:12" x14ac:dyDescent="0.2">
      <c r="L298" s="13"/>
    </row>
    <row r="299" spans="12:12" x14ac:dyDescent="0.2">
      <c r="L299" s="13"/>
    </row>
    <row r="300" spans="12:12" x14ac:dyDescent="0.2">
      <c r="L300" s="13"/>
    </row>
    <row r="301" spans="12:12" x14ac:dyDescent="0.2">
      <c r="L301" s="13"/>
    </row>
    <row r="302" spans="12:12" x14ac:dyDescent="0.2">
      <c r="L302" s="13"/>
    </row>
    <row r="303" spans="12:12" x14ac:dyDescent="0.2">
      <c r="L303" s="13"/>
    </row>
    <row r="304" spans="12:12" x14ac:dyDescent="0.2">
      <c r="L304" s="13"/>
    </row>
    <row r="305" spans="12:12" x14ac:dyDescent="0.2">
      <c r="L305" s="13"/>
    </row>
    <row r="306" spans="12:12" x14ac:dyDescent="0.2">
      <c r="L306" s="13"/>
    </row>
    <row r="307" spans="12:12" x14ac:dyDescent="0.2">
      <c r="L307" s="13"/>
    </row>
    <row r="308" spans="12:12" x14ac:dyDescent="0.2">
      <c r="L308" s="13"/>
    </row>
    <row r="309" spans="12:12" x14ac:dyDescent="0.2">
      <c r="L309" s="13"/>
    </row>
    <row r="310" spans="12:12" x14ac:dyDescent="0.2">
      <c r="L310" s="13"/>
    </row>
    <row r="311" spans="12:12" x14ac:dyDescent="0.2">
      <c r="L311" s="13"/>
    </row>
    <row r="312" spans="12:12" x14ac:dyDescent="0.2">
      <c r="L312" s="13"/>
    </row>
    <row r="313" spans="12:12" x14ac:dyDescent="0.2">
      <c r="L313" s="13"/>
    </row>
    <row r="314" spans="12:12" x14ac:dyDescent="0.2">
      <c r="L314" s="13"/>
    </row>
    <row r="315" spans="12:12" x14ac:dyDescent="0.2">
      <c r="L315" s="13"/>
    </row>
    <row r="316" spans="12:12" x14ac:dyDescent="0.2">
      <c r="L316" s="13"/>
    </row>
    <row r="317" spans="12:12" x14ac:dyDescent="0.2">
      <c r="L317" s="13"/>
    </row>
    <row r="318" spans="12:12" x14ac:dyDescent="0.2">
      <c r="L318" s="13"/>
    </row>
    <row r="319" spans="12:12" x14ac:dyDescent="0.2">
      <c r="L319" s="13"/>
    </row>
    <row r="320" spans="12:12" x14ac:dyDescent="0.2">
      <c r="L320" s="13"/>
    </row>
    <row r="321" spans="12:12" x14ac:dyDescent="0.2">
      <c r="L321" s="13"/>
    </row>
    <row r="322" spans="12:12" x14ac:dyDescent="0.2">
      <c r="L322" s="13"/>
    </row>
    <row r="323" spans="12:12" x14ac:dyDescent="0.2">
      <c r="L323" s="13"/>
    </row>
    <row r="324" spans="12:12" x14ac:dyDescent="0.2">
      <c r="L324" s="13"/>
    </row>
    <row r="325" spans="12:12" x14ac:dyDescent="0.2">
      <c r="L325" s="13"/>
    </row>
    <row r="326" spans="12:12" x14ac:dyDescent="0.2">
      <c r="L326" s="13"/>
    </row>
    <row r="327" spans="12:12" x14ac:dyDescent="0.2">
      <c r="L327" s="13"/>
    </row>
    <row r="328" spans="12:12" x14ac:dyDescent="0.2">
      <c r="L328" s="13"/>
    </row>
    <row r="329" spans="12:12" x14ac:dyDescent="0.2">
      <c r="L329" s="13"/>
    </row>
    <row r="330" spans="12:12" x14ac:dyDescent="0.2">
      <c r="L330" s="13"/>
    </row>
    <row r="331" spans="12:12" x14ac:dyDescent="0.2">
      <c r="L331" s="13"/>
    </row>
    <row r="332" spans="12:12" x14ac:dyDescent="0.2">
      <c r="L332" s="13"/>
    </row>
    <row r="333" spans="12:12" x14ac:dyDescent="0.2">
      <c r="L333" s="13"/>
    </row>
    <row r="334" spans="12:12" x14ac:dyDescent="0.2">
      <c r="L334" s="13"/>
    </row>
    <row r="335" spans="12:12" x14ac:dyDescent="0.2">
      <c r="L335" s="13"/>
    </row>
    <row r="336" spans="12:12" x14ac:dyDescent="0.2">
      <c r="L336" s="13"/>
    </row>
    <row r="337" spans="12:12" x14ac:dyDescent="0.2">
      <c r="L337" s="13"/>
    </row>
    <row r="338" spans="12:12" x14ac:dyDescent="0.2">
      <c r="L338" s="13"/>
    </row>
    <row r="339" spans="12:12" x14ac:dyDescent="0.2">
      <c r="L339" s="13"/>
    </row>
    <row r="340" spans="12:12" x14ac:dyDescent="0.2">
      <c r="L340" s="13"/>
    </row>
    <row r="341" spans="12:12" x14ac:dyDescent="0.2">
      <c r="L341" s="13"/>
    </row>
    <row r="342" spans="12:12" x14ac:dyDescent="0.2">
      <c r="L342" s="13"/>
    </row>
    <row r="343" spans="12:12" x14ac:dyDescent="0.2">
      <c r="L343" s="13"/>
    </row>
    <row r="344" spans="12:12" x14ac:dyDescent="0.2">
      <c r="L344" s="13"/>
    </row>
    <row r="345" spans="12:12" x14ac:dyDescent="0.2">
      <c r="L345" s="13"/>
    </row>
    <row r="346" spans="12:12" x14ac:dyDescent="0.2">
      <c r="L346" s="13"/>
    </row>
    <row r="347" spans="12:12" x14ac:dyDescent="0.2">
      <c r="L347" s="13"/>
    </row>
    <row r="348" spans="12:12" x14ac:dyDescent="0.2">
      <c r="L348" s="13"/>
    </row>
    <row r="349" spans="12:12" x14ac:dyDescent="0.2">
      <c r="L349" s="13"/>
    </row>
    <row r="350" spans="12:12" x14ac:dyDescent="0.2">
      <c r="L350" s="13"/>
    </row>
    <row r="351" spans="12:12" x14ac:dyDescent="0.2">
      <c r="L351" s="13"/>
    </row>
    <row r="352" spans="12:12" x14ac:dyDescent="0.2">
      <c r="L352" s="13"/>
    </row>
    <row r="353" spans="12:12" x14ac:dyDescent="0.2">
      <c r="L353" s="13"/>
    </row>
    <row r="354" spans="12:12" x14ac:dyDescent="0.2">
      <c r="L354" s="13"/>
    </row>
    <row r="355" spans="12:12" x14ac:dyDescent="0.2">
      <c r="L355" s="13"/>
    </row>
    <row r="356" spans="12:12" x14ac:dyDescent="0.2">
      <c r="L356" s="13"/>
    </row>
    <row r="357" spans="12:12" x14ac:dyDescent="0.2">
      <c r="L357" s="13"/>
    </row>
    <row r="358" spans="12:12" x14ac:dyDescent="0.2">
      <c r="L358" s="13"/>
    </row>
    <row r="359" spans="12:12" x14ac:dyDescent="0.2">
      <c r="L359" s="13"/>
    </row>
    <row r="360" spans="12:12" x14ac:dyDescent="0.2">
      <c r="L360" s="13"/>
    </row>
    <row r="361" spans="12:12" x14ac:dyDescent="0.2">
      <c r="L361" s="13"/>
    </row>
  </sheetData>
  <autoFilter ref="A1:O258"/>
  <sortState ref="Q2:Q8">
    <sortCondition ref="Q2"/>
  </sortState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1"/>
  <sheetViews>
    <sheetView workbookViewId="0">
      <selection activeCell="C1" sqref="C1"/>
    </sheetView>
  </sheetViews>
  <sheetFormatPr defaultRowHeight="12.75" x14ac:dyDescent="0.2"/>
  <cols>
    <col min="1" max="1" width="40.42578125" style="7" bestFit="1" customWidth="1"/>
    <col min="2" max="2" width="22" style="7" bestFit="1" customWidth="1"/>
    <col min="3" max="4" width="13.85546875" style="7" bestFit="1" customWidth="1"/>
    <col min="5" max="5" width="12.7109375" style="7" bestFit="1" customWidth="1"/>
    <col min="6" max="6" width="10.140625" style="7" bestFit="1" customWidth="1"/>
    <col min="7" max="7" width="13.85546875" style="7" bestFit="1" customWidth="1"/>
    <col min="8" max="8" width="12.7109375" style="7" bestFit="1" customWidth="1"/>
    <col min="9" max="9" width="9.140625" style="7" hidden="1" customWidth="1"/>
    <col min="10" max="10" width="12.7109375" style="7" bestFit="1" customWidth="1"/>
    <col min="11" max="11" width="13.85546875" style="7" customWidth="1"/>
    <col min="12" max="12" width="13.85546875" style="7" bestFit="1" customWidth="1"/>
    <col min="13" max="13" width="12.7109375" style="7" bestFit="1" customWidth="1"/>
    <col min="14" max="16384" width="9.140625" style="7"/>
  </cols>
  <sheetData>
    <row r="1" spans="1:12" x14ac:dyDescent="0.2">
      <c r="A1" s="38" t="s">
        <v>669</v>
      </c>
      <c r="B1" s="18" t="s">
        <v>675</v>
      </c>
      <c r="C1" s="7">
        <f>GETPIVOTDATA("Сумма",$A$3)</f>
        <v>576656139.05999982</v>
      </c>
      <c r="D1" s="7">
        <f>'Дт-сч '!I39</f>
        <v>576656139.06000006</v>
      </c>
    </row>
    <row r="3" spans="1:12" x14ac:dyDescent="0.2">
      <c r="A3" s="38" t="s">
        <v>679</v>
      </c>
      <c r="B3" s="38" t="s">
        <v>681</v>
      </c>
      <c r="L3"/>
    </row>
    <row r="4" spans="1:12" s="18" customFormat="1" x14ac:dyDescent="0.2">
      <c r="A4" s="130" t="s">
        <v>680</v>
      </c>
      <c r="B4" s="18" t="s">
        <v>657</v>
      </c>
      <c r="C4" s="18" t="s">
        <v>658</v>
      </c>
      <c r="D4" s="18" t="s">
        <v>659</v>
      </c>
      <c r="E4" s="18" t="s">
        <v>660</v>
      </c>
      <c r="F4" s="18" t="s">
        <v>661</v>
      </c>
      <c r="G4" s="18" t="s">
        <v>662</v>
      </c>
      <c r="H4" s="18" t="s">
        <v>663</v>
      </c>
      <c r="I4" s="18" t="s">
        <v>674</v>
      </c>
      <c r="J4" s="18" t="s">
        <v>665</v>
      </c>
      <c r="K4" s="18" t="s">
        <v>668</v>
      </c>
      <c r="L4" s="13"/>
    </row>
    <row r="5" spans="1:12" x14ac:dyDescent="0.2">
      <c r="A5" s="17" t="s">
        <v>273</v>
      </c>
      <c r="B5" s="15">
        <v>172001.18999999997</v>
      </c>
      <c r="C5" s="15">
        <v>339452.3</v>
      </c>
      <c r="D5" s="15">
        <v>379799.85999999993</v>
      </c>
      <c r="E5" s="15">
        <v>85197.119999999995</v>
      </c>
      <c r="F5" s="15">
        <v>142274.01</v>
      </c>
      <c r="G5" s="15">
        <v>10942.06</v>
      </c>
      <c r="H5" s="15">
        <v>10859.890000000001</v>
      </c>
      <c r="I5" s="15"/>
      <c r="J5" s="15">
        <v>-10859.89</v>
      </c>
      <c r="K5" s="15">
        <v>1129666.54</v>
      </c>
      <c r="L5"/>
    </row>
    <row r="6" spans="1:12" x14ac:dyDescent="0.2">
      <c r="A6" s="40" t="s">
        <v>416</v>
      </c>
      <c r="C6" s="7">
        <v>19392</v>
      </c>
      <c r="K6" s="7">
        <v>19392</v>
      </c>
      <c r="L6"/>
    </row>
    <row r="7" spans="1:12" x14ac:dyDescent="0.2">
      <c r="A7" s="40" t="s">
        <v>370</v>
      </c>
      <c r="B7" s="7">
        <v>1289.76</v>
      </c>
      <c r="K7" s="7">
        <v>1289.76</v>
      </c>
      <c r="L7"/>
    </row>
    <row r="8" spans="1:12" x14ac:dyDescent="0.2">
      <c r="A8" s="40" t="s">
        <v>645</v>
      </c>
      <c r="F8" s="7">
        <v>136631.31</v>
      </c>
      <c r="K8" s="7">
        <v>136631.31</v>
      </c>
      <c r="L8"/>
    </row>
    <row r="9" spans="1:12" x14ac:dyDescent="0.2">
      <c r="A9" s="40" t="s">
        <v>648</v>
      </c>
      <c r="G9" s="7">
        <v>10942.06</v>
      </c>
      <c r="K9" s="7">
        <v>10942.06</v>
      </c>
      <c r="L9"/>
    </row>
    <row r="10" spans="1:12" x14ac:dyDescent="0.2">
      <c r="A10" s="40" t="s">
        <v>631</v>
      </c>
      <c r="E10" s="7">
        <v>7012</v>
      </c>
      <c r="K10" s="7">
        <v>7012</v>
      </c>
      <c r="L10"/>
    </row>
    <row r="11" spans="1:12" x14ac:dyDescent="0.2">
      <c r="A11" s="40" t="s">
        <v>513</v>
      </c>
      <c r="D11" s="7">
        <v>3869.2799999999997</v>
      </c>
      <c r="K11" s="7">
        <v>3869.2799999999997</v>
      </c>
      <c r="L11"/>
    </row>
    <row r="12" spans="1:12" x14ac:dyDescent="0.2">
      <c r="A12" s="40" t="s">
        <v>347</v>
      </c>
      <c r="B12" s="7">
        <v>13220.04</v>
      </c>
      <c r="C12" s="7">
        <v>18701.52</v>
      </c>
      <c r="D12" s="7">
        <v>22248.36</v>
      </c>
      <c r="K12" s="7">
        <v>54169.919999999998</v>
      </c>
      <c r="L12"/>
    </row>
    <row r="13" spans="1:12" x14ac:dyDescent="0.2">
      <c r="A13" s="40" t="s">
        <v>292</v>
      </c>
      <c r="B13" s="7">
        <v>12470.4</v>
      </c>
      <c r="C13" s="7">
        <v>8098.64</v>
      </c>
      <c r="E13" s="7">
        <v>25908.12</v>
      </c>
      <c r="K13" s="7">
        <v>46477.16</v>
      </c>
      <c r="L13"/>
    </row>
    <row r="14" spans="1:12" x14ac:dyDescent="0.2">
      <c r="A14" s="40" t="s">
        <v>337</v>
      </c>
      <c r="B14" s="7">
        <v>6568.4</v>
      </c>
      <c r="C14" s="7">
        <v>8383.44</v>
      </c>
      <c r="K14" s="7">
        <v>14951.84</v>
      </c>
      <c r="L14"/>
    </row>
    <row r="15" spans="1:12" x14ac:dyDescent="0.2">
      <c r="A15" s="40" t="s">
        <v>361</v>
      </c>
      <c r="B15" s="7">
        <v>2579.52</v>
      </c>
      <c r="K15" s="7">
        <v>2579.52</v>
      </c>
      <c r="L15"/>
    </row>
    <row r="16" spans="1:12" x14ac:dyDescent="0.2">
      <c r="A16" s="40" t="s">
        <v>328</v>
      </c>
      <c r="B16" s="7">
        <v>1289.76</v>
      </c>
      <c r="D16" s="7">
        <v>14007.48</v>
      </c>
      <c r="E16" s="7">
        <v>4191.72</v>
      </c>
      <c r="K16" s="7">
        <v>19488.96</v>
      </c>
      <c r="L16"/>
    </row>
    <row r="17" spans="1:11" x14ac:dyDescent="0.2">
      <c r="A17" s="40" t="s">
        <v>421</v>
      </c>
      <c r="C17" s="7">
        <v>2579.52</v>
      </c>
      <c r="D17" s="7">
        <v>3869.2799999999997</v>
      </c>
      <c r="K17" s="7">
        <v>6448.7999999999993</v>
      </c>
    </row>
    <row r="18" spans="1:11" x14ac:dyDescent="0.2">
      <c r="A18" s="40" t="s">
        <v>531</v>
      </c>
      <c r="D18" s="7">
        <v>10962.960000000001</v>
      </c>
      <c r="K18" s="7">
        <v>10962.960000000001</v>
      </c>
    </row>
    <row r="19" spans="1:11" x14ac:dyDescent="0.2">
      <c r="A19" s="40" t="s">
        <v>313</v>
      </c>
      <c r="B19" s="7">
        <v>22570.799999999999</v>
      </c>
      <c r="C19" s="7">
        <v>6771.24</v>
      </c>
      <c r="D19" s="7">
        <v>10175.68</v>
      </c>
      <c r="K19" s="7">
        <v>39517.72</v>
      </c>
    </row>
    <row r="20" spans="1:11" x14ac:dyDescent="0.2">
      <c r="A20" s="40" t="s">
        <v>297</v>
      </c>
      <c r="B20" s="7">
        <v>25281</v>
      </c>
      <c r="C20" s="7">
        <v>4191.72</v>
      </c>
      <c r="D20" s="7">
        <v>8383.44</v>
      </c>
      <c r="K20" s="7">
        <v>37856.160000000003</v>
      </c>
    </row>
    <row r="21" spans="1:11" x14ac:dyDescent="0.2">
      <c r="A21" s="40" t="s">
        <v>604</v>
      </c>
      <c r="D21" s="7">
        <v>44496.72</v>
      </c>
      <c r="K21" s="7">
        <v>44496.72</v>
      </c>
    </row>
    <row r="22" spans="1:11" x14ac:dyDescent="0.2">
      <c r="A22" s="40" t="s">
        <v>285</v>
      </c>
      <c r="B22" s="7">
        <v>26031.119999999999</v>
      </c>
      <c r="K22" s="7">
        <v>26031.119999999999</v>
      </c>
    </row>
    <row r="23" spans="1:11" x14ac:dyDescent="0.2">
      <c r="A23" s="40" t="s">
        <v>565</v>
      </c>
      <c r="D23" s="7">
        <v>17089.32</v>
      </c>
      <c r="K23" s="7">
        <v>17089.32</v>
      </c>
    </row>
    <row r="24" spans="1:11" x14ac:dyDescent="0.2">
      <c r="A24" s="40" t="s">
        <v>279</v>
      </c>
      <c r="B24" s="7">
        <v>11821.68</v>
      </c>
      <c r="C24" s="7">
        <v>2418.3000000000002</v>
      </c>
      <c r="D24" s="7">
        <v>2257.08</v>
      </c>
      <c r="K24" s="7">
        <v>16497.059999999998</v>
      </c>
    </row>
    <row r="25" spans="1:11" x14ac:dyDescent="0.2">
      <c r="A25" s="40" t="s">
        <v>318</v>
      </c>
      <c r="B25" s="7">
        <v>6567.6</v>
      </c>
      <c r="C25" s="7">
        <v>4352.9399999999996</v>
      </c>
      <c r="D25" s="7">
        <v>15619.68</v>
      </c>
      <c r="E25" s="7">
        <v>2579.52</v>
      </c>
      <c r="K25" s="7">
        <v>29119.74</v>
      </c>
    </row>
    <row r="26" spans="1:11" x14ac:dyDescent="0.2">
      <c r="A26" s="40" t="s">
        <v>342</v>
      </c>
      <c r="B26" s="7">
        <v>6448.8</v>
      </c>
      <c r="D26" s="7">
        <v>20754.960000000003</v>
      </c>
      <c r="K26" s="7">
        <v>27203.760000000002</v>
      </c>
    </row>
    <row r="27" spans="1:11" x14ac:dyDescent="0.2">
      <c r="A27" s="40" t="s">
        <v>356</v>
      </c>
      <c r="B27" s="7">
        <v>2579.52</v>
      </c>
      <c r="C27" s="7">
        <v>9834.42</v>
      </c>
      <c r="K27" s="7">
        <v>12413.94</v>
      </c>
    </row>
    <row r="28" spans="1:11" x14ac:dyDescent="0.2">
      <c r="A28" s="40" t="s">
        <v>333</v>
      </c>
      <c r="B28" s="7">
        <v>5590.32</v>
      </c>
      <c r="C28" s="7">
        <v>15552.4</v>
      </c>
      <c r="K28" s="7">
        <v>21142.720000000001</v>
      </c>
    </row>
    <row r="29" spans="1:11" x14ac:dyDescent="0.2">
      <c r="A29" s="40" t="s">
        <v>426</v>
      </c>
      <c r="C29" s="7">
        <v>3940.56</v>
      </c>
      <c r="K29" s="7">
        <v>3940.56</v>
      </c>
    </row>
    <row r="30" spans="1:11" x14ac:dyDescent="0.2">
      <c r="A30" s="40" t="s">
        <v>304</v>
      </c>
      <c r="B30" s="7">
        <v>7738.56</v>
      </c>
      <c r="C30" s="7">
        <v>11607.84</v>
      </c>
      <c r="D30" s="7">
        <v>4514.16</v>
      </c>
      <c r="K30" s="7">
        <v>23860.560000000001</v>
      </c>
    </row>
    <row r="31" spans="1:11" x14ac:dyDescent="0.2">
      <c r="A31" s="40" t="s">
        <v>615</v>
      </c>
      <c r="E31" s="7">
        <v>33575.479999999996</v>
      </c>
      <c r="K31" s="7">
        <v>33575.479999999996</v>
      </c>
    </row>
    <row r="32" spans="1:11" x14ac:dyDescent="0.2">
      <c r="A32" s="40" t="s">
        <v>520</v>
      </c>
      <c r="D32" s="7">
        <v>52603.520000000004</v>
      </c>
      <c r="K32" s="7">
        <v>52603.520000000004</v>
      </c>
    </row>
    <row r="33" spans="1:11" x14ac:dyDescent="0.2">
      <c r="A33" s="40" t="s">
        <v>323</v>
      </c>
      <c r="B33" s="7">
        <v>5481.48</v>
      </c>
      <c r="C33" s="7">
        <v>16842.16</v>
      </c>
      <c r="K33" s="7">
        <v>22323.64</v>
      </c>
    </row>
    <row r="34" spans="1:11" x14ac:dyDescent="0.2">
      <c r="A34" s="40" t="s">
        <v>400</v>
      </c>
      <c r="C34" s="7">
        <v>52712.36</v>
      </c>
      <c r="D34" s="7">
        <v>17164.599999999999</v>
      </c>
      <c r="K34" s="7">
        <v>69876.959999999992</v>
      </c>
    </row>
    <row r="35" spans="1:11" x14ac:dyDescent="0.2">
      <c r="A35" s="40" t="s">
        <v>504</v>
      </c>
      <c r="C35" s="7">
        <v>3708.06</v>
      </c>
      <c r="E35" s="7">
        <v>4191.72</v>
      </c>
      <c r="K35" s="7">
        <v>7899.7800000000007</v>
      </c>
    </row>
    <row r="36" spans="1:11" x14ac:dyDescent="0.2">
      <c r="A36" s="40" t="s">
        <v>449</v>
      </c>
      <c r="C36" s="7">
        <v>4836.6000000000004</v>
      </c>
      <c r="K36" s="7">
        <v>4836.6000000000004</v>
      </c>
    </row>
    <row r="37" spans="1:11" x14ac:dyDescent="0.2">
      <c r="A37" s="40" t="s">
        <v>384</v>
      </c>
      <c r="B37" s="7">
        <v>10603.15</v>
      </c>
      <c r="C37" s="7">
        <v>6370.74</v>
      </c>
      <c r="D37" s="7">
        <v>14776.26</v>
      </c>
      <c r="K37" s="7">
        <v>31750.15</v>
      </c>
    </row>
    <row r="38" spans="1:11" x14ac:dyDescent="0.2">
      <c r="A38" s="40" t="s">
        <v>587</v>
      </c>
      <c r="D38" s="7">
        <v>28374.720000000001</v>
      </c>
      <c r="K38" s="7">
        <v>28374.720000000001</v>
      </c>
    </row>
    <row r="39" spans="1:11" x14ac:dyDescent="0.2">
      <c r="A39" s="40" t="s">
        <v>375</v>
      </c>
      <c r="B39" s="7">
        <v>1612.2</v>
      </c>
      <c r="E39" s="7">
        <v>7738.5599999999995</v>
      </c>
      <c r="F39" s="7">
        <v>5642.7</v>
      </c>
      <c r="K39" s="7">
        <v>14993.46</v>
      </c>
    </row>
    <row r="40" spans="1:11" x14ac:dyDescent="0.2">
      <c r="A40" s="40" t="s">
        <v>442</v>
      </c>
      <c r="C40" s="7">
        <v>7416.12</v>
      </c>
      <c r="D40" s="7">
        <v>72426.84</v>
      </c>
      <c r="K40" s="7">
        <v>79842.959999999992</v>
      </c>
    </row>
    <row r="41" spans="1:11" x14ac:dyDescent="0.2">
      <c r="A41" s="40" t="s">
        <v>456</v>
      </c>
      <c r="C41" s="7">
        <v>47373.279999999999</v>
      </c>
      <c r="K41" s="7">
        <v>47373.279999999999</v>
      </c>
    </row>
    <row r="42" spans="1:11" x14ac:dyDescent="0.2">
      <c r="A42" s="40" t="s">
        <v>389</v>
      </c>
      <c r="B42" s="7">
        <v>2257.08</v>
      </c>
      <c r="C42" s="7">
        <v>39810.68</v>
      </c>
      <c r="K42" s="7">
        <v>42067.76</v>
      </c>
    </row>
    <row r="43" spans="1:11" x14ac:dyDescent="0.2">
      <c r="A43" s="40" t="s">
        <v>493</v>
      </c>
      <c r="C43" s="7">
        <v>7416.12</v>
      </c>
      <c r="D43" s="7">
        <v>4514.16</v>
      </c>
      <c r="K43" s="7">
        <v>11930.279999999999</v>
      </c>
    </row>
    <row r="44" spans="1:11" x14ac:dyDescent="0.2">
      <c r="A44" s="40" t="s">
        <v>430</v>
      </c>
      <c r="C44" s="7">
        <v>25939.759999999998</v>
      </c>
      <c r="K44" s="7">
        <v>25939.759999999998</v>
      </c>
    </row>
    <row r="45" spans="1:11" x14ac:dyDescent="0.2">
      <c r="A45" s="40" t="s">
        <v>484</v>
      </c>
      <c r="C45" s="7">
        <v>8383.44</v>
      </c>
      <c r="K45" s="7">
        <v>8383.44</v>
      </c>
    </row>
    <row r="46" spans="1:11" x14ac:dyDescent="0.2">
      <c r="A46" s="40" t="s">
        <v>550</v>
      </c>
      <c r="D46" s="7">
        <v>14509.8</v>
      </c>
      <c r="K46" s="7">
        <v>14509.8</v>
      </c>
    </row>
    <row r="47" spans="1:11" x14ac:dyDescent="0.2">
      <c r="A47" s="40" t="s">
        <v>87</v>
      </c>
      <c r="H47" s="7">
        <v>277.36</v>
      </c>
      <c r="J47" s="7">
        <v>-277.36</v>
      </c>
      <c r="K47" s="7">
        <v>0</v>
      </c>
    </row>
    <row r="48" spans="1:11" x14ac:dyDescent="0.2">
      <c r="A48" s="40" t="s">
        <v>78</v>
      </c>
      <c r="C48" s="7">
        <v>2818.44</v>
      </c>
      <c r="D48" s="7">
        <v>-2818.44</v>
      </c>
      <c r="H48" s="7">
        <v>10582.53</v>
      </c>
      <c r="J48" s="7">
        <v>-10582.529999999999</v>
      </c>
      <c r="K48" s="7">
        <v>1.8189894035458565E-12</v>
      </c>
    </row>
    <row r="49" spans="1:11" x14ac:dyDescent="0.2">
      <c r="A49" s="17" t="s">
        <v>27</v>
      </c>
      <c r="B49" s="15"/>
      <c r="C49" s="15"/>
      <c r="D49" s="15">
        <v>12301.22</v>
      </c>
      <c r="E49" s="15"/>
      <c r="F49" s="15"/>
      <c r="G49" s="15"/>
      <c r="H49" s="15"/>
      <c r="I49" s="15"/>
      <c r="J49" s="15"/>
      <c r="K49" s="15">
        <v>12301.22</v>
      </c>
    </row>
    <row r="50" spans="1:11" x14ac:dyDescent="0.2">
      <c r="A50" s="40" t="s">
        <v>160</v>
      </c>
      <c r="D50" s="7">
        <v>382.51</v>
      </c>
      <c r="K50" s="7">
        <v>382.51</v>
      </c>
    </row>
    <row r="51" spans="1:11" x14ac:dyDescent="0.2">
      <c r="A51" s="40" t="s">
        <v>165</v>
      </c>
      <c r="D51" s="7">
        <v>11918.71</v>
      </c>
      <c r="K51" s="7">
        <v>11918.71</v>
      </c>
    </row>
    <row r="52" spans="1:11" x14ac:dyDescent="0.2">
      <c r="A52" s="17" t="s">
        <v>23</v>
      </c>
      <c r="B52" s="15"/>
      <c r="C52" s="15">
        <v>178004151.69</v>
      </c>
      <c r="D52" s="15">
        <v>98569235.469999999</v>
      </c>
      <c r="E52" s="15">
        <v>58430528.200000003</v>
      </c>
      <c r="F52" s="15"/>
      <c r="G52" s="15">
        <v>111510000</v>
      </c>
      <c r="H52" s="15">
        <v>55000000</v>
      </c>
      <c r="I52" s="15"/>
      <c r="J52" s="15">
        <v>72854673.239999995</v>
      </c>
      <c r="K52" s="15">
        <v>574368588.5999999</v>
      </c>
    </row>
    <row r="53" spans="1:11" x14ac:dyDescent="0.2">
      <c r="A53" s="40" t="s">
        <v>142</v>
      </c>
      <c r="C53" s="7">
        <v>178004151.69</v>
      </c>
      <c r="D53" s="7">
        <v>98569235.469999999</v>
      </c>
      <c r="E53" s="7">
        <v>58430528.200000003</v>
      </c>
      <c r="G53" s="7">
        <v>111510000</v>
      </c>
      <c r="H53" s="7">
        <v>55000000</v>
      </c>
      <c r="J53" s="7">
        <v>72854673.239999995</v>
      </c>
      <c r="K53" s="7">
        <v>574368588.5999999</v>
      </c>
    </row>
    <row r="54" spans="1:11" x14ac:dyDescent="0.2">
      <c r="A54" s="40" t="s">
        <v>73</v>
      </c>
      <c r="C54" s="7">
        <v>-3.3537617127876729E-12</v>
      </c>
      <c r="K54" s="7">
        <v>-3.3537617127876729E-12</v>
      </c>
    </row>
    <row r="55" spans="1:11" x14ac:dyDescent="0.2">
      <c r="A55" s="17" t="s">
        <v>11</v>
      </c>
      <c r="B55" s="15">
        <v>7215.87</v>
      </c>
      <c r="C55" s="15">
        <v>39879.97</v>
      </c>
      <c r="D55" s="15"/>
      <c r="E55" s="15">
        <v>167355.95000000001</v>
      </c>
      <c r="F55" s="15">
        <v>21170.73</v>
      </c>
      <c r="G55" s="15">
        <v>25474.46</v>
      </c>
      <c r="H55" s="15"/>
      <c r="I55" s="15"/>
      <c r="J55" s="15"/>
      <c r="K55" s="15">
        <v>261096.98</v>
      </c>
    </row>
    <row r="56" spans="1:11" x14ac:dyDescent="0.2">
      <c r="A56" s="40" t="s">
        <v>44</v>
      </c>
      <c r="C56" s="7">
        <v>39879.97</v>
      </c>
      <c r="F56" s="7">
        <v>21170.73</v>
      </c>
      <c r="G56" s="7">
        <v>25474.46</v>
      </c>
      <c r="K56" s="7">
        <v>86525.16</v>
      </c>
    </row>
    <row r="57" spans="1:11" x14ac:dyDescent="0.2">
      <c r="A57" s="40" t="s">
        <v>66</v>
      </c>
      <c r="B57" s="7">
        <v>7215.87</v>
      </c>
      <c r="K57" s="7">
        <v>7215.87</v>
      </c>
    </row>
    <row r="58" spans="1:11" x14ac:dyDescent="0.2">
      <c r="A58" s="40" t="s">
        <v>53</v>
      </c>
      <c r="E58" s="7">
        <v>167355.95000000001</v>
      </c>
      <c r="K58" s="7">
        <v>167355.95000000001</v>
      </c>
    </row>
    <row r="59" spans="1:11" x14ac:dyDescent="0.2">
      <c r="A59" s="17" t="s">
        <v>25</v>
      </c>
      <c r="B59" s="15">
        <v>104.84</v>
      </c>
      <c r="C59" s="15"/>
      <c r="D59" s="15"/>
      <c r="E59" s="15"/>
      <c r="F59" s="15"/>
      <c r="G59" s="15"/>
      <c r="H59" s="15"/>
      <c r="I59" s="15"/>
      <c r="J59" s="15"/>
      <c r="K59" s="15">
        <v>104.84</v>
      </c>
    </row>
    <row r="60" spans="1:11" x14ac:dyDescent="0.2">
      <c r="A60" s="40" t="s">
        <v>53</v>
      </c>
      <c r="B60" s="7">
        <v>104.84</v>
      </c>
      <c r="K60" s="7">
        <v>104.84</v>
      </c>
    </row>
    <row r="61" spans="1:11" x14ac:dyDescent="0.2">
      <c r="A61" s="17" t="s">
        <v>15</v>
      </c>
      <c r="B61" s="15">
        <v>17830.23</v>
      </c>
      <c r="C61" s="15"/>
      <c r="D61" s="15"/>
      <c r="E61" s="15"/>
      <c r="F61" s="15">
        <v>1484.52</v>
      </c>
      <c r="G61" s="15"/>
      <c r="H61" s="15"/>
      <c r="I61" s="15"/>
      <c r="J61" s="15">
        <v>681.48</v>
      </c>
      <c r="K61" s="15">
        <v>19996.23</v>
      </c>
    </row>
    <row r="62" spans="1:11" x14ac:dyDescent="0.2">
      <c r="A62" s="40" t="s">
        <v>78</v>
      </c>
      <c r="F62" s="7">
        <v>1484.52</v>
      </c>
      <c r="J62" s="7">
        <v>681.48</v>
      </c>
      <c r="K62" s="7">
        <v>2166</v>
      </c>
    </row>
    <row r="63" spans="1:11" x14ac:dyDescent="0.2">
      <c r="A63" s="40" t="s">
        <v>73</v>
      </c>
      <c r="B63" s="7">
        <v>17830.23</v>
      </c>
      <c r="K63" s="7">
        <v>17830.23</v>
      </c>
    </row>
    <row r="64" spans="1:11" x14ac:dyDescent="0.2">
      <c r="A64" s="17" t="s">
        <v>29</v>
      </c>
      <c r="B64" s="15">
        <v>38317.279999999999</v>
      </c>
      <c r="C64" s="15">
        <v>142409.89000000001</v>
      </c>
      <c r="D64" s="15">
        <v>128251.69</v>
      </c>
      <c r="E64" s="15">
        <v>47276.86</v>
      </c>
      <c r="F64" s="15">
        <v>87153.02</v>
      </c>
      <c r="G64" s="15">
        <v>82971.610000000015</v>
      </c>
      <c r="H64" s="15">
        <v>21098.120000000003</v>
      </c>
      <c r="I64" s="15"/>
      <c r="J64" s="15">
        <v>67178.080000000002</v>
      </c>
      <c r="K64" s="15">
        <v>614656.55000000005</v>
      </c>
    </row>
    <row r="65" spans="1:11" x14ac:dyDescent="0.2">
      <c r="A65" s="40" t="s">
        <v>78</v>
      </c>
      <c r="C65" s="7">
        <v>33896.720000000001</v>
      </c>
      <c r="D65" s="7">
        <v>104648.09</v>
      </c>
      <c r="E65" s="7">
        <v>47276.86</v>
      </c>
      <c r="F65" s="7">
        <v>87153.02</v>
      </c>
      <c r="G65" s="7">
        <v>82971.610000000015</v>
      </c>
      <c r="H65" s="7">
        <v>21098.120000000003</v>
      </c>
      <c r="J65" s="7">
        <v>67178.080000000002</v>
      </c>
      <c r="K65" s="7">
        <v>444222.50000000006</v>
      </c>
    </row>
    <row r="66" spans="1:11" x14ac:dyDescent="0.2">
      <c r="A66" s="40" t="s">
        <v>170</v>
      </c>
      <c r="B66" s="7">
        <v>38317.279999999999</v>
      </c>
      <c r="C66" s="7">
        <v>25799.13</v>
      </c>
      <c r="K66" s="7">
        <v>64116.41</v>
      </c>
    </row>
    <row r="67" spans="1:11" x14ac:dyDescent="0.2">
      <c r="A67" s="40" t="s">
        <v>73</v>
      </c>
      <c r="C67" s="7">
        <v>82714.039999999994</v>
      </c>
      <c r="D67" s="7">
        <v>23603.599999999999</v>
      </c>
      <c r="K67" s="7">
        <v>106317.63999999998</v>
      </c>
    </row>
    <row r="68" spans="1:11" x14ac:dyDescent="0.2">
      <c r="A68" s="17" t="s">
        <v>17</v>
      </c>
      <c r="B68" s="15"/>
      <c r="C68" s="15"/>
      <c r="D68" s="15">
        <v>15812.64</v>
      </c>
      <c r="E68" s="15"/>
      <c r="F68" s="15"/>
      <c r="G68" s="15"/>
      <c r="H68" s="15"/>
      <c r="I68" s="15"/>
      <c r="J68" s="15"/>
      <c r="K68" s="15">
        <v>15812.64</v>
      </c>
    </row>
    <row r="69" spans="1:11" x14ac:dyDescent="0.2">
      <c r="A69" s="40" t="s">
        <v>87</v>
      </c>
      <c r="D69" s="7">
        <v>15812.64</v>
      </c>
      <c r="K69" s="7">
        <v>15812.64</v>
      </c>
    </row>
    <row r="70" spans="1:11" x14ac:dyDescent="0.2">
      <c r="A70" s="17" t="s">
        <v>19</v>
      </c>
      <c r="B70" s="15"/>
      <c r="C70" s="15"/>
      <c r="D70" s="15"/>
      <c r="E70" s="15">
        <v>1396.64</v>
      </c>
      <c r="F70" s="15"/>
      <c r="G70" s="15"/>
      <c r="H70" s="15"/>
      <c r="I70" s="15"/>
      <c r="J70" s="15"/>
      <c r="K70" s="15">
        <v>1396.64</v>
      </c>
    </row>
    <row r="71" spans="1:11" x14ac:dyDescent="0.2">
      <c r="A71" s="40" t="s">
        <v>87</v>
      </c>
      <c r="E71" s="7">
        <v>1396.64</v>
      </c>
      <c r="K71" s="7">
        <v>1396.64</v>
      </c>
    </row>
    <row r="72" spans="1:11" x14ac:dyDescent="0.2">
      <c r="A72" s="17" t="s">
        <v>20</v>
      </c>
      <c r="B72" s="15">
        <v>154853.5</v>
      </c>
      <c r="C72" s="15"/>
      <c r="D72" s="15">
        <v>36200</v>
      </c>
      <c r="E72" s="15">
        <v>138.68</v>
      </c>
      <c r="F72" s="15">
        <v>41049.279999999999</v>
      </c>
      <c r="G72" s="15"/>
      <c r="H72" s="15"/>
      <c r="I72" s="15"/>
      <c r="J72" s="15">
        <v>277.36</v>
      </c>
      <c r="K72" s="15">
        <v>232518.82</v>
      </c>
    </row>
    <row r="73" spans="1:11" x14ac:dyDescent="0.2">
      <c r="A73" s="40" t="s">
        <v>104</v>
      </c>
      <c r="D73" s="7">
        <v>30000</v>
      </c>
      <c r="K73" s="7">
        <v>30000</v>
      </c>
    </row>
    <row r="74" spans="1:11" x14ac:dyDescent="0.2">
      <c r="A74" s="40" t="s">
        <v>109</v>
      </c>
      <c r="F74" s="7">
        <v>41049.279999999999</v>
      </c>
      <c r="K74" s="7">
        <v>41049.279999999999</v>
      </c>
    </row>
    <row r="75" spans="1:11" x14ac:dyDescent="0.2">
      <c r="A75" s="40" t="s">
        <v>116</v>
      </c>
      <c r="D75" s="7">
        <v>6200</v>
      </c>
      <c r="K75" s="7">
        <v>6200</v>
      </c>
    </row>
    <row r="76" spans="1:11" x14ac:dyDescent="0.2">
      <c r="A76" s="40" t="s">
        <v>121</v>
      </c>
      <c r="E76" s="7">
        <v>138.68</v>
      </c>
      <c r="K76" s="7">
        <v>138.68</v>
      </c>
    </row>
    <row r="77" spans="1:11" x14ac:dyDescent="0.2">
      <c r="A77" s="40" t="s">
        <v>87</v>
      </c>
      <c r="J77" s="7">
        <v>277.36</v>
      </c>
      <c r="K77" s="7">
        <v>277.36</v>
      </c>
    </row>
    <row r="78" spans="1:11" x14ac:dyDescent="0.2">
      <c r="A78" s="40" t="s">
        <v>98</v>
      </c>
      <c r="B78" s="7">
        <v>154853.5</v>
      </c>
      <c r="K78" s="7">
        <v>154853.5</v>
      </c>
    </row>
    <row r="79" spans="1:11" x14ac:dyDescent="0.2">
      <c r="A79" s="17" t="s">
        <v>674</v>
      </c>
      <c r="B79" s="15"/>
      <c r="C79" s="15"/>
      <c r="D79" s="15"/>
      <c r="E79" s="15"/>
      <c r="F79" s="15"/>
      <c r="G79" s="15"/>
      <c r="H79" s="15"/>
      <c r="I79" s="15"/>
      <c r="J79" s="15"/>
      <c r="K79" s="15"/>
    </row>
    <row r="80" spans="1:11" x14ac:dyDescent="0.2">
      <c r="A80" s="40" t="s">
        <v>674</v>
      </c>
    </row>
    <row r="81" spans="1:11" x14ac:dyDescent="0.2">
      <c r="A81" s="39" t="s">
        <v>668</v>
      </c>
      <c r="B81" s="7">
        <v>390322.91</v>
      </c>
      <c r="C81" s="7">
        <v>178525893.84999999</v>
      </c>
      <c r="D81" s="7">
        <v>99141600.879999995</v>
      </c>
      <c r="E81" s="7">
        <v>58731893.450000003</v>
      </c>
      <c r="F81" s="7">
        <v>293131.56000000006</v>
      </c>
      <c r="G81" s="7">
        <v>111629388.13</v>
      </c>
      <c r="H81" s="7">
        <v>55031958.009999998</v>
      </c>
      <c r="J81" s="7">
        <v>72911950.269999996</v>
      </c>
      <c r="K81" s="7">
        <v>576656139.05999982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03"/>
  <sheetViews>
    <sheetView workbookViewId="0">
      <selection activeCell="H20" sqref="H20"/>
    </sheetView>
  </sheetViews>
  <sheetFormatPr defaultRowHeight="12.75" x14ac:dyDescent="0.2"/>
  <cols>
    <col min="1" max="1" width="16.85546875" style="7" customWidth="1"/>
    <col min="2" max="2" width="10.7109375" style="7" customWidth="1"/>
    <col min="3" max="3" width="13.85546875" style="7" customWidth="1"/>
    <col min="4" max="4" width="12.7109375" style="7" customWidth="1"/>
    <col min="5" max="5" width="14.7109375" style="7" customWidth="1"/>
    <col min="6" max="6" width="13" style="7" customWidth="1"/>
    <col min="7" max="7" width="13.85546875" style="7" customWidth="1"/>
    <col min="8" max="8" width="14.85546875" style="7" customWidth="1"/>
    <col min="9" max="10" width="13.85546875" style="7" customWidth="1"/>
    <col min="11" max="12" width="14.42578125" style="7" customWidth="1"/>
    <col min="13" max="13" width="14.28515625" style="7" customWidth="1"/>
    <col min="14" max="14" width="14.42578125" style="7" customWidth="1"/>
    <col min="15" max="15" width="10.85546875" style="7" customWidth="1"/>
    <col min="16" max="16" width="8.7109375" customWidth="1"/>
    <col min="17" max="17" width="13.85546875" customWidth="1"/>
    <col min="18" max="18" width="23.85546875" style="7" bestFit="1" customWidth="1"/>
    <col min="19" max="19" width="24.140625" style="7" bestFit="1" customWidth="1"/>
    <col min="20" max="20" width="28.5703125" style="7" bestFit="1" customWidth="1"/>
    <col min="21" max="21" width="28.85546875" style="7" bestFit="1" customWidth="1"/>
    <col min="22" max="16384" width="9.140625" style="7"/>
  </cols>
  <sheetData>
    <row r="1" spans="1:14" x14ac:dyDescent="0.2">
      <c r="A1" s="23" t="s">
        <v>733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5"/>
    </row>
    <row r="2" spans="1:14" x14ac:dyDescent="0.2">
      <c r="A2" s="15" t="s">
        <v>670</v>
      </c>
      <c r="B2" s="21" t="s">
        <v>657</v>
      </c>
      <c r="C2" s="21" t="s">
        <v>658</v>
      </c>
      <c r="D2" s="21" t="s">
        <v>659</v>
      </c>
      <c r="E2" s="21" t="s">
        <v>676</v>
      </c>
      <c r="F2" s="21" t="s">
        <v>660</v>
      </c>
      <c r="G2" s="21" t="s">
        <v>661</v>
      </c>
      <c r="H2" s="21" t="s">
        <v>662</v>
      </c>
      <c r="I2" s="21" t="s">
        <v>677</v>
      </c>
      <c r="J2" s="21" t="s">
        <v>673</v>
      </c>
      <c r="K2" s="21" t="s">
        <v>663</v>
      </c>
      <c r="L2" s="21" t="s">
        <v>665</v>
      </c>
      <c r="M2" s="21" t="s">
        <v>678</v>
      </c>
    </row>
    <row r="3" spans="1:14" x14ac:dyDescent="0.2">
      <c r="A3" s="22" t="s">
        <v>273</v>
      </c>
      <c r="B3" s="22">
        <f>SUMIFS('Дт-пров '!$C:$C,'Дт-пров '!$N:$N,$A3,'Дт-пров '!$L:$L,B$2,'Дт-пров '!$M:$M,'Дох (косгу)'!$A$1)</f>
        <v>172001.19</v>
      </c>
      <c r="C3" s="22">
        <f>SUMIFS('Дт-пров '!$C:$C,'Дт-пров '!$N:$N,$A3,'Дт-пров '!$L:$L,C$2,'Дт-пров '!$M:$M,'Дох (косгу)'!$A$1)</f>
        <v>339452.29999999993</v>
      </c>
      <c r="D3" s="22">
        <f>SUMIFS('Дт-пров '!$C:$C,'Дт-пров '!$N:$N,$A3,'Дт-пров '!$L:$L,D$2,'Дт-пров '!$M:$M,'Дох (косгу)'!$A$1)</f>
        <v>379799.86</v>
      </c>
      <c r="E3" s="22">
        <f>B3+C3+D3</f>
        <v>891253.34999999986</v>
      </c>
      <c r="F3" s="22">
        <f>SUMIFS('Дт-пров '!$C:$C,'Дт-пров '!$N:$N,$A3,'Дт-пров '!$L:$L,F$2,'Дт-пров '!$M:$M,'Дох (косгу)'!$A$1)</f>
        <v>85197.12000000001</v>
      </c>
      <c r="G3" s="22">
        <f>SUMIFS('Дт-пров '!$C:$C,'Дт-пров '!$N:$N,$A3,'Дт-пров '!$L:$L,G$2,'Дт-пров '!$M:$M,'Дох (косгу)'!$A$1)</f>
        <v>142274.01</v>
      </c>
      <c r="H3" s="22">
        <f>SUMIFS('Дт-пров '!$C:$C,'Дт-пров '!$N:$N,$A3,'Дт-пров '!$L:$L,H$2,'Дт-пров '!$M:$M,'Дох (косгу)'!$A$1)</f>
        <v>10942.06</v>
      </c>
      <c r="I3" s="22">
        <f>F3+G3+H3</f>
        <v>238413.19</v>
      </c>
      <c r="J3" s="22">
        <f>E3+I3</f>
        <v>1129666.5399999998</v>
      </c>
      <c r="K3" s="22">
        <f>SUMIFS('Дт-пров '!$C:$C,'Дт-пров '!$N:$N,$A3,'Дт-пров '!$L:$L,K$2,'Дт-пров '!$M:$M,'Дох (косгу)'!$A$1)</f>
        <v>10859.890000000001</v>
      </c>
      <c r="L3" s="22">
        <f>SUMIFS('Дт-пров '!$C:$C,'Дт-пров '!$N:$N,$A3,'Дт-пров '!$L:$L,L$2,'Дт-пров '!$M:$M,'Дох (косгу)'!$A$1)</f>
        <v>-10859.89</v>
      </c>
      <c r="M3" s="22">
        <f>J3+K3+L3</f>
        <v>1129666.5399999998</v>
      </c>
    </row>
    <row r="4" spans="1:14" x14ac:dyDescent="0.2">
      <c r="A4" s="16" t="s">
        <v>27</v>
      </c>
      <c r="B4" s="16">
        <f>SUMIFS('Дт-пров '!$C:$C,'Дт-пров '!$N:$N,$A4,'Дт-пров '!$L:$L,B$2,'Дт-пров '!$M:$M,'Дох (косгу)'!$A$1)</f>
        <v>0</v>
      </c>
      <c r="C4" s="16">
        <f>SUMIFS('Дт-пров '!$C:$C,'Дт-пров '!$N:$N,$A4,'Дт-пров '!$L:$L,C$2,'Дт-пров '!$M:$M,'Дох (косгу)'!$A$1)</f>
        <v>0</v>
      </c>
      <c r="D4" s="16">
        <f>SUMIFS('Дт-пров '!$C:$C,'Дт-пров '!$N:$N,$A4,'Дт-пров '!$L:$L,D$2,'Дт-пров '!$M:$M,'Дох (косгу)'!$A$1)</f>
        <v>0</v>
      </c>
      <c r="E4" s="16">
        <f t="shared" ref="E4:E12" si="0">B4+C4+D4</f>
        <v>0</v>
      </c>
      <c r="F4" s="16">
        <f>SUMIFS('Дт-пров '!$C:$C,'Дт-пров '!$N:$N,$A4,'Дт-пров '!$L:$L,F$2,'Дт-пров '!$M:$M,'Дох (косгу)'!$A$1)</f>
        <v>0</v>
      </c>
      <c r="G4" s="16">
        <f>SUMIFS('Дт-пров '!$C:$C,'Дт-пров '!$N:$N,$A4,'Дт-пров '!$L:$L,G$2,'Дт-пров '!$M:$M,'Дох (косгу)'!$A$1)</f>
        <v>0</v>
      </c>
      <c r="H4" s="16">
        <f>SUMIFS('Дт-пров '!$C:$C,'Дт-пров '!$N:$N,$A4,'Дт-пров '!$L:$L,H$2,'Дт-пров '!$M:$M,'Дох (косгу)'!$A$1)</f>
        <v>0</v>
      </c>
      <c r="I4" s="16">
        <f t="shared" ref="I4:I12" si="1">F4+G4+H4</f>
        <v>0</v>
      </c>
      <c r="J4" s="16">
        <f t="shared" ref="J4:J12" si="2">E4+I4</f>
        <v>0</v>
      </c>
      <c r="K4" s="16">
        <f>SUMIFS('Дт-пров '!$C:$C,'Дт-пров '!$N:$N,$A4,'Дт-пров '!$L:$L,K$2,'Дт-пров '!$M:$M,'Дох (косгу)'!$A$1)</f>
        <v>0</v>
      </c>
      <c r="L4" s="16">
        <f>SUMIFS('Дт-пров '!$C:$C,'Дт-пров '!$N:$N,$A4,'Дт-пров '!$L:$L,L$2,'Дт-пров '!$M:$M,'Дох (косгу)'!$A$1)</f>
        <v>0</v>
      </c>
      <c r="M4" s="16">
        <f t="shared" ref="M4:M12" si="3">J4+K4+L4</f>
        <v>0</v>
      </c>
    </row>
    <row r="5" spans="1:14" x14ac:dyDescent="0.2">
      <c r="A5" s="16" t="s">
        <v>23</v>
      </c>
      <c r="B5" s="16">
        <f>SUMIFS('Дт-пров '!$C:$C,'Дт-пров '!$N:$N,$A5,'Дт-пров '!$L:$L,B$2,'Дт-пров '!$M:$M,'Дох (косгу)'!$A$1)</f>
        <v>0</v>
      </c>
      <c r="C5" s="16">
        <f>SUMIFS('Дт-пров '!$C:$C,'Дт-пров '!$N:$N,$A5,'Дт-пров '!$L:$L,C$2,'Дт-пров '!$M:$M,'Дох (косгу)'!$A$1)</f>
        <v>0</v>
      </c>
      <c r="D5" s="16">
        <f>SUMIFS('Дт-пров '!$C:$C,'Дт-пров '!$N:$N,$A5,'Дт-пров '!$L:$L,D$2,'Дт-пров '!$M:$M,'Дох (косгу)'!$A$1)</f>
        <v>0</v>
      </c>
      <c r="E5" s="16">
        <f t="shared" si="0"/>
        <v>0</v>
      </c>
      <c r="F5" s="16">
        <f>SUMIFS('Дт-пров '!$C:$C,'Дт-пров '!$N:$N,$A5,'Дт-пров '!$L:$L,F$2,'Дт-пров '!$M:$M,'Дох (косгу)'!$A$1)</f>
        <v>0</v>
      </c>
      <c r="G5" s="16">
        <f>SUMIFS('Дт-пров '!$C:$C,'Дт-пров '!$N:$N,$A5,'Дт-пров '!$L:$L,G$2,'Дт-пров '!$M:$M,'Дох (косгу)'!$A$1)</f>
        <v>0</v>
      </c>
      <c r="H5" s="16">
        <f>SUMIFS('Дт-пров '!$C:$C,'Дт-пров '!$N:$N,$A5,'Дт-пров '!$L:$L,H$2,'Дт-пров '!$M:$M,'Дох (косгу)'!$A$1)</f>
        <v>0</v>
      </c>
      <c r="I5" s="16">
        <f t="shared" si="1"/>
        <v>0</v>
      </c>
      <c r="J5" s="16">
        <f t="shared" si="2"/>
        <v>0</v>
      </c>
      <c r="K5" s="16">
        <f>SUMIFS('Дт-пров '!$C:$C,'Дт-пров '!$N:$N,$A5,'Дт-пров '!$L:$L,K$2,'Дт-пров '!$M:$M,'Дох (косгу)'!$A$1)</f>
        <v>0</v>
      </c>
      <c r="L5" s="16">
        <f>SUMIFS('Дт-пров '!$C:$C,'Дт-пров '!$N:$N,$A5,'Дт-пров '!$L:$L,L$2,'Дт-пров '!$M:$M,'Дох (косгу)'!$A$1)</f>
        <v>0</v>
      </c>
      <c r="M5" s="16">
        <f t="shared" si="3"/>
        <v>0</v>
      </c>
    </row>
    <row r="6" spans="1:14" x14ac:dyDescent="0.2">
      <c r="A6" s="16" t="s">
        <v>11</v>
      </c>
      <c r="B6" s="16">
        <f>SUMIFS('Дт-пров '!$C:$C,'Дт-пров '!$N:$N,$A6,'Дт-пров '!$L:$L,B$2,'Дт-пров '!$M:$M,'Дох (косгу)'!$A$1)</f>
        <v>0</v>
      </c>
      <c r="C6" s="16">
        <f>SUMIFS('Дт-пров '!$C:$C,'Дт-пров '!$N:$N,$A6,'Дт-пров '!$L:$L,C$2,'Дт-пров '!$M:$M,'Дох (косгу)'!$A$1)</f>
        <v>0</v>
      </c>
      <c r="D6" s="16">
        <f>SUMIFS('Дт-пров '!$C:$C,'Дт-пров '!$N:$N,$A6,'Дт-пров '!$L:$L,D$2,'Дт-пров '!$M:$M,'Дох (косгу)'!$A$1)</f>
        <v>0</v>
      </c>
      <c r="E6" s="16">
        <f t="shared" si="0"/>
        <v>0</v>
      </c>
      <c r="F6" s="16">
        <f>SUMIFS('Дт-пров '!$C:$C,'Дт-пров '!$N:$N,$A6,'Дт-пров '!$L:$L,F$2,'Дт-пров '!$M:$M,'Дох (косгу)'!$A$1)</f>
        <v>0</v>
      </c>
      <c r="G6" s="16">
        <f>SUMIFS('Дт-пров '!$C:$C,'Дт-пров '!$N:$N,$A6,'Дт-пров '!$L:$L,G$2,'Дт-пров '!$M:$M,'Дох (косгу)'!$A$1)</f>
        <v>0</v>
      </c>
      <c r="H6" s="16">
        <f>SUMIFS('Дт-пров '!$C:$C,'Дт-пров '!$N:$N,$A6,'Дт-пров '!$L:$L,H$2,'Дт-пров '!$M:$M,'Дох (косгу)'!$A$1)</f>
        <v>0</v>
      </c>
      <c r="I6" s="16">
        <f t="shared" si="1"/>
        <v>0</v>
      </c>
      <c r="J6" s="16">
        <f t="shared" si="2"/>
        <v>0</v>
      </c>
      <c r="K6" s="16">
        <f>SUMIFS('Дт-пров '!$C:$C,'Дт-пров '!$N:$N,$A6,'Дт-пров '!$L:$L,K$2,'Дт-пров '!$M:$M,'Дох (косгу)'!$A$1)</f>
        <v>0</v>
      </c>
      <c r="L6" s="16">
        <f>SUMIFS('Дт-пров '!$C:$C,'Дт-пров '!$N:$N,$A6,'Дт-пров '!$L:$L,L$2,'Дт-пров '!$M:$M,'Дох (косгу)'!$A$1)</f>
        <v>0</v>
      </c>
      <c r="M6" s="16">
        <f t="shared" si="3"/>
        <v>0</v>
      </c>
    </row>
    <row r="7" spans="1:14" x14ac:dyDescent="0.2">
      <c r="A7" s="16" t="s">
        <v>25</v>
      </c>
      <c r="B7" s="16">
        <f>SUMIFS('Дт-пров '!$C:$C,'Дт-пров '!$N:$N,$A7,'Дт-пров '!$L:$L,B$2,'Дт-пров '!$M:$M,'Дох (косгу)'!$A$1)</f>
        <v>0</v>
      </c>
      <c r="C7" s="16">
        <f>SUMIFS('Дт-пров '!$C:$C,'Дт-пров '!$N:$N,$A7,'Дт-пров '!$L:$L,C$2,'Дт-пров '!$M:$M,'Дох (косгу)'!$A$1)</f>
        <v>0</v>
      </c>
      <c r="D7" s="16">
        <f>SUMIFS('Дт-пров '!$C:$C,'Дт-пров '!$N:$N,$A7,'Дт-пров '!$L:$L,D$2,'Дт-пров '!$M:$M,'Дох (косгу)'!$A$1)</f>
        <v>0</v>
      </c>
      <c r="E7" s="16">
        <f t="shared" si="0"/>
        <v>0</v>
      </c>
      <c r="F7" s="16">
        <f>SUMIFS('Дт-пров '!$C:$C,'Дт-пров '!$N:$N,$A7,'Дт-пров '!$L:$L,F$2,'Дт-пров '!$M:$M,'Дох (косгу)'!$A$1)</f>
        <v>0</v>
      </c>
      <c r="G7" s="16">
        <f>SUMIFS('Дт-пров '!$C:$C,'Дт-пров '!$N:$N,$A7,'Дт-пров '!$L:$L,G$2,'Дт-пров '!$M:$M,'Дох (косгу)'!$A$1)</f>
        <v>0</v>
      </c>
      <c r="H7" s="16">
        <f>SUMIFS('Дт-пров '!$C:$C,'Дт-пров '!$N:$N,$A7,'Дт-пров '!$L:$L,H$2,'Дт-пров '!$M:$M,'Дох (косгу)'!$A$1)</f>
        <v>0</v>
      </c>
      <c r="I7" s="16">
        <f t="shared" si="1"/>
        <v>0</v>
      </c>
      <c r="J7" s="16">
        <f t="shared" si="2"/>
        <v>0</v>
      </c>
      <c r="K7" s="16">
        <f>SUMIFS('Дт-пров '!$C:$C,'Дт-пров '!$N:$N,$A7,'Дт-пров '!$L:$L,K$2,'Дт-пров '!$M:$M,'Дох (косгу)'!$A$1)</f>
        <v>0</v>
      </c>
      <c r="L7" s="16">
        <f>SUMIFS('Дт-пров '!$C:$C,'Дт-пров '!$N:$N,$A7,'Дт-пров '!$L:$L,L$2,'Дт-пров '!$M:$M,'Дох (косгу)'!$A$1)</f>
        <v>0</v>
      </c>
      <c r="M7" s="16">
        <f t="shared" si="3"/>
        <v>0</v>
      </c>
    </row>
    <row r="8" spans="1:14" x14ac:dyDescent="0.2">
      <c r="A8" s="16" t="s">
        <v>15</v>
      </c>
      <c r="B8" s="16">
        <f>SUMIFS('Дт-пров '!$C:$C,'Дт-пров '!$N:$N,$A8,'Дт-пров '!$L:$L,B$2,'Дт-пров '!$M:$M,'Дох (косгу)'!$A$1)</f>
        <v>0</v>
      </c>
      <c r="C8" s="16">
        <f>SUMIFS('Дт-пров '!$C:$C,'Дт-пров '!$N:$N,$A8,'Дт-пров '!$L:$L,C$2,'Дт-пров '!$M:$M,'Дох (косгу)'!$A$1)</f>
        <v>0</v>
      </c>
      <c r="D8" s="16">
        <f>SUMIFS('Дт-пров '!$C:$C,'Дт-пров '!$N:$N,$A8,'Дт-пров '!$L:$L,D$2,'Дт-пров '!$M:$M,'Дох (косгу)'!$A$1)</f>
        <v>0</v>
      </c>
      <c r="E8" s="16">
        <f t="shared" si="0"/>
        <v>0</v>
      </c>
      <c r="F8" s="16">
        <f>SUMIFS('Дт-пров '!$C:$C,'Дт-пров '!$N:$N,$A8,'Дт-пров '!$L:$L,F$2,'Дт-пров '!$M:$M,'Дох (косгу)'!$A$1)</f>
        <v>0</v>
      </c>
      <c r="G8" s="16">
        <f>SUMIFS('Дт-пров '!$C:$C,'Дт-пров '!$N:$N,$A8,'Дт-пров '!$L:$L,G$2,'Дт-пров '!$M:$M,'Дох (косгу)'!$A$1)</f>
        <v>0</v>
      </c>
      <c r="H8" s="16">
        <f>SUMIFS('Дт-пров '!$C:$C,'Дт-пров '!$N:$N,$A8,'Дт-пров '!$L:$L,H$2,'Дт-пров '!$M:$M,'Дох (косгу)'!$A$1)</f>
        <v>0</v>
      </c>
      <c r="I8" s="16">
        <f t="shared" si="1"/>
        <v>0</v>
      </c>
      <c r="J8" s="16">
        <f t="shared" si="2"/>
        <v>0</v>
      </c>
      <c r="K8" s="16">
        <f>SUMIFS('Дт-пров '!$C:$C,'Дт-пров '!$N:$N,$A8,'Дт-пров '!$L:$L,K$2,'Дт-пров '!$M:$M,'Дох (косгу)'!$A$1)</f>
        <v>0</v>
      </c>
      <c r="L8" s="16">
        <f>SUMIFS('Дт-пров '!$C:$C,'Дт-пров '!$N:$N,$A8,'Дт-пров '!$L:$L,L$2,'Дт-пров '!$M:$M,'Дох (косгу)'!$A$1)</f>
        <v>0</v>
      </c>
      <c r="M8" s="16">
        <f t="shared" si="3"/>
        <v>0</v>
      </c>
    </row>
    <row r="9" spans="1:14" x14ac:dyDescent="0.2">
      <c r="A9" s="16" t="s">
        <v>29</v>
      </c>
      <c r="B9" s="16">
        <f>SUMIFS('Дт-пров '!$C:$C,'Дт-пров '!$N:$N,$A9,'Дт-пров '!$L:$L,B$2,'Дт-пров '!$M:$M,'Дох (косгу)'!$A$1)</f>
        <v>0</v>
      </c>
      <c r="C9" s="16">
        <f>SUMIFS('Дт-пров '!$C:$C,'Дт-пров '!$N:$N,$A9,'Дт-пров '!$L:$L,C$2,'Дт-пров '!$M:$M,'Дох (косгу)'!$A$1)</f>
        <v>0</v>
      </c>
      <c r="D9" s="16">
        <f>SUMIFS('Дт-пров '!$C:$C,'Дт-пров '!$N:$N,$A9,'Дт-пров '!$L:$L,D$2,'Дт-пров '!$M:$M,'Дох (косгу)'!$A$1)</f>
        <v>0</v>
      </c>
      <c r="E9" s="16">
        <f t="shared" si="0"/>
        <v>0</v>
      </c>
      <c r="F9" s="16">
        <f>SUMIFS('Дт-пров '!$C:$C,'Дт-пров '!$N:$N,$A9,'Дт-пров '!$L:$L,F$2,'Дт-пров '!$M:$M,'Дох (косгу)'!$A$1)</f>
        <v>0</v>
      </c>
      <c r="G9" s="16">
        <f>SUMIFS('Дт-пров '!$C:$C,'Дт-пров '!$N:$N,$A9,'Дт-пров '!$L:$L,G$2,'Дт-пров '!$M:$M,'Дох (косгу)'!$A$1)</f>
        <v>0</v>
      </c>
      <c r="H9" s="16">
        <f>SUMIFS('Дт-пров '!$C:$C,'Дт-пров '!$N:$N,$A9,'Дт-пров '!$L:$L,H$2,'Дт-пров '!$M:$M,'Дох (косгу)'!$A$1)</f>
        <v>0</v>
      </c>
      <c r="I9" s="16">
        <f t="shared" si="1"/>
        <v>0</v>
      </c>
      <c r="J9" s="16">
        <f t="shared" si="2"/>
        <v>0</v>
      </c>
      <c r="K9" s="16">
        <f>SUMIFS('Дт-пров '!$C:$C,'Дт-пров '!$N:$N,$A9,'Дт-пров '!$L:$L,K$2,'Дт-пров '!$M:$M,'Дох (косгу)'!$A$1)</f>
        <v>0</v>
      </c>
      <c r="L9" s="16">
        <f>SUMIFS('Дт-пров '!$C:$C,'Дт-пров '!$N:$N,$A9,'Дт-пров '!$L:$L,L$2,'Дт-пров '!$M:$M,'Дох (косгу)'!$A$1)</f>
        <v>0</v>
      </c>
      <c r="M9" s="16">
        <f t="shared" si="3"/>
        <v>0</v>
      </c>
    </row>
    <row r="10" spans="1:14" x14ac:dyDescent="0.2">
      <c r="A10" s="16" t="s">
        <v>17</v>
      </c>
      <c r="B10" s="16">
        <f>SUMIFS('Дт-пров '!$C:$C,'Дт-пров '!$N:$N,$A10,'Дт-пров '!$L:$L,B$2,'Дт-пров '!$M:$M,'Дох (косгу)'!$A$1)</f>
        <v>0</v>
      </c>
      <c r="C10" s="16">
        <f>SUMIFS('Дт-пров '!$C:$C,'Дт-пров '!$N:$N,$A10,'Дт-пров '!$L:$L,C$2,'Дт-пров '!$M:$M,'Дох (косгу)'!$A$1)</f>
        <v>0</v>
      </c>
      <c r="D10" s="16">
        <f>SUMIFS('Дт-пров '!$C:$C,'Дт-пров '!$N:$N,$A10,'Дт-пров '!$L:$L,D$2,'Дт-пров '!$M:$M,'Дох (косгу)'!$A$1)</f>
        <v>0</v>
      </c>
      <c r="E10" s="16">
        <f t="shared" si="0"/>
        <v>0</v>
      </c>
      <c r="F10" s="16">
        <f>SUMIFS('Дт-пров '!$C:$C,'Дт-пров '!$N:$N,$A10,'Дт-пров '!$L:$L,F$2,'Дт-пров '!$M:$M,'Дох (косгу)'!$A$1)</f>
        <v>0</v>
      </c>
      <c r="G10" s="16">
        <f>SUMIFS('Дт-пров '!$C:$C,'Дт-пров '!$N:$N,$A10,'Дт-пров '!$L:$L,G$2,'Дт-пров '!$M:$M,'Дох (косгу)'!$A$1)</f>
        <v>0</v>
      </c>
      <c r="H10" s="16">
        <f>SUMIFS('Дт-пров '!$C:$C,'Дт-пров '!$N:$N,$A10,'Дт-пров '!$L:$L,H$2,'Дт-пров '!$M:$M,'Дох (косгу)'!$A$1)</f>
        <v>0</v>
      </c>
      <c r="I10" s="16">
        <f t="shared" si="1"/>
        <v>0</v>
      </c>
      <c r="J10" s="16">
        <f t="shared" si="2"/>
        <v>0</v>
      </c>
      <c r="K10" s="16">
        <f>SUMIFS('Дт-пров '!$C:$C,'Дт-пров '!$N:$N,$A10,'Дт-пров '!$L:$L,K$2,'Дт-пров '!$M:$M,'Дох (косгу)'!$A$1)</f>
        <v>0</v>
      </c>
      <c r="L10" s="16">
        <f>SUMIFS('Дт-пров '!$C:$C,'Дт-пров '!$N:$N,$A10,'Дт-пров '!$L:$L,L$2,'Дт-пров '!$M:$M,'Дох (косгу)'!$A$1)</f>
        <v>0</v>
      </c>
      <c r="M10" s="16">
        <f t="shared" si="3"/>
        <v>0</v>
      </c>
    </row>
    <row r="11" spans="1:14" x14ac:dyDescent="0.2">
      <c r="A11" s="16" t="s">
        <v>19</v>
      </c>
      <c r="B11" s="16">
        <f>SUMIFS('Дт-пров '!$C:$C,'Дт-пров '!$N:$N,$A11,'Дт-пров '!$L:$L,B$2,'Дт-пров '!$M:$M,'Дох (косгу)'!$A$1)</f>
        <v>0</v>
      </c>
      <c r="C11" s="16">
        <f>SUMIFS('Дт-пров '!$C:$C,'Дт-пров '!$N:$N,$A11,'Дт-пров '!$L:$L,C$2,'Дт-пров '!$M:$M,'Дох (косгу)'!$A$1)</f>
        <v>0</v>
      </c>
      <c r="D11" s="16">
        <f>SUMIFS('Дт-пров '!$C:$C,'Дт-пров '!$N:$N,$A11,'Дт-пров '!$L:$L,D$2,'Дт-пров '!$M:$M,'Дох (косгу)'!$A$1)</f>
        <v>0</v>
      </c>
      <c r="E11" s="16">
        <f t="shared" si="0"/>
        <v>0</v>
      </c>
      <c r="F11" s="16">
        <f>SUMIFS('Дт-пров '!$C:$C,'Дт-пров '!$N:$N,$A11,'Дт-пров '!$L:$L,F$2,'Дт-пров '!$M:$M,'Дох (косгу)'!$A$1)</f>
        <v>0</v>
      </c>
      <c r="G11" s="16">
        <f>SUMIFS('Дт-пров '!$C:$C,'Дт-пров '!$N:$N,$A11,'Дт-пров '!$L:$L,G$2,'Дт-пров '!$M:$M,'Дох (косгу)'!$A$1)</f>
        <v>0</v>
      </c>
      <c r="H11" s="16">
        <f>SUMIFS('Дт-пров '!$C:$C,'Дт-пров '!$N:$N,$A11,'Дт-пров '!$L:$L,H$2,'Дт-пров '!$M:$M,'Дох (косгу)'!$A$1)</f>
        <v>0</v>
      </c>
      <c r="I11" s="16">
        <f t="shared" si="1"/>
        <v>0</v>
      </c>
      <c r="J11" s="16">
        <f t="shared" si="2"/>
        <v>0</v>
      </c>
      <c r="K11" s="16">
        <f>SUMIFS('Дт-пров '!$C:$C,'Дт-пров '!$N:$N,$A11,'Дт-пров '!$L:$L,K$2,'Дт-пров '!$M:$M,'Дох (косгу)'!$A$1)</f>
        <v>0</v>
      </c>
      <c r="L11" s="16">
        <f>SUMIFS('Дт-пров '!$C:$C,'Дт-пров '!$N:$N,$A11,'Дт-пров '!$L:$L,L$2,'Дт-пров '!$M:$M,'Дох (косгу)'!$A$1)</f>
        <v>0</v>
      </c>
      <c r="M11" s="16">
        <f t="shared" si="3"/>
        <v>0</v>
      </c>
    </row>
    <row r="12" spans="1:14" x14ac:dyDescent="0.2">
      <c r="A12" s="20" t="s">
        <v>20</v>
      </c>
      <c r="B12" s="20">
        <f>SUMIFS('Дт-пров '!$C:$C,'Дт-пров '!$N:$N,$A12,'Дт-пров '!$L:$L,B$2,'Дт-пров '!$M:$M,'Дох (косгу)'!$A$1)</f>
        <v>0</v>
      </c>
      <c r="C12" s="20">
        <f>SUMIFS('Дт-пров '!$C:$C,'Дт-пров '!$N:$N,$A12,'Дт-пров '!$L:$L,C$2,'Дт-пров '!$M:$M,'Дох (косгу)'!$A$1)</f>
        <v>0</v>
      </c>
      <c r="D12" s="20">
        <f>SUMIFS('Дт-пров '!$C:$C,'Дт-пров '!$N:$N,$A12,'Дт-пров '!$L:$L,D$2,'Дт-пров '!$M:$M,'Дох (косгу)'!$A$1)</f>
        <v>0</v>
      </c>
      <c r="E12" s="20">
        <f t="shared" si="0"/>
        <v>0</v>
      </c>
      <c r="F12" s="20">
        <f>SUMIFS('Дт-пров '!$C:$C,'Дт-пров '!$N:$N,$A12,'Дт-пров '!$L:$L,F$2,'Дт-пров '!$M:$M,'Дох (косгу)'!$A$1)</f>
        <v>0</v>
      </c>
      <c r="G12" s="20">
        <f>SUMIFS('Дт-пров '!$C:$C,'Дт-пров '!$N:$N,$A12,'Дт-пров '!$L:$L,G$2,'Дт-пров '!$M:$M,'Дох (косгу)'!$A$1)</f>
        <v>0</v>
      </c>
      <c r="H12" s="20">
        <f>SUMIFS('Дт-пров '!$C:$C,'Дт-пров '!$N:$N,$A12,'Дт-пров '!$L:$L,H$2,'Дт-пров '!$M:$M,'Дох (косгу)'!$A$1)</f>
        <v>0</v>
      </c>
      <c r="I12" s="20">
        <f t="shared" si="1"/>
        <v>0</v>
      </c>
      <c r="J12" s="20">
        <f t="shared" si="2"/>
        <v>0</v>
      </c>
      <c r="K12" s="20">
        <f>SUMIFS('Дт-пров '!$C:$C,'Дт-пров '!$N:$N,$A12,'Дт-пров '!$L:$L,K$2,'Дт-пров '!$M:$M,'Дох (косгу)'!$A$1)</f>
        <v>0</v>
      </c>
      <c r="L12" s="20">
        <f>SUMIFS('Дт-пров '!$C:$C,'Дт-пров '!$N:$N,$A12,'Дт-пров '!$L:$L,L$2,'Дт-пров '!$M:$M,'Дох (косгу)'!$A$1)</f>
        <v>0</v>
      </c>
      <c r="M12" s="20">
        <f t="shared" si="3"/>
        <v>0</v>
      </c>
    </row>
    <row r="13" spans="1:14" x14ac:dyDescent="0.2">
      <c r="A13" s="21" t="s">
        <v>664</v>
      </c>
      <c r="B13" s="15">
        <f>SUM(B3:B12)</f>
        <v>172001.19</v>
      </c>
      <c r="C13" s="15">
        <f t="shared" ref="C13:D13" si="4">SUM(C3:C12)</f>
        <v>339452.29999999993</v>
      </c>
      <c r="D13" s="15">
        <f t="shared" si="4"/>
        <v>379799.86</v>
      </c>
      <c r="E13" s="15">
        <f t="shared" ref="E13:L13" si="5">SUM(E3:E12)</f>
        <v>891253.34999999986</v>
      </c>
      <c r="F13" s="15">
        <f t="shared" si="5"/>
        <v>85197.12000000001</v>
      </c>
      <c r="G13" s="15">
        <f t="shared" si="5"/>
        <v>142274.01</v>
      </c>
      <c r="H13" s="15">
        <f t="shared" si="5"/>
        <v>10942.06</v>
      </c>
      <c r="I13" s="15">
        <f t="shared" si="5"/>
        <v>238413.19</v>
      </c>
      <c r="J13" s="15">
        <f t="shared" si="5"/>
        <v>1129666.5399999998</v>
      </c>
      <c r="K13" s="15">
        <f t="shared" si="5"/>
        <v>10859.890000000001</v>
      </c>
      <c r="L13" s="15">
        <f t="shared" si="5"/>
        <v>-10859.89</v>
      </c>
      <c r="M13" s="15">
        <f>SUM(M3:M12)</f>
        <v>1129666.5399999998</v>
      </c>
      <c r="N13" s="137" t="e">
        <f>SUMIF('Дт-пров '!#REF!,A1,'Дт-пров '!$C:$C)</f>
        <v>#REF!</v>
      </c>
    </row>
    <row r="16" spans="1:14" x14ac:dyDescent="0.2">
      <c r="A16" s="26" t="s">
        <v>734</v>
      </c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8"/>
    </row>
    <row r="17" spans="1:14" x14ac:dyDescent="0.2">
      <c r="A17" s="15" t="s">
        <v>670</v>
      </c>
      <c r="B17" s="21" t="s">
        <v>657</v>
      </c>
      <c r="C17" s="21" t="s">
        <v>658</v>
      </c>
      <c r="D17" s="21" t="s">
        <v>659</v>
      </c>
      <c r="E17" s="21" t="s">
        <v>676</v>
      </c>
      <c r="F17" s="21" t="s">
        <v>660</v>
      </c>
      <c r="G17" s="21" t="s">
        <v>661</v>
      </c>
      <c r="H17" s="21" t="s">
        <v>662</v>
      </c>
      <c r="I17" s="21" t="s">
        <v>677</v>
      </c>
      <c r="J17" s="21" t="s">
        <v>673</v>
      </c>
      <c r="K17" s="21" t="s">
        <v>663</v>
      </c>
      <c r="L17" s="21" t="s">
        <v>665</v>
      </c>
      <c r="M17" s="21" t="s">
        <v>678</v>
      </c>
    </row>
    <row r="18" spans="1:14" x14ac:dyDescent="0.2">
      <c r="A18" s="22" t="s">
        <v>273</v>
      </c>
      <c r="B18" s="22">
        <f>SUMIFS('Дт-пров '!$C:$C,'Дт-пров '!$N:$N,$A18,'Дт-пров '!$L:$L,B$2,'Дт-пров '!$M:$M,'Дох (косгу)'!$A$16)</f>
        <v>0</v>
      </c>
      <c r="C18" s="22">
        <f>SUMIFS('Дт-пров '!$C:$C,'Дт-пров '!$N:$N,$A18,'Дт-пров '!$L:$L,C$2,'Дт-пров '!$M:$M,'Дох (косгу)'!$A$16)</f>
        <v>0</v>
      </c>
      <c r="D18" s="22">
        <f>SUMIFS('Дт-пров '!$C:$C,'Дт-пров '!$N:$N,$A18,'Дт-пров '!$L:$L,D$2,'Дт-пров '!$M:$M,'Дох (косгу)'!$A$16)</f>
        <v>0</v>
      </c>
      <c r="E18" s="22">
        <f>B18+C18+D18</f>
        <v>0</v>
      </c>
      <c r="F18" s="22">
        <f>SUMIFS('Дт-пров '!$C:$C,'Дт-пров '!$N:$N,$A18,'Дт-пров '!$L:$L,F$2,'Дт-пров '!$M:$M,'Дох (косгу)'!$A$16)</f>
        <v>0</v>
      </c>
      <c r="G18" s="22">
        <f>SUMIFS('Дт-пров '!$C:$C,'Дт-пров '!$N:$N,$A18,'Дт-пров '!$L:$L,G$2,'Дт-пров '!$M:$M,'Дох (косгу)'!$A$16)</f>
        <v>0</v>
      </c>
      <c r="H18" s="22">
        <f>SUMIFS('Дт-пров '!$C:$C,'Дт-пров '!$N:$N,$A18,'Дт-пров '!$L:$L,H$2,'Дт-пров '!$M:$M,'Дох (косгу)'!$A$16)</f>
        <v>0</v>
      </c>
      <c r="I18" s="22">
        <f>F18+G18+H18</f>
        <v>0</v>
      </c>
      <c r="J18" s="22">
        <f>E18+I18</f>
        <v>0</v>
      </c>
      <c r="K18" s="22">
        <f>SUMIFS('Дт-пров '!$C:$C,'Дт-пров '!$N:$N,$A18,'Дт-пров '!$L:$L,K$2,'Дт-пров '!$M:$M,'Дох (косгу)'!$A$16)</f>
        <v>0</v>
      </c>
      <c r="L18" s="22">
        <f>SUMIFS('Дт-пров '!$C:$C,'Дт-пров '!$N:$N,$A18,'Дт-пров '!$L:$L,L$2,'Дт-пров '!$M:$M,'Дох (косгу)'!$A$16)</f>
        <v>0</v>
      </c>
      <c r="M18" s="22">
        <f>J18+K18+L18</f>
        <v>0</v>
      </c>
    </row>
    <row r="19" spans="1:14" x14ac:dyDescent="0.2">
      <c r="A19" s="16" t="s">
        <v>27</v>
      </c>
      <c r="B19" s="16">
        <f>SUMIFS('Дт-пров '!$C:$C,'Дт-пров '!$N:$N,$A19,'Дт-пров '!$L:$L,B$2,'Дт-пров '!$M:$M,'Дох (косгу)'!$A$16)</f>
        <v>0</v>
      </c>
      <c r="C19" s="16">
        <f>SUMIFS('Дт-пров '!$C:$C,'Дт-пров '!$N:$N,$A19,'Дт-пров '!$L:$L,C$2,'Дт-пров '!$M:$M,'Дох (косгу)'!$A$16)</f>
        <v>0</v>
      </c>
      <c r="D19" s="16">
        <f>SUMIFS('Дт-пров '!$C:$C,'Дт-пров '!$N:$N,$A19,'Дт-пров '!$L:$L,D$2,'Дт-пров '!$M:$M,'Дох (косгу)'!$A$16)</f>
        <v>0</v>
      </c>
      <c r="E19" s="16">
        <f t="shared" ref="E19:E27" si="6">B19+C19+D19</f>
        <v>0</v>
      </c>
      <c r="F19" s="16">
        <f>SUMIFS('Дт-пров '!$C:$C,'Дт-пров '!$N:$N,$A19,'Дт-пров '!$L:$L,F$2,'Дт-пров '!$M:$M,'Дох (косгу)'!$A$16)</f>
        <v>0</v>
      </c>
      <c r="G19" s="16">
        <f>SUMIFS('Дт-пров '!$C:$C,'Дт-пров '!$N:$N,$A19,'Дт-пров '!$L:$L,G$2,'Дт-пров '!$M:$M,'Дох (косгу)'!$A$16)</f>
        <v>0</v>
      </c>
      <c r="H19" s="16">
        <f>SUMIFS('Дт-пров '!$C:$C,'Дт-пров '!$N:$N,$A19,'Дт-пров '!$L:$L,H$2,'Дт-пров '!$M:$M,'Дох (косгу)'!$A$16)</f>
        <v>0</v>
      </c>
      <c r="I19" s="16">
        <f t="shared" ref="I19:I27" si="7">F19+G19+H19</f>
        <v>0</v>
      </c>
      <c r="J19" s="16">
        <f t="shared" ref="J19:J27" si="8">E19+I19</f>
        <v>0</v>
      </c>
      <c r="K19" s="16">
        <f>SUMIFS('Дт-пров '!$C:$C,'Дт-пров '!$N:$N,$A19,'Дт-пров '!$L:$L,K$2,'Дт-пров '!$M:$M,'Дох (косгу)'!$A$16)</f>
        <v>0</v>
      </c>
      <c r="L19" s="16">
        <f>SUMIFS('Дт-пров '!$C:$C,'Дт-пров '!$N:$N,$A19,'Дт-пров '!$L:$L,L$2,'Дт-пров '!$M:$M,'Дох (косгу)'!$A$16)</f>
        <v>0</v>
      </c>
      <c r="M19" s="16">
        <f t="shared" ref="M19:M27" si="9">J19+K19+L19</f>
        <v>0</v>
      </c>
    </row>
    <row r="20" spans="1:14" x14ac:dyDescent="0.2">
      <c r="A20" s="16" t="s">
        <v>23</v>
      </c>
      <c r="B20" s="16">
        <f>SUMIFS('Дт-пров '!$C:$C,'Дт-пров '!$N:$N,$A20,'Дт-пров '!$L:$L,B$2,'Дт-пров '!$M:$M,'Дох (косгу)'!$A$16)</f>
        <v>0</v>
      </c>
      <c r="C20" s="16">
        <f>SUMIFS('Дт-пров '!$C:$C,'Дт-пров '!$N:$N,$A20,'Дт-пров '!$L:$L,C$2,'Дт-пров '!$M:$M,'Дох (косгу)'!$A$16)</f>
        <v>0</v>
      </c>
      <c r="D20" s="16">
        <f>SUMIFS('Дт-пров '!$C:$C,'Дт-пров '!$N:$N,$A20,'Дт-пров '!$L:$L,D$2,'Дт-пров '!$M:$M,'Дох (косгу)'!$A$16)</f>
        <v>0</v>
      </c>
      <c r="E20" s="16">
        <f t="shared" si="6"/>
        <v>0</v>
      </c>
      <c r="F20" s="16">
        <f>SUMIFS('Дт-пров '!$C:$C,'Дт-пров '!$N:$N,$A20,'Дт-пров '!$L:$L,F$2,'Дт-пров '!$M:$M,'Дох (косгу)'!$A$16)</f>
        <v>0</v>
      </c>
      <c r="G20" s="16">
        <f>SUMIFS('Дт-пров '!$C:$C,'Дт-пров '!$N:$N,$A20,'Дт-пров '!$L:$L,G$2,'Дт-пров '!$M:$M,'Дох (косгу)'!$A$16)</f>
        <v>0</v>
      </c>
      <c r="H20" s="16">
        <f>SUMIFS('Дт-пров '!$C:$C,'Дт-пров '!$N:$N,$A20,'Дт-пров '!$L:$L,H$2,'Дт-пров '!$M:$M,'Дох (косгу)'!$A$16)</f>
        <v>0</v>
      </c>
      <c r="I20" s="16">
        <f t="shared" si="7"/>
        <v>0</v>
      </c>
      <c r="J20" s="16">
        <f t="shared" si="8"/>
        <v>0</v>
      </c>
      <c r="K20" s="16">
        <f>SUMIFS('Дт-пров '!$C:$C,'Дт-пров '!$N:$N,$A20,'Дт-пров '!$L:$L,K$2,'Дт-пров '!$M:$M,'Дох (косгу)'!$A$16)</f>
        <v>0</v>
      </c>
      <c r="L20" s="16">
        <f>SUMIFS('Дт-пров '!$C:$C,'Дт-пров '!$N:$N,$A20,'Дт-пров '!$L:$L,L$2,'Дт-пров '!$M:$M,'Дох (косгу)'!$A$16)</f>
        <v>5500000</v>
      </c>
      <c r="M20" s="16">
        <f t="shared" si="9"/>
        <v>5500000</v>
      </c>
    </row>
    <row r="21" spans="1:14" x14ac:dyDescent="0.2">
      <c r="A21" s="16" t="s">
        <v>11</v>
      </c>
      <c r="B21" s="16">
        <f>SUMIFS('Дт-пров '!$C:$C,'Дт-пров '!$N:$N,$A21,'Дт-пров '!$L:$L,B$2,'Дт-пров '!$M:$M,'Дох (косгу)'!$A$16)</f>
        <v>0</v>
      </c>
      <c r="C21" s="16">
        <f>SUMIFS('Дт-пров '!$C:$C,'Дт-пров '!$N:$N,$A21,'Дт-пров '!$L:$L,C$2,'Дт-пров '!$M:$M,'Дох (косгу)'!$A$16)</f>
        <v>0</v>
      </c>
      <c r="D21" s="16">
        <f>SUMIFS('Дт-пров '!$C:$C,'Дт-пров '!$N:$N,$A21,'Дт-пров '!$L:$L,D$2,'Дт-пров '!$M:$M,'Дох (косгу)'!$A$16)</f>
        <v>0</v>
      </c>
      <c r="E21" s="16">
        <f t="shared" si="6"/>
        <v>0</v>
      </c>
      <c r="F21" s="16">
        <f>SUMIFS('Дт-пров '!$C:$C,'Дт-пров '!$N:$N,$A21,'Дт-пров '!$L:$L,F$2,'Дт-пров '!$M:$M,'Дох (косгу)'!$A$16)</f>
        <v>0</v>
      </c>
      <c r="G21" s="16">
        <f>SUMIFS('Дт-пров '!$C:$C,'Дт-пров '!$N:$N,$A21,'Дт-пров '!$L:$L,G$2,'Дт-пров '!$M:$M,'Дох (косгу)'!$A$16)</f>
        <v>0</v>
      </c>
      <c r="H21" s="16">
        <f>SUMIFS('Дт-пров '!$C:$C,'Дт-пров '!$N:$N,$A21,'Дт-пров '!$L:$L,H$2,'Дт-пров '!$M:$M,'Дох (косгу)'!$A$16)</f>
        <v>0</v>
      </c>
      <c r="I21" s="16">
        <f t="shared" si="7"/>
        <v>0</v>
      </c>
      <c r="J21" s="16">
        <f t="shared" si="8"/>
        <v>0</v>
      </c>
      <c r="K21" s="16">
        <f>SUMIFS('Дт-пров '!$C:$C,'Дт-пров '!$N:$N,$A21,'Дт-пров '!$L:$L,K$2,'Дт-пров '!$M:$M,'Дох (косгу)'!$A$16)</f>
        <v>0</v>
      </c>
      <c r="L21" s="16">
        <f>SUMIFS('Дт-пров '!$C:$C,'Дт-пров '!$N:$N,$A21,'Дт-пров '!$L:$L,L$2,'Дт-пров '!$M:$M,'Дох (косгу)'!$A$16)</f>
        <v>0</v>
      </c>
      <c r="M21" s="16">
        <f t="shared" si="9"/>
        <v>0</v>
      </c>
    </row>
    <row r="22" spans="1:14" x14ac:dyDescent="0.2">
      <c r="A22" s="16" t="s">
        <v>25</v>
      </c>
      <c r="B22" s="16">
        <f>SUMIFS('Дт-пров '!$C:$C,'Дт-пров '!$N:$N,$A22,'Дт-пров '!$L:$L,B$2,'Дт-пров '!$M:$M,'Дох (косгу)'!$A$16)</f>
        <v>0</v>
      </c>
      <c r="C22" s="16">
        <f>SUMIFS('Дт-пров '!$C:$C,'Дт-пров '!$N:$N,$A22,'Дт-пров '!$L:$L,C$2,'Дт-пров '!$M:$M,'Дох (косгу)'!$A$16)</f>
        <v>0</v>
      </c>
      <c r="D22" s="16">
        <f>SUMIFS('Дт-пров '!$C:$C,'Дт-пров '!$N:$N,$A22,'Дт-пров '!$L:$L,D$2,'Дт-пров '!$M:$M,'Дох (косгу)'!$A$16)</f>
        <v>0</v>
      </c>
      <c r="E22" s="16">
        <f t="shared" si="6"/>
        <v>0</v>
      </c>
      <c r="F22" s="16">
        <f>SUMIFS('Дт-пров '!$C:$C,'Дт-пров '!$N:$N,$A22,'Дт-пров '!$L:$L,F$2,'Дт-пров '!$M:$M,'Дох (косгу)'!$A$16)</f>
        <v>0</v>
      </c>
      <c r="G22" s="16">
        <f>SUMIFS('Дт-пров '!$C:$C,'Дт-пров '!$N:$N,$A22,'Дт-пров '!$L:$L,G$2,'Дт-пров '!$M:$M,'Дох (косгу)'!$A$16)</f>
        <v>0</v>
      </c>
      <c r="H22" s="16">
        <f>SUMIFS('Дт-пров '!$C:$C,'Дт-пров '!$N:$N,$A22,'Дт-пров '!$L:$L,H$2,'Дт-пров '!$M:$M,'Дох (косгу)'!$A$16)</f>
        <v>0</v>
      </c>
      <c r="I22" s="16">
        <f t="shared" si="7"/>
        <v>0</v>
      </c>
      <c r="J22" s="16">
        <f t="shared" si="8"/>
        <v>0</v>
      </c>
      <c r="K22" s="16">
        <f>SUMIFS('Дт-пров '!$C:$C,'Дт-пров '!$N:$N,$A22,'Дт-пров '!$L:$L,K$2,'Дт-пров '!$M:$M,'Дох (косгу)'!$A$16)</f>
        <v>0</v>
      </c>
      <c r="L22" s="16">
        <f>SUMIFS('Дт-пров '!$C:$C,'Дт-пров '!$N:$N,$A22,'Дт-пров '!$L:$L,L$2,'Дт-пров '!$M:$M,'Дох (косгу)'!$A$16)</f>
        <v>0</v>
      </c>
      <c r="M22" s="16">
        <f t="shared" si="9"/>
        <v>0</v>
      </c>
    </row>
    <row r="23" spans="1:14" x14ac:dyDescent="0.2">
      <c r="A23" s="16" t="s">
        <v>15</v>
      </c>
      <c r="B23" s="16">
        <f>SUMIFS('Дт-пров '!$C:$C,'Дт-пров '!$N:$N,$A23,'Дт-пров '!$L:$L,B$2,'Дт-пров '!$M:$M,'Дох (косгу)'!$A$16)</f>
        <v>0</v>
      </c>
      <c r="C23" s="16">
        <f>SUMIFS('Дт-пров '!$C:$C,'Дт-пров '!$N:$N,$A23,'Дт-пров '!$L:$L,C$2,'Дт-пров '!$M:$M,'Дох (косгу)'!$A$16)</f>
        <v>0</v>
      </c>
      <c r="D23" s="16">
        <f>SUMIFS('Дт-пров '!$C:$C,'Дт-пров '!$N:$N,$A23,'Дт-пров '!$L:$L,D$2,'Дт-пров '!$M:$M,'Дох (косгу)'!$A$16)</f>
        <v>0</v>
      </c>
      <c r="E23" s="16">
        <f t="shared" si="6"/>
        <v>0</v>
      </c>
      <c r="F23" s="16">
        <f>SUMIFS('Дт-пров '!$C:$C,'Дт-пров '!$N:$N,$A23,'Дт-пров '!$L:$L,F$2,'Дт-пров '!$M:$M,'Дох (косгу)'!$A$16)</f>
        <v>0</v>
      </c>
      <c r="G23" s="16">
        <f>SUMIFS('Дт-пров '!$C:$C,'Дт-пров '!$N:$N,$A23,'Дт-пров '!$L:$L,G$2,'Дт-пров '!$M:$M,'Дох (косгу)'!$A$16)</f>
        <v>0</v>
      </c>
      <c r="H23" s="16">
        <f>SUMIFS('Дт-пров '!$C:$C,'Дт-пров '!$N:$N,$A23,'Дт-пров '!$L:$L,H$2,'Дт-пров '!$M:$M,'Дох (косгу)'!$A$16)</f>
        <v>0</v>
      </c>
      <c r="I23" s="16">
        <f t="shared" si="7"/>
        <v>0</v>
      </c>
      <c r="J23" s="16">
        <f t="shared" si="8"/>
        <v>0</v>
      </c>
      <c r="K23" s="16">
        <f>SUMIFS('Дт-пров '!$C:$C,'Дт-пров '!$N:$N,$A23,'Дт-пров '!$L:$L,K$2,'Дт-пров '!$M:$M,'Дох (косгу)'!$A$16)</f>
        <v>0</v>
      </c>
      <c r="L23" s="16">
        <f>SUMIFS('Дт-пров '!$C:$C,'Дт-пров '!$N:$N,$A23,'Дт-пров '!$L:$L,L$2,'Дт-пров '!$M:$M,'Дох (косгу)'!$A$16)</f>
        <v>0</v>
      </c>
      <c r="M23" s="16">
        <f t="shared" si="9"/>
        <v>0</v>
      </c>
    </row>
    <row r="24" spans="1:14" x14ac:dyDescent="0.2">
      <c r="A24" s="16" t="s">
        <v>29</v>
      </c>
      <c r="B24" s="16">
        <f>SUMIFS('Дт-пров '!$C:$C,'Дт-пров '!$N:$N,$A24,'Дт-пров '!$L:$L,B$2,'Дт-пров '!$M:$M,'Дох (косгу)'!$A$16)</f>
        <v>0</v>
      </c>
      <c r="C24" s="16">
        <f>SUMIFS('Дт-пров '!$C:$C,'Дт-пров '!$N:$N,$A24,'Дт-пров '!$L:$L,C$2,'Дт-пров '!$M:$M,'Дох (косгу)'!$A$16)</f>
        <v>0</v>
      </c>
      <c r="D24" s="16">
        <f>SUMIFS('Дт-пров '!$C:$C,'Дт-пров '!$N:$N,$A24,'Дт-пров '!$L:$L,D$2,'Дт-пров '!$M:$M,'Дох (косгу)'!$A$16)</f>
        <v>0</v>
      </c>
      <c r="E24" s="16">
        <f t="shared" si="6"/>
        <v>0</v>
      </c>
      <c r="F24" s="16">
        <f>SUMIFS('Дт-пров '!$C:$C,'Дт-пров '!$N:$N,$A24,'Дт-пров '!$L:$L,F$2,'Дт-пров '!$M:$M,'Дох (косгу)'!$A$16)</f>
        <v>0</v>
      </c>
      <c r="G24" s="16">
        <f>SUMIFS('Дт-пров '!$C:$C,'Дт-пров '!$N:$N,$A24,'Дт-пров '!$L:$L,G$2,'Дт-пров '!$M:$M,'Дох (косгу)'!$A$16)</f>
        <v>0</v>
      </c>
      <c r="H24" s="16">
        <f>SUMIFS('Дт-пров '!$C:$C,'Дт-пров '!$N:$N,$A24,'Дт-пров '!$L:$L,H$2,'Дт-пров '!$M:$M,'Дох (косгу)'!$A$16)</f>
        <v>0</v>
      </c>
      <c r="I24" s="16">
        <f t="shared" si="7"/>
        <v>0</v>
      </c>
      <c r="J24" s="16">
        <f t="shared" si="8"/>
        <v>0</v>
      </c>
      <c r="K24" s="16">
        <f>SUMIFS('Дт-пров '!$C:$C,'Дт-пров '!$N:$N,$A24,'Дт-пров '!$L:$L,K$2,'Дт-пров '!$M:$M,'Дох (косгу)'!$A$16)</f>
        <v>0</v>
      </c>
      <c r="L24" s="16">
        <f>SUMIFS('Дт-пров '!$C:$C,'Дт-пров '!$N:$N,$A24,'Дт-пров '!$L:$L,L$2,'Дт-пров '!$M:$M,'Дох (косгу)'!$A$16)</f>
        <v>0</v>
      </c>
      <c r="M24" s="16">
        <f t="shared" si="9"/>
        <v>0</v>
      </c>
    </row>
    <row r="25" spans="1:14" x14ac:dyDescent="0.2">
      <c r="A25" s="16" t="s">
        <v>17</v>
      </c>
      <c r="B25" s="16">
        <f>SUMIFS('Дт-пров '!$C:$C,'Дт-пров '!$N:$N,$A25,'Дт-пров '!$L:$L,B$2,'Дт-пров '!$M:$M,'Дох (косгу)'!$A$16)</f>
        <v>0</v>
      </c>
      <c r="C25" s="16">
        <f>SUMIFS('Дт-пров '!$C:$C,'Дт-пров '!$N:$N,$A25,'Дт-пров '!$L:$L,C$2,'Дт-пров '!$M:$M,'Дох (косгу)'!$A$16)</f>
        <v>0</v>
      </c>
      <c r="D25" s="16">
        <f>SUMIFS('Дт-пров '!$C:$C,'Дт-пров '!$N:$N,$A25,'Дт-пров '!$L:$L,D$2,'Дт-пров '!$M:$M,'Дох (косгу)'!$A$16)</f>
        <v>0</v>
      </c>
      <c r="E25" s="16">
        <f t="shared" si="6"/>
        <v>0</v>
      </c>
      <c r="F25" s="16">
        <f>SUMIFS('Дт-пров '!$C:$C,'Дт-пров '!$N:$N,$A25,'Дт-пров '!$L:$L,F$2,'Дт-пров '!$M:$M,'Дох (косгу)'!$A$16)</f>
        <v>0</v>
      </c>
      <c r="G25" s="16">
        <f>SUMIFS('Дт-пров '!$C:$C,'Дт-пров '!$N:$N,$A25,'Дт-пров '!$L:$L,G$2,'Дт-пров '!$M:$M,'Дох (косгу)'!$A$16)</f>
        <v>0</v>
      </c>
      <c r="H25" s="16">
        <f>SUMIFS('Дт-пров '!$C:$C,'Дт-пров '!$N:$N,$A25,'Дт-пров '!$L:$L,H$2,'Дт-пров '!$M:$M,'Дох (косгу)'!$A$16)</f>
        <v>0</v>
      </c>
      <c r="I25" s="16">
        <f t="shared" si="7"/>
        <v>0</v>
      </c>
      <c r="J25" s="16">
        <f t="shared" si="8"/>
        <v>0</v>
      </c>
      <c r="K25" s="16">
        <f>SUMIFS('Дт-пров '!$C:$C,'Дт-пров '!$N:$N,$A25,'Дт-пров '!$L:$L,K$2,'Дт-пров '!$M:$M,'Дох (косгу)'!$A$16)</f>
        <v>0</v>
      </c>
      <c r="L25" s="16">
        <f>SUMIFS('Дт-пров '!$C:$C,'Дт-пров '!$N:$N,$A25,'Дт-пров '!$L:$L,L$2,'Дт-пров '!$M:$M,'Дох (косгу)'!$A$16)</f>
        <v>0</v>
      </c>
      <c r="M25" s="16">
        <f t="shared" si="9"/>
        <v>0</v>
      </c>
    </row>
    <row r="26" spans="1:14" x14ac:dyDescent="0.2">
      <c r="A26" s="16" t="s">
        <v>19</v>
      </c>
      <c r="B26" s="16">
        <f>SUMIFS('Дт-пров '!$C:$C,'Дт-пров '!$N:$N,$A26,'Дт-пров '!$L:$L,B$2,'Дт-пров '!$M:$M,'Дох (косгу)'!$A$16)</f>
        <v>0</v>
      </c>
      <c r="C26" s="16">
        <f>SUMIFS('Дт-пров '!$C:$C,'Дт-пров '!$N:$N,$A26,'Дт-пров '!$L:$L,C$2,'Дт-пров '!$M:$M,'Дох (косгу)'!$A$16)</f>
        <v>0</v>
      </c>
      <c r="D26" s="16">
        <f>SUMIFS('Дт-пров '!$C:$C,'Дт-пров '!$N:$N,$A26,'Дт-пров '!$L:$L,D$2,'Дт-пров '!$M:$M,'Дох (косгу)'!$A$16)</f>
        <v>0</v>
      </c>
      <c r="E26" s="16">
        <f t="shared" si="6"/>
        <v>0</v>
      </c>
      <c r="F26" s="16">
        <f>SUMIFS('Дт-пров '!$C:$C,'Дт-пров '!$N:$N,$A26,'Дт-пров '!$L:$L,F$2,'Дт-пров '!$M:$M,'Дох (косгу)'!$A$16)</f>
        <v>0</v>
      </c>
      <c r="G26" s="16">
        <f>SUMIFS('Дт-пров '!$C:$C,'Дт-пров '!$N:$N,$A26,'Дт-пров '!$L:$L,G$2,'Дт-пров '!$M:$M,'Дох (косгу)'!$A$16)</f>
        <v>0</v>
      </c>
      <c r="H26" s="16">
        <f>SUMIFS('Дт-пров '!$C:$C,'Дт-пров '!$N:$N,$A26,'Дт-пров '!$L:$L,H$2,'Дт-пров '!$M:$M,'Дох (косгу)'!$A$16)</f>
        <v>0</v>
      </c>
      <c r="I26" s="16">
        <f t="shared" si="7"/>
        <v>0</v>
      </c>
      <c r="J26" s="16">
        <f t="shared" si="8"/>
        <v>0</v>
      </c>
      <c r="K26" s="16">
        <f>SUMIFS('Дт-пров '!$C:$C,'Дт-пров '!$N:$N,$A26,'Дт-пров '!$L:$L,K$2,'Дт-пров '!$M:$M,'Дох (косгу)'!$A$16)</f>
        <v>0</v>
      </c>
      <c r="L26" s="16">
        <f>SUMIFS('Дт-пров '!$C:$C,'Дт-пров '!$N:$N,$A26,'Дт-пров '!$L:$L,L$2,'Дт-пров '!$M:$M,'Дох (косгу)'!$A$16)</f>
        <v>0</v>
      </c>
      <c r="M26" s="16">
        <f t="shared" si="9"/>
        <v>0</v>
      </c>
    </row>
    <row r="27" spans="1:14" x14ac:dyDescent="0.2">
      <c r="A27" s="20" t="s">
        <v>20</v>
      </c>
      <c r="B27" s="20">
        <f>SUMIFS('Дт-пров '!$C:$C,'Дт-пров '!$N:$N,$A27,'Дт-пров '!$L:$L,B$2,'Дт-пров '!$M:$M,'Дох (косгу)'!$A$16)</f>
        <v>0</v>
      </c>
      <c r="C27" s="20">
        <f>SUMIFS('Дт-пров '!$C:$C,'Дт-пров '!$N:$N,$A27,'Дт-пров '!$L:$L,C$2,'Дт-пров '!$M:$M,'Дох (косгу)'!$A$16)</f>
        <v>0</v>
      </c>
      <c r="D27" s="20">
        <f>SUMIFS('Дт-пров '!$C:$C,'Дт-пров '!$N:$N,$A27,'Дт-пров '!$L:$L,D$2,'Дт-пров '!$M:$M,'Дох (косгу)'!$A$16)</f>
        <v>0</v>
      </c>
      <c r="E27" s="20">
        <f t="shared" si="6"/>
        <v>0</v>
      </c>
      <c r="F27" s="20">
        <f>SUMIFS('Дт-пров '!$C:$C,'Дт-пров '!$N:$N,$A27,'Дт-пров '!$L:$L,F$2,'Дт-пров '!$M:$M,'Дох (косгу)'!$A$16)</f>
        <v>0</v>
      </c>
      <c r="G27" s="20">
        <f>SUMIFS('Дт-пров '!$C:$C,'Дт-пров '!$N:$N,$A27,'Дт-пров '!$L:$L,G$2,'Дт-пров '!$M:$M,'Дох (косгу)'!$A$16)</f>
        <v>0</v>
      </c>
      <c r="H27" s="20">
        <f>SUMIFS('Дт-пров '!$C:$C,'Дт-пров '!$N:$N,$A27,'Дт-пров '!$L:$L,H$2,'Дт-пров '!$M:$M,'Дох (косгу)'!$A$16)</f>
        <v>0</v>
      </c>
      <c r="I27" s="20">
        <f t="shared" si="7"/>
        <v>0</v>
      </c>
      <c r="J27" s="20">
        <f t="shared" si="8"/>
        <v>0</v>
      </c>
      <c r="K27" s="20">
        <f>SUMIFS('Дт-пров '!$C:$C,'Дт-пров '!$N:$N,$A27,'Дт-пров '!$L:$L,K$2,'Дт-пров '!$M:$M,'Дох (косгу)'!$A$16)</f>
        <v>0</v>
      </c>
      <c r="L27" s="20">
        <f>SUMIFS('Дт-пров '!$C:$C,'Дт-пров '!$N:$N,$A27,'Дт-пров '!$L:$L,L$2,'Дт-пров '!$M:$M,'Дох (косгу)'!$A$16)</f>
        <v>0</v>
      </c>
      <c r="M27" s="20">
        <f t="shared" si="9"/>
        <v>0</v>
      </c>
    </row>
    <row r="28" spans="1:14" x14ac:dyDescent="0.2">
      <c r="A28" s="21" t="s">
        <v>664</v>
      </c>
      <c r="B28" s="15">
        <f>SUM(B18:B27)</f>
        <v>0</v>
      </c>
      <c r="C28" s="15">
        <f t="shared" ref="C28:D28" si="10">SUM(C18:C27)</f>
        <v>0</v>
      </c>
      <c r="D28" s="15">
        <f t="shared" si="10"/>
        <v>0</v>
      </c>
      <c r="E28" s="15">
        <f t="shared" ref="E28:H28" si="11">SUM(E18:E27)</f>
        <v>0</v>
      </c>
      <c r="F28" s="15">
        <f t="shared" si="11"/>
        <v>0</v>
      </c>
      <c r="G28" s="15">
        <f t="shared" si="11"/>
        <v>0</v>
      </c>
      <c r="H28" s="15">
        <f t="shared" si="11"/>
        <v>0</v>
      </c>
      <c r="I28" s="15">
        <f t="shared" ref="I28" si="12">SUM(I18:I27)</f>
        <v>0</v>
      </c>
      <c r="J28" s="15">
        <f t="shared" ref="J28:L28" si="13">SUM(J18:J27)</f>
        <v>0</v>
      </c>
      <c r="K28" s="15">
        <f t="shared" si="13"/>
        <v>0</v>
      </c>
      <c r="L28" s="15">
        <f t="shared" si="13"/>
        <v>5500000</v>
      </c>
      <c r="M28" s="15">
        <f>SUM(M18:M27)</f>
        <v>5500000</v>
      </c>
      <c r="N28" s="137" t="e">
        <f>SUMIF('Дт-пров '!#REF!,A16,'Дт-пров '!$C:$C)</f>
        <v>#REF!</v>
      </c>
    </row>
    <row r="31" spans="1:14" x14ac:dyDescent="0.2">
      <c r="A31" s="29" t="s">
        <v>731</v>
      </c>
      <c r="B31" s="30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1"/>
    </row>
    <row r="32" spans="1:14" x14ac:dyDescent="0.2">
      <c r="A32" s="15" t="s">
        <v>670</v>
      </c>
      <c r="B32" s="21" t="s">
        <v>657</v>
      </c>
      <c r="C32" s="21" t="s">
        <v>658</v>
      </c>
      <c r="D32" s="21" t="s">
        <v>659</v>
      </c>
      <c r="E32" s="21" t="s">
        <v>676</v>
      </c>
      <c r="F32" s="21" t="s">
        <v>660</v>
      </c>
      <c r="G32" s="21" t="s">
        <v>661</v>
      </c>
      <c r="H32" s="21" t="s">
        <v>662</v>
      </c>
      <c r="I32" s="21" t="s">
        <v>677</v>
      </c>
      <c r="J32" s="21" t="s">
        <v>673</v>
      </c>
      <c r="K32" s="21" t="s">
        <v>663</v>
      </c>
      <c r="L32" s="21" t="s">
        <v>665</v>
      </c>
      <c r="M32" s="21" t="s">
        <v>678</v>
      </c>
    </row>
    <row r="33" spans="1:14" x14ac:dyDescent="0.2">
      <c r="A33" s="22" t="s">
        <v>273</v>
      </c>
      <c r="B33" s="22">
        <f>SUMIFS('Дт-пров '!$C:$C,'Дт-пров '!$N:$N,$A33,'Дт-пров '!$L:$L,B$2,'Дт-пров '!$M:$M,'Дох (косгу)'!$A$31)</f>
        <v>0</v>
      </c>
      <c r="C33" s="22">
        <f>SUMIFS('Дт-пров '!$C:$C,'Дт-пров '!$N:$N,$A33,'Дт-пров '!$L:$L,C$2,'Дт-пров '!$M:$M,'Дох (косгу)'!$A$31)</f>
        <v>0</v>
      </c>
      <c r="D33" s="22">
        <f>SUMIFS('Дт-пров '!$C:$C,'Дт-пров '!$N:$N,$A33,'Дт-пров '!$L:$L,D$2,'Дт-пров '!$M:$M,'Дох (косгу)'!$A$31)</f>
        <v>0</v>
      </c>
      <c r="E33" s="22">
        <f>B33+C33+D33</f>
        <v>0</v>
      </c>
      <c r="F33" s="22">
        <f>SUMIFS('Дт-пров '!$C:$C,'Дт-пров '!$N:$N,$A33,'Дт-пров '!$L:$L,F$2,'Дт-пров '!$M:$M,'Дох (косгу)'!$A$31)</f>
        <v>0</v>
      </c>
      <c r="G33" s="22">
        <f>SUMIFS('Дт-пров '!$C:$C,'Дт-пров '!$N:$N,$A33,'Дт-пров '!$L:$L,G$2,'Дт-пров '!$M:$M,'Дох (косгу)'!$A$31)</f>
        <v>0</v>
      </c>
      <c r="H33" s="22">
        <f>SUMIFS('Дт-пров '!$C:$C,'Дт-пров '!$N:$N,$A33,'Дт-пров '!$L:$L,H$2,'Дт-пров '!$M:$M,'Дох (косгу)'!$A$31)</f>
        <v>0</v>
      </c>
      <c r="I33" s="22">
        <f>F33+G33+H33</f>
        <v>0</v>
      </c>
      <c r="J33" s="22">
        <f>E33+I33</f>
        <v>0</v>
      </c>
      <c r="K33" s="22">
        <f>SUMIFS('Дт-пров '!$C:$C,'Дт-пров '!$N:$N,$A33,'Дт-пров '!$L:$L,K$2,'Дт-пров '!$M:$M,'Дох (косгу)'!$A$31)</f>
        <v>0</v>
      </c>
      <c r="L33" s="22">
        <f>SUMIFS('Дт-пров '!$C:$C,'Дт-пров '!$N:$N,$A33,'Дт-пров '!$L:$L,L$2,'Дт-пров '!$M:$M,'Дох (косгу)'!$A$31)</f>
        <v>0</v>
      </c>
      <c r="M33" s="22">
        <f t="shared" ref="M33:M42" si="14">J33+K33+L33</f>
        <v>0</v>
      </c>
    </row>
    <row r="34" spans="1:14" x14ac:dyDescent="0.2">
      <c r="A34" s="16" t="s">
        <v>27</v>
      </c>
      <c r="B34" s="16">
        <f>SUMIFS('Дт-пров '!$C:$C,'Дт-пров '!$N:$N,$A34,'Дт-пров '!$L:$L,B$2,'Дт-пров '!$M:$M,'Дох (косгу)'!$A$31)</f>
        <v>0</v>
      </c>
      <c r="C34" s="16">
        <f>SUMIFS('Дт-пров '!$C:$C,'Дт-пров '!$N:$N,$A34,'Дт-пров '!$L:$L,C$2,'Дт-пров '!$M:$M,'Дох (косгу)'!$A$31)</f>
        <v>0</v>
      </c>
      <c r="D34" s="16">
        <f>SUMIFS('Дт-пров '!$C:$C,'Дт-пров '!$N:$N,$A34,'Дт-пров '!$L:$L,D$2,'Дт-пров '!$M:$M,'Дох (косгу)'!$A$31)</f>
        <v>12301.22</v>
      </c>
      <c r="E34" s="16">
        <f t="shared" ref="E34:E42" si="15">B34+C34+D34</f>
        <v>12301.22</v>
      </c>
      <c r="F34" s="16">
        <f>SUMIFS('Дт-пров '!$C:$C,'Дт-пров '!$N:$N,$A34,'Дт-пров '!$L:$L,F$2,'Дт-пров '!$M:$M,'Дох (косгу)'!$A$31)</f>
        <v>0</v>
      </c>
      <c r="G34" s="16">
        <f>SUMIFS('Дт-пров '!$C:$C,'Дт-пров '!$N:$N,$A34,'Дт-пров '!$L:$L,G$2,'Дт-пров '!$M:$M,'Дох (косгу)'!$A$31)</f>
        <v>0</v>
      </c>
      <c r="H34" s="16">
        <f>SUMIFS('Дт-пров '!$C:$C,'Дт-пров '!$N:$N,$A34,'Дт-пров '!$L:$L,H$2,'Дт-пров '!$M:$M,'Дох (косгу)'!$A$31)</f>
        <v>0</v>
      </c>
      <c r="I34" s="16">
        <f t="shared" ref="I34:I42" si="16">F34+G34+H34</f>
        <v>0</v>
      </c>
      <c r="J34" s="16">
        <f t="shared" ref="J34:J42" si="17">E34+I34</f>
        <v>12301.22</v>
      </c>
      <c r="K34" s="16">
        <f>SUMIFS('Дт-пров '!$C:$C,'Дт-пров '!$N:$N,$A34,'Дт-пров '!$L:$L,K$2,'Дт-пров '!$M:$M,'Дох (косгу)'!$A$31)</f>
        <v>0</v>
      </c>
      <c r="L34" s="16">
        <f>SUMIFS('Дт-пров '!$C:$C,'Дт-пров '!$N:$N,$A34,'Дт-пров '!$L:$L,L$2,'Дт-пров '!$M:$M,'Дох (косгу)'!$A$31)</f>
        <v>0</v>
      </c>
      <c r="M34" s="16">
        <f t="shared" si="14"/>
        <v>12301.22</v>
      </c>
    </row>
    <row r="35" spans="1:14" x14ac:dyDescent="0.2">
      <c r="A35" s="16" t="s">
        <v>23</v>
      </c>
      <c r="B35" s="16">
        <f>SUMIFS('Дт-пров '!$C:$C,'Дт-пров '!$N:$N,$A35,'Дт-пров '!$L:$L,B$2,'Дт-пров '!$M:$M,'Дох (косгу)'!$A$31)</f>
        <v>0</v>
      </c>
      <c r="C35" s="16">
        <f>SUMIFS('Дт-пров '!$C:$C,'Дт-пров '!$N:$N,$A35,'Дт-пров '!$L:$L,C$2,'Дт-пров '!$M:$M,'Дох (косгу)'!$A$31)</f>
        <v>178004151.69</v>
      </c>
      <c r="D35" s="16">
        <f>SUMIFS('Дт-пров '!$C:$C,'Дт-пров '!$N:$N,$A35,'Дт-пров '!$L:$L,D$2,'Дт-пров '!$M:$M,'Дох (косгу)'!$A$31)</f>
        <v>31995847.309999999</v>
      </c>
      <c r="E35" s="16">
        <f t="shared" si="15"/>
        <v>209999999</v>
      </c>
      <c r="F35" s="16">
        <f>SUMIFS('Дт-пров '!$C:$C,'Дт-пров '!$N:$N,$A35,'Дт-пров '!$L:$L,F$2,'Дт-пров '!$M:$M,'Дох (косгу)'!$A$31)</f>
        <v>58430528.200000003</v>
      </c>
      <c r="G35" s="16">
        <f>SUMIFS('Дт-пров '!$C:$C,'Дт-пров '!$N:$N,$A35,'Дт-пров '!$L:$L,G$2,'Дт-пров '!$M:$M,'Дох (косгу)'!$A$31)</f>
        <v>0</v>
      </c>
      <c r="H35" s="16">
        <f>SUMIFS('Дт-пров '!$C:$C,'Дт-пров '!$N:$N,$A35,'Дт-пров '!$L:$L,H$2,'Дт-пров '!$M:$M,'Дох (косгу)'!$A$31)</f>
        <v>106569471.8</v>
      </c>
      <c r="I35" s="16">
        <f t="shared" si="16"/>
        <v>165000000</v>
      </c>
      <c r="J35" s="16">
        <f t="shared" si="17"/>
        <v>374999999</v>
      </c>
      <c r="K35" s="16">
        <f>SUMIFS('Дт-пров '!$C:$C,'Дт-пров '!$N:$N,$A35,'Дт-пров '!$L:$L,K$2,'Дт-пров '!$M:$M,'Дох (косгу)'!$A$31)</f>
        <v>53009800.009999998</v>
      </c>
      <c r="L35" s="16">
        <f>SUMIFS('Дт-пров '!$C:$C,'Дт-пров '!$N:$N,$A35,'Дт-пров '!$L:$L,L$2,'Дт-пров '!$M:$M,'Дох (косгу)'!$A$31)</f>
        <v>55000000</v>
      </c>
      <c r="M35" s="16">
        <f t="shared" si="14"/>
        <v>483009799.00999999</v>
      </c>
    </row>
    <row r="36" spans="1:14" x14ac:dyDescent="0.2">
      <c r="A36" s="16" t="s">
        <v>11</v>
      </c>
      <c r="B36" s="16">
        <f>SUMIFS('Дт-пров '!$C:$C,'Дт-пров '!$N:$N,$A36,'Дт-пров '!$L:$L,B$2,'Дт-пров '!$M:$M,'Дох (косгу)'!$A$31)</f>
        <v>7215.87</v>
      </c>
      <c r="C36" s="16">
        <f>SUMIFS('Дт-пров '!$C:$C,'Дт-пров '!$N:$N,$A36,'Дт-пров '!$L:$L,C$2,'Дт-пров '!$M:$M,'Дох (косгу)'!$A$31)</f>
        <v>39879.97</v>
      </c>
      <c r="D36" s="16">
        <f>SUMIFS('Дт-пров '!$C:$C,'Дт-пров '!$N:$N,$A36,'Дт-пров '!$L:$L,D$2,'Дт-пров '!$M:$M,'Дох (косгу)'!$A$31)</f>
        <v>0</v>
      </c>
      <c r="E36" s="16">
        <f t="shared" si="15"/>
        <v>47095.840000000004</v>
      </c>
      <c r="F36" s="16">
        <f>SUMIFS('Дт-пров '!$C:$C,'Дт-пров '!$N:$N,$A36,'Дт-пров '!$L:$L,F$2,'Дт-пров '!$M:$M,'Дох (косгу)'!$A$31)</f>
        <v>167355.95000000001</v>
      </c>
      <c r="G36" s="16">
        <f>SUMIFS('Дт-пров '!$C:$C,'Дт-пров '!$N:$N,$A36,'Дт-пров '!$L:$L,G$2,'Дт-пров '!$M:$M,'Дох (косгу)'!$A$31)</f>
        <v>5610.22</v>
      </c>
      <c r="H36" s="16">
        <f>SUMIFS('Дт-пров '!$C:$C,'Дт-пров '!$N:$N,$A36,'Дт-пров '!$L:$L,H$2,'Дт-пров '!$M:$M,'Дох (косгу)'!$A$31)</f>
        <v>25474.46</v>
      </c>
      <c r="I36" s="16">
        <f t="shared" si="16"/>
        <v>198440.63</v>
      </c>
      <c r="J36" s="16">
        <f t="shared" si="17"/>
        <v>245536.47</v>
      </c>
      <c r="K36" s="16">
        <f>SUMIFS('Дт-пров '!$C:$C,'Дт-пров '!$N:$N,$A36,'Дт-пров '!$L:$L,K$2,'Дт-пров '!$M:$M,'Дох (косгу)'!$A$31)</f>
        <v>0</v>
      </c>
      <c r="L36" s="16">
        <f>SUMIFS('Дт-пров '!$C:$C,'Дт-пров '!$N:$N,$A36,'Дт-пров '!$L:$L,L$2,'Дт-пров '!$M:$M,'Дох (косгу)'!$A$31)</f>
        <v>0</v>
      </c>
      <c r="M36" s="16">
        <f t="shared" si="14"/>
        <v>245536.47</v>
      </c>
    </row>
    <row r="37" spans="1:14" x14ac:dyDescent="0.2">
      <c r="A37" s="16" t="s">
        <v>25</v>
      </c>
      <c r="B37" s="16">
        <f>SUMIFS('Дт-пров '!$C:$C,'Дт-пров '!$N:$N,$A37,'Дт-пров '!$L:$L,B$2,'Дт-пров '!$M:$M,'Дох (косгу)'!$A$31)</f>
        <v>104.84</v>
      </c>
      <c r="C37" s="16">
        <f>SUMIFS('Дт-пров '!$C:$C,'Дт-пров '!$N:$N,$A37,'Дт-пров '!$L:$L,C$2,'Дт-пров '!$M:$M,'Дох (косгу)'!$A$31)</f>
        <v>0</v>
      </c>
      <c r="D37" s="16">
        <f>SUMIFS('Дт-пров '!$C:$C,'Дт-пров '!$N:$N,$A37,'Дт-пров '!$L:$L,D$2,'Дт-пров '!$M:$M,'Дох (косгу)'!$A$31)</f>
        <v>0</v>
      </c>
      <c r="E37" s="16">
        <f t="shared" si="15"/>
        <v>104.84</v>
      </c>
      <c r="F37" s="16">
        <f>SUMIFS('Дт-пров '!$C:$C,'Дт-пров '!$N:$N,$A37,'Дт-пров '!$L:$L,F$2,'Дт-пров '!$M:$M,'Дох (косгу)'!$A$31)</f>
        <v>0</v>
      </c>
      <c r="G37" s="16">
        <f>SUMIFS('Дт-пров '!$C:$C,'Дт-пров '!$N:$N,$A37,'Дт-пров '!$L:$L,G$2,'Дт-пров '!$M:$M,'Дох (косгу)'!$A$31)</f>
        <v>0</v>
      </c>
      <c r="H37" s="16">
        <f>SUMIFS('Дт-пров '!$C:$C,'Дт-пров '!$N:$N,$A37,'Дт-пров '!$L:$L,H$2,'Дт-пров '!$M:$M,'Дох (косгу)'!$A$31)</f>
        <v>0</v>
      </c>
      <c r="I37" s="16">
        <f t="shared" si="16"/>
        <v>0</v>
      </c>
      <c r="J37" s="16">
        <f t="shared" si="17"/>
        <v>104.84</v>
      </c>
      <c r="K37" s="16">
        <f>SUMIFS('Дт-пров '!$C:$C,'Дт-пров '!$N:$N,$A37,'Дт-пров '!$L:$L,K$2,'Дт-пров '!$M:$M,'Дох (косгу)'!$A$31)</f>
        <v>0</v>
      </c>
      <c r="L37" s="16">
        <f>SUMIFS('Дт-пров '!$C:$C,'Дт-пров '!$N:$N,$A37,'Дт-пров '!$L:$L,L$2,'Дт-пров '!$M:$M,'Дох (косгу)'!$A$31)</f>
        <v>0</v>
      </c>
      <c r="M37" s="16">
        <f t="shared" si="14"/>
        <v>104.84</v>
      </c>
    </row>
    <row r="38" spans="1:14" x14ac:dyDescent="0.2">
      <c r="A38" s="16" t="s">
        <v>15</v>
      </c>
      <c r="B38" s="16">
        <f>SUMIFS('Дт-пров '!$C:$C,'Дт-пров '!$N:$N,$A38,'Дт-пров '!$L:$L,B$2,'Дт-пров '!$M:$M,'Дох (косгу)'!$A$31)</f>
        <v>17830.23</v>
      </c>
      <c r="C38" s="16">
        <f>SUMIFS('Дт-пров '!$C:$C,'Дт-пров '!$N:$N,$A38,'Дт-пров '!$L:$L,C$2,'Дт-пров '!$M:$M,'Дох (косгу)'!$A$31)</f>
        <v>0</v>
      </c>
      <c r="D38" s="16">
        <f>SUMIFS('Дт-пров '!$C:$C,'Дт-пров '!$N:$N,$A38,'Дт-пров '!$L:$L,D$2,'Дт-пров '!$M:$M,'Дох (косгу)'!$A$31)</f>
        <v>0</v>
      </c>
      <c r="E38" s="16">
        <f t="shared" si="15"/>
        <v>17830.23</v>
      </c>
      <c r="F38" s="16">
        <f>SUMIFS('Дт-пров '!$C:$C,'Дт-пров '!$N:$N,$A38,'Дт-пров '!$L:$L,F$2,'Дт-пров '!$M:$M,'Дох (косгу)'!$A$31)</f>
        <v>0</v>
      </c>
      <c r="G38" s="16">
        <f>SUMIFS('Дт-пров '!$C:$C,'Дт-пров '!$N:$N,$A38,'Дт-пров '!$L:$L,G$2,'Дт-пров '!$M:$M,'Дох (косгу)'!$A$31)</f>
        <v>1484.52</v>
      </c>
      <c r="H38" s="16">
        <f>SUMIFS('Дт-пров '!$C:$C,'Дт-пров '!$N:$N,$A38,'Дт-пров '!$L:$L,H$2,'Дт-пров '!$M:$M,'Дох (косгу)'!$A$31)</f>
        <v>0</v>
      </c>
      <c r="I38" s="16">
        <f t="shared" si="16"/>
        <v>1484.52</v>
      </c>
      <c r="J38" s="16">
        <f t="shared" si="17"/>
        <v>19314.75</v>
      </c>
      <c r="K38" s="16">
        <f>SUMIFS('Дт-пров '!$C:$C,'Дт-пров '!$N:$N,$A38,'Дт-пров '!$L:$L,K$2,'Дт-пров '!$M:$M,'Дох (косгу)'!$A$31)</f>
        <v>0</v>
      </c>
      <c r="L38" s="16">
        <f>SUMIFS('Дт-пров '!$C:$C,'Дт-пров '!$N:$N,$A38,'Дт-пров '!$L:$L,L$2,'Дт-пров '!$M:$M,'Дох (косгу)'!$A$31)</f>
        <v>681.48</v>
      </c>
      <c r="M38" s="16">
        <f t="shared" si="14"/>
        <v>19996.23</v>
      </c>
    </row>
    <row r="39" spans="1:14" x14ac:dyDescent="0.2">
      <c r="A39" s="16" t="s">
        <v>29</v>
      </c>
      <c r="B39" s="16">
        <f>SUMIFS('Дт-пров '!$C:$C,'Дт-пров '!$N:$N,$A39,'Дт-пров '!$L:$L,B$2,'Дт-пров '!$M:$M,'Дох (косгу)'!$A$31)</f>
        <v>38317.279999999999</v>
      </c>
      <c r="C39" s="16">
        <f>SUMIFS('Дт-пров '!$C:$C,'Дт-пров '!$N:$N,$A39,'Дт-пров '!$L:$L,C$2,'Дт-пров '!$M:$M,'Дох (косгу)'!$A$31)</f>
        <v>142409.88999999998</v>
      </c>
      <c r="D39" s="16">
        <f>SUMIFS('Дт-пров '!$C:$C,'Дт-пров '!$N:$N,$A39,'Дт-пров '!$L:$L,D$2,'Дт-пров '!$M:$M,'Дох (косгу)'!$A$31)</f>
        <v>128251.69</v>
      </c>
      <c r="E39" s="16">
        <f t="shared" si="15"/>
        <v>308978.86</v>
      </c>
      <c r="F39" s="16">
        <f>SUMIFS('Дт-пров '!$C:$C,'Дт-пров '!$N:$N,$A39,'Дт-пров '!$L:$L,F$2,'Дт-пров '!$M:$M,'Дох (косгу)'!$A$31)</f>
        <v>47276.86</v>
      </c>
      <c r="G39" s="16">
        <f>SUMIFS('Дт-пров '!$C:$C,'Дт-пров '!$N:$N,$A39,'Дт-пров '!$L:$L,G$2,'Дт-пров '!$M:$M,'Дох (косгу)'!$A$31)</f>
        <v>87153.02</v>
      </c>
      <c r="H39" s="16">
        <f>SUMIFS('Дт-пров '!$C:$C,'Дт-пров '!$N:$N,$A39,'Дт-пров '!$L:$L,H$2,'Дт-пров '!$M:$M,'Дох (косгу)'!$A$31)</f>
        <v>82971.610000000015</v>
      </c>
      <c r="I39" s="16">
        <f t="shared" si="16"/>
        <v>217401.49000000002</v>
      </c>
      <c r="J39" s="16">
        <f t="shared" si="17"/>
        <v>526380.35</v>
      </c>
      <c r="K39" s="16">
        <f>SUMIFS('Дт-пров '!$C:$C,'Дт-пров '!$N:$N,$A39,'Дт-пров '!$L:$L,K$2,'Дт-пров '!$M:$M,'Дох (косгу)'!$A$31)</f>
        <v>21098.120000000003</v>
      </c>
      <c r="L39" s="16">
        <f>SUMIFS('Дт-пров '!$C:$C,'Дт-пров '!$N:$N,$A39,'Дт-пров '!$L:$L,L$2,'Дт-пров '!$M:$M,'Дох (косгу)'!$A$31)</f>
        <v>67178.080000000002</v>
      </c>
      <c r="M39" s="16">
        <f t="shared" si="14"/>
        <v>614656.54999999993</v>
      </c>
    </row>
    <row r="40" spans="1:14" x14ac:dyDescent="0.2">
      <c r="A40" s="16" t="s">
        <v>17</v>
      </c>
      <c r="B40" s="16">
        <f>SUMIFS('Дт-пров '!$C:$C,'Дт-пров '!$N:$N,$A40,'Дт-пров '!$L:$L,B$2,'Дт-пров '!$M:$M,'Дох (косгу)'!$A$31)</f>
        <v>0</v>
      </c>
      <c r="C40" s="16">
        <f>SUMIFS('Дт-пров '!$C:$C,'Дт-пров '!$N:$N,$A40,'Дт-пров '!$L:$L,C$2,'Дт-пров '!$M:$M,'Дох (косгу)'!$A$31)</f>
        <v>0</v>
      </c>
      <c r="D40" s="16">
        <f>SUMIFS('Дт-пров '!$C:$C,'Дт-пров '!$N:$N,$A40,'Дт-пров '!$L:$L,D$2,'Дт-пров '!$M:$M,'Дох (косгу)'!$A$31)</f>
        <v>15812.64</v>
      </c>
      <c r="E40" s="16">
        <f t="shared" si="15"/>
        <v>15812.64</v>
      </c>
      <c r="F40" s="16">
        <f>SUMIFS('Дт-пров '!$C:$C,'Дт-пров '!$N:$N,$A40,'Дт-пров '!$L:$L,F$2,'Дт-пров '!$M:$M,'Дох (косгу)'!$A$31)</f>
        <v>0</v>
      </c>
      <c r="G40" s="16">
        <f>SUMIFS('Дт-пров '!$C:$C,'Дт-пров '!$N:$N,$A40,'Дт-пров '!$L:$L,G$2,'Дт-пров '!$M:$M,'Дох (косгу)'!$A$31)</f>
        <v>0</v>
      </c>
      <c r="H40" s="16">
        <f>SUMIFS('Дт-пров '!$C:$C,'Дт-пров '!$N:$N,$A40,'Дт-пров '!$L:$L,H$2,'Дт-пров '!$M:$M,'Дох (косгу)'!$A$31)</f>
        <v>0</v>
      </c>
      <c r="I40" s="16">
        <f t="shared" si="16"/>
        <v>0</v>
      </c>
      <c r="J40" s="16">
        <f t="shared" si="17"/>
        <v>15812.64</v>
      </c>
      <c r="K40" s="16">
        <f>SUMIFS('Дт-пров '!$C:$C,'Дт-пров '!$N:$N,$A40,'Дт-пров '!$L:$L,K$2,'Дт-пров '!$M:$M,'Дох (косгу)'!$A$31)</f>
        <v>0</v>
      </c>
      <c r="L40" s="16">
        <f>SUMIFS('Дт-пров '!$C:$C,'Дт-пров '!$N:$N,$A40,'Дт-пров '!$L:$L,L$2,'Дт-пров '!$M:$M,'Дох (косгу)'!$A$31)</f>
        <v>0</v>
      </c>
      <c r="M40" s="16">
        <f t="shared" si="14"/>
        <v>15812.64</v>
      </c>
    </row>
    <row r="41" spans="1:14" x14ac:dyDescent="0.2">
      <c r="A41" s="16" t="s">
        <v>19</v>
      </c>
      <c r="B41" s="16">
        <f>SUMIFS('Дт-пров '!$C:$C,'Дт-пров '!$N:$N,$A41,'Дт-пров '!$L:$L,B$2,'Дт-пров '!$M:$M,'Дох (косгу)'!$A$31)</f>
        <v>0</v>
      </c>
      <c r="C41" s="16">
        <f>SUMIFS('Дт-пров '!$C:$C,'Дт-пров '!$N:$N,$A41,'Дт-пров '!$L:$L,C$2,'Дт-пров '!$M:$M,'Дох (косгу)'!$A$31)</f>
        <v>0</v>
      </c>
      <c r="D41" s="16">
        <f>SUMIFS('Дт-пров '!$C:$C,'Дт-пров '!$N:$N,$A41,'Дт-пров '!$L:$L,D$2,'Дт-пров '!$M:$M,'Дох (косгу)'!$A$31)</f>
        <v>0</v>
      </c>
      <c r="E41" s="16">
        <f t="shared" si="15"/>
        <v>0</v>
      </c>
      <c r="F41" s="16">
        <f>SUMIFS('Дт-пров '!$C:$C,'Дт-пров '!$N:$N,$A41,'Дт-пров '!$L:$L,F$2,'Дт-пров '!$M:$M,'Дох (косгу)'!$A$31)</f>
        <v>1396.64</v>
      </c>
      <c r="G41" s="16">
        <f>SUMIFS('Дт-пров '!$C:$C,'Дт-пров '!$N:$N,$A41,'Дт-пров '!$L:$L,G$2,'Дт-пров '!$M:$M,'Дох (косгу)'!$A$31)</f>
        <v>0</v>
      </c>
      <c r="H41" s="16">
        <f>SUMIFS('Дт-пров '!$C:$C,'Дт-пров '!$N:$N,$A41,'Дт-пров '!$L:$L,H$2,'Дт-пров '!$M:$M,'Дох (косгу)'!$A$31)</f>
        <v>0</v>
      </c>
      <c r="I41" s="16">
        <f t="shared" si="16"/>
        <v>1396.64</v>
      </c>
      <c r="J41" s="16">
        <f t="shared" si="17"/>
        <v>1396.64</v>
      </c>
      <c r="K41" s="16">
        <f>SUMIFS('Дт-пров '!$C:$C,'Дт-пров '!$N:$N,$A41,'Дт-пров '!$L:$L,K$2,'Дт-пров '!$M:$M,'Дох (косгу)'!$A$31)</f>
        <v>0</v>
      </c>
      <c r="L41" s="16">
        <f>SUMIFS('Дт-пров '!$C:$C,'Дт-пров '!$N:$N,$A41,'Дт-пров '!$L:$L,L$2,'Дт-пров '!$M:$M,'Дох (косгу)'!$A$31)</f>
        <v>0</v>
      </c>
      <c r="M41" s="16">
        <f t="shared" si="14"/>
        <v>1396.64</v>
      </c>
    </row>
    <row r="42" spans="1:14" x14ac:dyDescent="0.2">
      <c r="A42" s="20" t="s">
        <v>20</v>
      </c>
      <c r="B42" s="20">
        <f>SUMIFS('Дт-пров '!$C:$C,'Дт-пров '!$N:$N,$A42,'Дт-пров '!$L:$L,B$2,'Дт-пров '!$M:$M,'Дох (косгу)'!$A$31)</f>
        <v>154853.5</v>
      </c>
      <c r="C42" s="20">
        <f>SUMIFS('Дт-пров '!$C:$C,'Дт-пров '!$N:$N,$A42,'Дт-пров '!$L:$L,C$2,'Дт-пров '!$M:$M,'Дох (косгу)'!$A$31)</f>
        <v>0</v>
      </c>
      <c r="D42" s="20">
        <f>SUMIFS('Дт-пров '!$C:$C,'Дт-пров '!$N:$N,$A42,'Дт-пров '!$L:$L,D$2,'Дт-пров '!$M:$M,'Дох (косгу)'!$A$31)</f>
        <v>36200</v>
      </c>
      <c r="E42" s="20">
        <f t="shared" si="15"/>
        <v>191053.5</v>
      </c>
      <c r="F42" s="20">
        <f>SUMIFS('Дт-пров '!$C:$C,'Дт-пров '!$N:$N,$A42,'Дт-пров '!$L:$L,F$2,'Дт-пров '!$M:$M,'Дох (косгу)'!$A$31)</f>
        <v>138.68</v>
      </c>
      <c r="G42" s="20">
        <f>SUMIFS('Дт-пров '!$C:$C,'Дт-пров '!$N:$N,$A42,'Дт-пров '!$L:$L,G$2,'Дт-пров '!$M:$M,'Дох (косгу)'!$A$31)</f>
        <v>41049.279999999999</v>
      </c>
      <c r="H42" s="20">
        <f>SUMIFS('Дт-пров '!$C:$C,'Дт-пров '!$N:$N,$A42,'Дт-пров '!$L:$L,H$2,'Дт-пров '!$M:$M,'Дох (косгу)'!$A$31)</f>
        <v>0</v>
      </c>
      <c r="I42" s="20">
        <f t="shared" si="16"/>
        <v>41187.96</v>
      </c>
      <c r="J42" s="20">
        <f t="shared" si="17"/>
        <v>232241.46</v>
      </c>
      <c r="K42" s="20">
        <f>SUMIFS('Дт-пров '!$C:$C,'Дт-пров '!$N:$N,$A42,'Дт-пров '!$L:$L,K$2,'Дт-пров '!$M:$M,'Дох (косгу)'!$A$31)</f>
        <v>0</v>
      </c>
      <c r="L42" s="20">
        <f>SUMIFS('Дт-пров '!$C:$C,'Дт-пров '!$N:$N,$A42,'Дт-пров '!$L:$L,L$2,'Дт-пров '!$M:$M,'Дох (косгу)'!$A$31)</f>
        <v>277.36</v>
      </c>
      <c r="M42" s="20">
        <f t="shared" si="14"/>
        <v>232518.81999999998</v>
      </c>
    </row>
    <row r="43" spans="1:14" x14ac:dyDescent="0.2">
      <c r="A43" s="21" t="s">
        <v>664</v>
      </c>
      <c r="B43" s="15">
        <f>SUM(B33:B42)</f>
        <v>218321.72</v>
      </c>
      <c r="C43" s="15">
        <f t="shared" ref="C43:D43" si="18">SUM(C33:C42)</f>
        <v>178186441.54999998</v>
      </c>
      <c r="D43" s="15">
        <f t="shared" si="18"/>
        <v>32188412.859999999</v>
      </c>
      <c r="E43" s="15">
        <f t="shared" ref="E43:H43" si="19">SUM(E33:E42)</f>
        <v>210593176.13</v>
      </c>
      <c r="F43" s="15">
        <f t="shared" si="19"/>
        <v>58646696.330000006</v>
      </c>
      <c r="G43" s="15">
        <f t="shared" si="19"/>
        <v>135297.04</v>
      </c>
      <c r="H43" s="15">
        <f t="shared" si="19"/>
        <v>106677917.86999999</v>
      </c>
      <c r="I43" s="15">
        <f t="shared" ref="I43" si="20">SUM(I33:I42)</f>
        <v>165459911.24000001</v>
      </c>
      <c r="J43" s="15">
        <f t="shared" ref="J43:L43" si="21">SUM(J33:J42)</f>
        <v>376053087.37</v>
      </c>
      <c r="K43" s="15">
        <f t="shared" si="21"/>
        <v>53030898.129999995</v>
      </c>
      <c r="L43" s="15">
        <f t="shared" si="21"/>
        <v>55068136.919999994</v>
      </c>
      <c r="M43" s="15">
        <f t="shared" ref="M43" si="22">SUM(M33:M42)</f>
        <v>484152122.42000002</v>
      </c>
      <c r="N43" s="137" t="e">
        <f>SUMIF('Дт-пров '!#REF!,A31,'Дт-пров '!$C:$C)</f>
        <v>#REF!</v>
      </c>
    </row>
    <row r="46" spans="1:14" x14ac:dyDescent="0.2">
      <c r="A46" s="35" t="s">
        <v>730</v>
      </c>
      <c r="B46" s="36"/>
      <c r="C46" s="36"/>
      <c r="D46" s="36"/>
      <c r="E46" s="36"/>
      <c r="F46" s="36"/>
      <c r="G46" s="36"/>
      <c r="H46" s="36"/>
      <c r="I46" s="36"/>
      <c r="J46" s="36"/>
      <c r="K46" s="36"/>
      <c r="L46" s="36"/>
      <c r="M46" s="37"/>
    </row>
    <row r="47" spans="1:14" x14ac:dyDescent="0.2">
      <c r="A47" s="15" t="s">
        <v>670</v>
      </c>
      <c r="B47" s="21" t="s">
        <v>657</v>
      </c>
      <c r="C47" s="21" t="s">
        <v>658</v>
      </c>
      <c r="D47" s="21" t="s">
        <v>659</v>
      </c>
      <c r="E47" s="21" t="s">
        <v>676</v>
      </c>
      <c r="F47" s="21" t="s">
        <v>660</v>
      </c>
      <c r="G47" s="21" t="s">
        <v>661</v>
      </c>
      <c r="H47" s="21" t="s">
        <v>662</v>
      </c>
      <c r="I47" s="21" t="s">
        <v>677</v>
      </c>
      <c r="J47" s="21" t="s">
        <v>673</v>
      </c>
      <c r="K47" s="21" t="s">
        <v>663</v>
      </c>
      <c r="L47" s="21" t="s">
        <v>665</v>
      </c>
      <c r="M47" s="21" t="s">
        <v>678</v>
      </c>
    </row>
    <row r="48" spans="1:14" x14ac:dyDescent="0.2">
      <c r="A48" s="22" t="s">
        <v>273</v>
      </c>
      <c r="B48" s="22">
        <f>SUMIFS('Дт-пров '!$C:$C,'Дт-пров '!$N:$N,$A48,'Дт-пров '!$L:$L,B$2,'Дт-пров '!$M:$M,'Дох (косгу)'!$A$46)</f>
        <v>0</v>
      </c>
      <c r="C48" s="22">
        <f>SUMIFS('Дт-пров '!$C:$C,'Дт-пров '!$N:$N,$A48,'Дт-пров '!$L:$L,C$2,'Дт-пров '!$M:$M,'Дох (косгу)'!$A$46)</f>
        <v>0</v>
      </c>
      <c r="D48" s="22">
        <f>SUMIFS('Дт-пров '!$C:$C,'Дт-пров '!$N:$N,$A48,'Дт-пров '!$L:$L,D$2,'Дт-пров '!$M:$M,'Дох (косгу)'!$A$46)</f>
        <v>0</v>
      </c>
      <c r="E48" s="22">
        <f>B48+C48+D48</f>
        <v>0</v>
      </c>
      <c r="F48" s="22">
        <f>SUMIFS('Дт-пров '!$C:$C,'Дт-пров '!$N:$N,$A48,'Дт-пров '!$L:$L,F$2,'Дт-пров '!$M:$M,'Дох (косгу)'!$A$46)</f>
        <v>0</v>
      </c>
      <c r="G48" s="22">
        <f>SUMIFS('Дт-пров '!$C:$C,'Дт-пров '!$N:$N,$A48,'Дт-пров '!$L:$L,G$2,'Дт-пров '!$M:$M,'Дох (косгу)'!$A$46)</f>
        <v>0</v>
      </c>
      <c r="H48" s="22">
        <f>SUMIFS('Дт-пров '!$C:$C,'Дт-пров '!$N:$N,$A48,'Дт-пров '!$L:$L,H$2,'Дт-пров '!$M:$M,'Дох (косгу)'!$A$46)</f>
        <v>0</v>
      </c>
      <c r="I48" s="22">
        <f>F48+G48+H48</f>
        <v>0</v>
      </c>
      <c r="J48" s="22">
        <f>E48+I48</f>
        <v>0</v>
      </c>
      <c r="K48" s="22">
        <f>SUMIFS('Дт-пров '!$C:$C,'Дт-пров '!$N:$N,$A48,'Дт-пров '!$L:$L,K$2,'Дт-пров '!$M:$M,'Дох (косгу)'!$A$46)</f>
        <v>0</v>
      </c>
      <c r="L48" s="22">
        <f>SUMIFS('Дт-пров '!$C:$C,'Дт-пров '!$N:$N,$A48,'Дт-пров '!$L:$L,L$2,'Дт-пров '!$M:$M,'Дох (косгу)'!$A$46)</f>
        <v>0</v>
      </c>
      <c r="M48" s="22">
        <f>J48+K48+L48</f>
        <v>0</v>
      </c>
    </row>
    <row r="49" spans="1:14" x14ac:dyDescent="0.2">
      <c r="A49" s="16" t="s">
        <v>27</v>
      </c>
      <c r="B49" s="16">
        <f>SUMIFS('Дт-пров '!$C:$C,'Дт-пров '!$N:$N,$A49,'Дт-пров '!$L:$L,B$2,'Дт-пров '!$M:$M,'Дох (косгу)'!$A$46)</f>
        <v>0</v>
      </c>
      <c r="C49" s="16">
        <f>SUMIFS('Дт-пров '!$C:$C,'Дт-пров '!$N:$N,$A49,'Дт-пров '!$L:$L,C$2,'Дт-пров '!$M:$M,'Дох (косгу)'!$A$46)</f>
        <v>0</v>
      </c>
      <c r="D49" s="16">
        <f>SUMIFS('Дт-пров '!$C:$C,'Дт-пров '!$N:$N,$A49,'Дт-пров '!$L:$L,D$2,'Дт-пров '!$M:$M,'Дох (косгу)'!$A$46)</f>
        <v>0</v>
      </c>
      <c r="E49" s="16">
        <f t="shared" ref="E49:E57" si="23">B49+C49+D49</f>
        <v>0</v>
      </c>
      <c r="F49" s="16">
        <f>SUMIFS('Дт-пров '!$C:$C,'Дт-пров '!$N:$N,$A49,'Дт-пров '!$L:$L,F$2,'Дт-пров '!$M:$M,'Дох (косгу)'!$A$46)</f>
        <v>0</v>
      </c>
      <c r="G49" s="16">
        <f>SUMIFS('Дт-пров '!$C:$C,'Дт-пров '!$N:$N,$A49,'Дт-пров '!$L:$L,G$2,'Дт-пров '!$M:$M,'Дох (косгу)'!$A$46)</f>
        <v>0</v>
      </c>
      <c r="H49" s="16">
        <f>SUMIFS('Дт-пров '!$C:$C,'Дт-пров '!$N:$N,$A49,'Дт-пров '!$L:$L,H$2,'Дт-пров '!$M:$M,'Дох (косгу)'!$A$46)</f>
        <v>0</v>
      </c>
      <c r="I49" s="16">
        <f t="shared" ref="I49:I57" si="24">F49+G49+H49</f>
        <v>0</v>
      </c>
      <c r="J49" s="16">
        <f t="shared" ref="J49:J57" si="25">E49+I49</f>
        <v>0</v>
      </c>
      <c r="K49" s="16">
        <f>SUMIFS('Дт-пров '!$C:$C,'Дт-пров '!$N:$N,$A49,'Дт-пров '!$L:$L,K$2,'Дт-пров '!$M:$M,'Дох (косгу)'!$A$46)</f>
        <v>0</v>
      </c>
      <c r="L49" s="16">
        <f>SUMIFS('Дт-пров '!$C:$C,'Дт-пров '!$N:$N,$A49,'Дт-пров '!$L:$L,L$2,'Дт-пров '!$M:$M,'Дох (косгу)'!$A$46)</f>
        <v>0</v>
      </c>
      <c r="M49" s="16">
        <f t="shared" ref="M49:M57" si="26">J49+K49+L49</f>
        <v>0</v>
      </c>
    </row>
    <row r="50" spans="1:14" x14ac:dyDescent="0.2">
      <c r="A50" s="16" t="s">
        <v>23</v>
      </c>
      <c r="B50" s="16">
        <f>SUMIFS('Дт-пров '!$C:$C,'Дт-пров '!$N:$N,$A50,'Дт-пров '!$L:$L,B$2,'Дт-пров '!$M:$M,'Дох (косгу)'!$A$46)</f>
        <v>0</v>
      </c>
      <c r="C50" s="16">
        <f>SUMIFS('Дт-пров '!$C:$C,'Дт-пров '!$N:$N,$A50,'Дт-пров '!$L:$L,C$2,'Дт-пров '!$M:$M,'Дох (косгу)'!$A$46)</f>
        <v>0</v>
      </c>
      <c r="D50" s="16">
        <f>SUMIFS('Дт-пров '!$C:$C,'Дт-пров '!$N:$N,$A50,'Дт-пров '!$L:$L,D$2,'Дт-пров '!$M:$M,'Дох (косгу)'!$A$46)</f>
        <v>24573700</v>
      </c>
      <c r="E50" s="16">
        <f t="shared" si="23"/>
        <v>24573700</v>
      </c>
      <c r="F50" s="16">
        <f>SUMIFS('Дт-пров '!$C:$C,'Дт-пров '!$N:$N,$A50,'Дт-пров '!$L:$L,F$2,'Дт-пров '!$M:$M,'Дох (косгу)'!$A$46)</f>
        <v>0</v>
      </c>
      <c r="G50" s="16">
        <f>SUMIFS('Дт-пров '!$C:$C,'Дт-пров '!$N:$N,$A50,'Дт-пров '!$L:$L,G$2,'Дт-пров '!$M:$M,'Дох (косгу)'!$A$46)</f>
        <v>0</v>
      </c>
      <c r="H50" s="16">
        <f>SUMIFS('Дт-пров '!$C:$C,'Дт-пров '!$N:$N,$A50,'Дт-пров '!$L:$L,H$2,'Дт-пров '!$M:$M,'Дох (косгу)'!$A$46)</f>
        <v>0</v>
      </c>
      <c r="I50" s="16">
        <f t="shared" si="24"/>
        <v>0</v>
      </c>
      <c r="J50" s="16">
        <f t="shared" si="25"/>
        <v>24573700</v>
      </c>
      <c r="K50" s="16">
        <f>SUMIFS('Дт-пров '!$C:$C,'Дт-пров '!$N:$N,$A50,'Дт-пров '!$L:$L,K$2,'Дт-пров '!$M:$M,'Дох (косгу)'!$A$46)</f>
        <v>0</v>
      </c>
      <c r="L50" s="16">
        <f>SUMIFS('Дт-пров '!$C:$C,'Дт-пров '!$N:$N,$A50,'Дт-пров '!$L:$L,L$2,'Дт-пров '!$M:$M,'Дох (косгу)'!$A$46)</f>
        <v>0</v>
      </c>
      <c r="M50" s="16">
        <f t="shared" si="26"/>
        <v>24573700</v>
      </c>
    </row>
    <row r="51" spans="1:14" x14ac:dyDescent="0.2">
      <c r="A51" s="16" t="s">
        <v>11</v>
      </c>
      <c r="B51" s="16">
        <f>SUMIFS('Дт-пров '!$C:$C,'Дт-пров '!$N:$N,$A51,'Дт-пров '!$L:$L,B$2,'Дт-пров '!$M:$M,'Дох (косгу)'!$A$46)</f>
        <v>0</v>
      </c>
      <c r="C51" s="16">
        <f>SUMIFS('Дт-пров '!$C:$C,'Дт-пров '!$N:$N,$A51,'Дт-пров '!$L:$L,C$2,'Дт-пров '!$M:$M,'Дох (косгу)'!$A$46)</f>
        <v>0</v>
      </c>
      <c r="D51" s="16">
        <f>SUMIFS('Дт-пров '!$C:$C,'Дт-пров '!$N:$N,$A51,'Дт-пров '!$L:$L,D$2,'Дт-пров '!$M:$M,'Дох (косгу)'!$A$46)</f>
        <v>0</v>
      </c>
      <c r="E51" s="16">
        <f t="shared" si="23"/>
        <v>0</v>
      </c>
      <c r="F51" s="16">
        <f>SUMIFS('Дт-пров '!$C:$C,'Дт-пров '!$N:$N,$A51,'Дт-пров '!$L:$L,F$2,'Дт-пров '!$M:$M,'Дох (косгу)'!$A$46)</f>
        <v>0</v>
      </c>
      <c r="G51" s="16">
        <f>SUMIFS('Дт-пров '!$C:$C,'Дт-пров '!$N:$N,$A51,'Дт-пров '!$L:$L,G$2,'Дт-пров '!$M:$M,'Дох (косгу)'!$A$46)</f>
        <v>0</v>
      </c>
      <c r="H51" s="16">
        <f>SUMIFS('Дт-пров '!$C:$C,'Дт-пров '!$N:$N,$A51,'Дт-пров '!$L:$L,H$2,'Дт-пров '!$M:$M,'Дох (косгу)'!$A$46)</f>
        <v>0</v>
      </c>
      <c r="I51" s="16">
        <f t="shared" si="24"/>
        <v>0</v>
      </c>
      <c r="J51" s="16">
        <f t="shared" si="25"/>
        <v>0</v>
      </c>
      <c r="K51" s="16">
        <f>SUMIFS('Дт-пров '!$C:$C,'Дт-пров '!$N:$N,$A51,'Дт-пров '!$L:$L,K$2,'Дт-пров '!$M:$M,'Дох (косгу)'!$A$46)</f>
        <v>0</v>
      </c>
      <c r="L51" s="16">
        <f>SUMIFS('Дт-пров '!$C:$C,'Дт-пров '!$N:$N,$A51,'Дт-пров '!$L:$L,L$2,'Дт-пров '!$M:$M,'Дох (косгу)'!$A$46)</f>
        <v>0</v>
      </c>
      <c r="M51" s="16">
        <f t="shared" si="26"/>
        <v>0</v>
      </c>
    </row>
    <row r="52" spans="1:14" x14ac:dyDescent="0.2">
      <c r="A52" s="16" t="s">
        <v>25</v>
      </c>
      <c r="B52" s="16">
        <f>SUMIFS('Дт-пров '!$C:$C,'Дт-пров '!$N:$N,$A52,'Дт-пров '!$L:$L,B$2,'Дт-пров '!$M:$M,'Дох (косгу)'!$A$46)</f>
        <v>0</v>
      </c>
      <c r="C52" s="16">
        <f>SUMIFS('Дт-пров '!$C:$C,'Дт-пров '!$N:$N,$A52,'Дт-пров '!$L:$L,C$2,'Дт-пров '!$M:$M,'Дох (косгу)'!$A$46)</f>
        <v>0</v>
      </c>
      <c r="D52" s="16">
        <f>SUMIFS('Дт-пров '!$C:$C,'Дт-пров '!$N:$N,$A52,'Дт-пров '!$L:$L,D$2,'Дт-пров '!$M:$M,'Дох (косгу)'!$A$46)</f>
        <v>0</v>
      </c>
      <c r="E52" s="16">
        <f t="shared" si="23"/>
        <v>0</v>
      </c>
      <c r="F52" s="16">
        <f>SUMIFS('Дт-пров '!$C:$C,'Дт-пров '!$N:$N,$A52,'Дт-пров '!$L:$L,F$2,'Дт-пров '!$M:$M,'Дох (косгу)'!$A$46)</f>
        <v>0</v>
      </c>
      <c r="G52" s="16">
        <f>SUMIFS('Дт-пров '!$C:$C,'Дт-пров '!$N:$N,$A52,'Дт-пров '!$L:$L,G$2,'Дт-пров '!$M:$M,'Дох (косгу)'!$A$46)</f>
        <v>0</v>
      </c>
      <c r="H52" s="16">
        <f>SUMIFS('Дт-пров '!$C:$C,'Дт-пров '!$N:$N,$A52,'Дт-пров '!$L:$L,H$2,'Дт-пров '!$M:$M,'Дох (косгу)'!$A$46)</f>
        <v>0</v>
      </c>
      <c r="I52" s="16">
        <f t="shared" si="24"/>
        <v>0</v>
      </c>
      <c r="J52" s="16">
        <f t="shared" si="25"/>
        <v>0</v>
      </c>
      <c r="K52" s="16">
        <f>SUMIFS('Дт-пров '!$C:$C,'Дт-пров '!$N:$N,$A52,'Дт-пров '!$L:$L,K$2,'Дт-пров '!$M:$M,'Дох (косгу)'!$A$46)</f>
        <v>0</v>
      </c>
      <c r="L52" s="16">
        <f>SUMIFS('Дт-пров '!$C:$C,'Дт-пров '!$N:$N,$A52,'Дт-пров '!$L:$L,L$2,'Дт-пров '!$M:$M,'Дох (косгу)'!$A$46)</f>
        <v>0</v>
      </c>
      <c r="M52" s="16">
        <f t="shared" si="26"/>
        <v>0</v>
      </c>
    </row>
    <row r="53" spans="1:14" x14ac:dyDescent="0.2">
      <c r="A53" s="16" t="s">
        <v>15</v>
      </c>
      <c r="B53" s="16">
        <f>SUMIFS('Дт-пров '!$C:$C,'Дт-пров '!$N:$N,$A53,'Дт-пров '!$L:$L,B$2,'Дт-пров '!$M:$M,'Дох (косгу)'!$A$46)</f>
        <v>0</v>
      </c>
      <c r="C53" s="16">
        <f>SUMIFS('Дт-пров '!$C:$C,'Дт-пров '!$N:$N,$A53,'Дт-пров '!$L:$L,C$2,'Дт-пров '!$M:$M,'Дох (косгу)'!$A$46)</f>
        <v>0</v>
      </c>
      <c r="D53" s="16">
        <f>SUMIFS('Дт-пров '!$C:$C,'Дт-пров '!$N:$N,$A53,'Дт-пров '!$L:$L,D$2,'Дт-пров '!$M:$M,'Дох (косгу)'!$A$46)</f>
        <v>0</v>
      </c>
      <c r="E53" s="16">
        <f t="shared" si="23"/>
        <v>0</v>
      </c>
      <c r="F53" s="16">
        <f>SUMIFS('Дт-пров '!$C:$C,'Дт-пров '!$N:$N,$A53,'Дт-пров '!$L:$L,F$2,'Дт-пров '!$M:$M,'Дох (косгу)'!$A$46)</f>
        <v>0</v>
      </c>
      <c r="G53" s="16">
        <f>SUMIFS('Дт-пров '!$C:$C,'Дт-пров '!$N:$N,$A53,'Дт-пров '!$L:$L,G$2,'Дт-пров '!$M:$M,'Дох (косгу)'!$A$46)</f>
        <v>0</v>
      </c>
      <c r="H53" s="16">
        <f>SUMIFS('Дт-пров '!$C:$C,'Дт-пров '!$N:$N,$A53,'Дт-пров '!$L:$L,H$2,'Дт-пров '!$M:$M,'Дох (косгу)'!$A$46)</f>
        <v>0</v>
      </c>
      <c r="I53" s="16">
        <f t="shared" si="24"/>
        <v>0</v>
      </c>
      <c r="J53" s="16">
        <f t="shared" si="25"/>
        <v>0</v>
      </c>
      <c r="K53" s="16">
        <f>SUMIFS('Дт-пров '!$C:$C,'Дт-пров '!$N:$N,$A53,'Дт-пров '!$L:$L,K$2,'Дт-пров '!$M:$M,'Дох (косгу)'!$A$46)</f>
        <v>0</v>
      </c>
      <c r="L53" s="16">
        <f>SUMIFS('Дт-пров '!$C:$C,'Дт-пров '!$N:$N,$A53,'Дт-пров '!$L:$L,L$2,'Дт-пров '!$M:$M,'Дох (косгу)'!$A$46)</f>
        <v>0</v>
      </c>
      <c r="M53" s="16">
        <f t="shared" si="26"/>
        <v>0</v>
      </c>
    </row>
    <row r="54" spans="1:14" x14ac:dyDescent="0.2">
      <c r="A54" s="16" t="s">
        <v>29</v>
      </c>
      <c r="B54" s="16">
        <f>SUMIFS('Дт-пров '!$C:$C,'Дт-пров '!$N:$N,$A54,'Дт-пров '!$L:$L,B$2,'Дт-пров '!$M:$M,'Дох (косгу)'!$A$46)</f>
        <v>0</v>
      </c>
      <c r="C54" s="16">
        <f>SUMIFS('Дт-пров '!$C:$C,'Дт-пров '!$N:$N,$A54,'Дт-пров '!$L:$L,C$2,'Дт-пров '!$M:$M,'Дох (косгу)'!$A$46)</f>
        <v>0</v>
      </c>
      <c r="D54" s="16">
        <f>SUMIFS('Дт-пров '!$C:$C,'Дт-пров '!$N:$N,$A54,'Дт-пров '!$L:$L,D$2,'Дт-пров '!$M:$M,'Дох (косгу)'!$A$46)</f>
        <v>0</v>
      </c>
      <c r="E54" s="16">
        <f t="shared" si="23"/>
        <v>0</v>
      </c>
      <c r="F54" s="16">
        <f>SUMIFS('Дт-пров '!$C:$C,'Дт-пров '!$N:$N,$A54,'Дт-пров '!$L:$L,F$2,'Дт-пров '!$M:$M,'Дох (косгу)'!$A$46)</f>
        <v>0</v>
      </c>
      <c r="G54" s="16">
        <f>SUMIFS('Дт-пров '!$C:$C,'Дт-пров '!$N:$N,$A54,'Дт-пров '!$L:$L,G$2,'Дт-пров '!$M:$M,'Дох (косгу)'!$A$46)</f>
        <v>0</v>
      </c>
      <c r="H54" s="16">
        <f>SUMIFS('Дт-пров '!$C:$C,'Дт-пров '!$N:$N,$A54,'Дт-пров '!$L:$L,H$2,'Дт-пров '!$M:$M,'Дох (косгу)'!$A$46)</f>
        <v>0</v>
      </c>
      <c r="I54" s="16">
        <f t="shared" si="24"/>
        <v>0</v>
      </c>
      <c r="J54" s="16">
        <f t="shared" si="25"/>
        <v>0</v>
      </c>
      <c r="K54" s="16">
        <f>SUMIFS('Дт-пров '!$C:$C,'Дт-пров '!$N:$N,$A54,'Дт-пров '!$L:$L,K$2,'Дт-пров '!$M:$M,'Дох (косгу)'!$A$46)</f>
        <v>0</v>
      </c>
      <c r="L54" s="16">
        <f>SUMIFS('Дт-пров '!$C:$C,'Дт-пров '!$N:$N,$A54,'Дт-пров '!$L:$L,L$2,'Дт-пров '!$M:$M,'Дох (косгу)'!$A$46)</f>
        <v>0</v>
      </c>
      <c r="M54" s="16">
        <f t="shared" si="26"/>
        <v>0</v>
      </c>
    </row>
    <row r="55" spans="1:14" x14ac:dyDescent="0.2">
      <c r="A55" s="16" t="s">
        <v>17</v>
      </c>
      <c r="B55" s="16">
        <f>SUMIFS('Дт-пров '!$C:$C,'Дт-пров '!$N:$N,$A55,'Дт-пров '!$L:$L,B$2,'Дт-пров '!$M:$M,'Дох (косгу)'!$A$46)</f>
        <v>0</v>
      </c>
      <c r="C55" s="16">
        <f>SUMIFS('Дт-пров '!$C:$C,'Дт-пров '!$N:$N,$A55,'Дт-пров '!$L:$L,C$2,'Дт-пров '!$M:$M,'Дох (косгу)'!$A$46)</f>
        <v>0</v>
      </c>
      <c r="D55" s="16">
        <f>SUMIFS('Дт-пров '!$C:$C,'Дт-пров '!$N:$N,$A55,'Дт-пров '!$L:$L,D$2,'Дт-пров '!$M:$M,'Дох (косгу)'!$A$46)</f>
        <v>0</v>
      </c>
      <c r="E55" s="16">
        <f t="shared" si="23"/>
        <v>0</v>
      </c>
      <c r="F55" s="16">
        <f>SUMIFS('Дт-пров '!$C:$C,'Дт-пров '!$N:$N,$A55,'Дт-пров '!$L:$L,F$2,'Дт-пров '!$M:$M,'Дох (косгу)'!$A$46)</f>
        <v>0</v>
      </c>
      <c r="G55" s="16">
        <f>SUMIFS('Дт-пров '!$C:$C,'Дт-пров '!$N:$N,$A55,'Дт-пров '!$L:$L,G$2,'Дт-пров '!$M:$M,'Дох (косгу)'!$A$46)</f>
        <v>0</v>
      </c>
      <c r="H55" s="16">
        <f>SUMIFS('Дт-пров '!$C:$C,'Дт-пров '!$N:$N,$A55,'Дт-пров '!$L:$L,H$2,'Дт-пров '!$M:$M,'Дох (косгу)'!$A$46)</f>
        <v>0</v>
      </c>
      <c r="I55" s="16">
        <f t="shared" si="24"/>
        <v>0</v>
      </c>
      <c r="J55" s="16">
        <f t="shared" si="25"/>
        <v>0</v>
      </c>
      <c r="K55" s="16">
        <f>SUMIFS('Дт-пров '!$C:$C,'Дт-пров '!$N:$N,$A55,'Дт-пров '!$L:$L,K$2,'Дт-пров '!$M:$M,'Дох (косгу)'!$A$46)</f>
        <v>0</v>
      </c>
      <c r="L55" s="16">
        <f>SUMIFS('Дт-пров '!$C:$C,'Дт-пров '!$N:$N,$A55,'Дт-пров '!$L:$L,L$2,'Дт-пров '!$M:$M,'Дох (косгу)'!$A$46)</f>
        <v>0</v>
      </c>
      <c r="M55" s="16">
        <f t="shared" si="26"/>
        <v>0</v>
      </c>
    </row>
    <row r="56" spans="1:14" x14ac:dyDescent="0.2">
      <c r="A56" s="16" t="s">
        <v>19</v>
      </c>
      <c r="B56" s="16">
        <f>SUMIFS('Дт-пров '!$C:$C,'Дт-пров '!$N:$N,$A56,'Дт-пров '!$L:$L,B$2,'Дт-пров '!$M:$M,'Дох (косгу)'!$A$46)</f>
        <v>0</v>
      </c>
      <c r="C56" s="16">
        <f>SUMIFS('Дт-пров '!$C:$C,'Дт-пров '!$N:$N,$A56,'Дт-пров '!$L:$L,C$2,'Дт-пров '!$M:$M,'Дох (косгу)'!$A$46)</f>
        <v>0</v>
      </c>
      <c r="D56" s="16">
        <f>SUMIFS('Дт-пров '!$C:$C,'Дт-пров '!$N:$N,$A56,'Дт-пров '!$L:$L,D$2,'Дт-пров '!$M:$M,'Дох (косгу)'!$A$46)</f>
        <v>0</v>
      </c>
      <c r="E56" s="16">
        <f t="shared" si="23"/>
        <v>0</v>
      </c>
      <c r="F56" s="16">
        <f>SUMIFS('Дт-пров '!$C:$C,'Дт-пров '!$N:$N,$A56,'Дт-пров '!$L:$L,F$2,'Дт-пров '!$M:$M,'Дох (косгу)'!$A$46)</f>
        <v>0</v>
      </c>
      <c r="G56" s="16">
        <f>SUMIFS('Дт-пров '!$C:$C,'Дт-пров '!$N:$N,$A56,'Дт-пров '!$L:$L,G$2,'Дт-пров '!$M:$M,'Дох (косгу)'!$A$46)</f>
        <v>0</v>
      </c>
      <c r="H56" s="16">
        <f>SUMIFS('Дт-пров '!$C:$C,'Дт-пров '!$N:$N,$A56,'Дт-пров '!$L:$L,H$2,'Дт-пров '!$M:$M,'Дох (косгу)'!$A$46)</f>
        <v>0</v>
      </c>
      <c r="I56" s="16">
        <f t="shared" si="24"/>
        <v>0</v>
      </c>
      <c r="J56" s="16">
        <f t="shared" si="25"/>
        <v>0</v>
      </c>
      <c r="K56" s="16">
        <f>SUMIFS('Дт-пров '!$C:$C,'Дт-пров '!$N:$N,$A56,'Дт-пров '!$L:$L,K$2,'Дт-пров '!$M:$M,'Дох (косгу)'!$A$46)</f>
        <v>0</v>
      </c>
      <c r="L56" s="16">
        <f>SUMIFS('Дт-пров '!$C:$C,'Дт-пров '!$N:$N,$A56,'Дт-пров '!$L:$L,L$2,'Дт-пров '!$M:$M,'Дох (косгу)'!$A$46)</f>
        <v>0</v>
      </c>
      <c r="M56" s="16">
        <f t="shared" si="26"/>
        <v>0</v>
      </c>
    </row>
    <row r="57" spans="1:14" x14ac:dyDescent="0.2">
      <c r="A57" s="20" t="s">
        <v>20</v>
      </c>
      <c r="B57" s="20">
        <f>SUMIFS('Дт-пров '!$C:$C,'Дт-пров '!$N:$N,$A57,'Дт-пров '!$L:$L,B$2,'Дт-пров '!$M:$M,'Дох (косгу)'!$A$46)</f>
        <v>0</v>
      </c>
      <c r="C57" s="20">
        <f>SUMIFS('Дт-пров '!$C:$C,'Дт-пров '!$N:$N,$A57,'Дт-пров '!$L:$L,C$2,'Дт-пров '!$M:$M,'Дох (косгу)'!$A$46)</f>
        <v>0</v>
      </c>
      <c r="D57" s="20">
        <f>SUMIFS('Дт-пров '!$C:$C,'Дт-пров '!$N:$N,$A57,'Дт-пров '!$L:$L,D$2,'Дт-пров '!$M:$M,'Дох (косгу)'!$A$46)</f>
        <v>0</v>
      </c>
      <c r="E57" s="20">
        <f t="shared" si="23"/>
        <v>0</v>
      </c>
      <c r="F57" s="20">
        <f>SUMIFS('Дт-пров '!$C:$C,'Дт-пров '!$N:$N,$A57,'Дт-пров '!$L:$L,F$2,'Дт-пров '!$M:$M,'Дох (косгу)'!$A$46)</f>
        <v>0</v>
      </c>
      <c r="G57" s="20">
        <f>SUMIFS('Дт-пров '!$C:$C,'Дт-пров '!$N:$N,$A57,'Дт-пров '!$L:$L,G$2,'Дт-пров '!$M:$M,'Дох (косгу)'!$A$46)</f>
        <v>0</v>
      </c>
      <c r="H57" s="20">
        <f>SUMIFS('Дт-пров '!$C:$C,'Дт-пров '!$N:$N,$A57,'Дт-пров '!$L:$L,H$2,'Дт-пров '!$M:$M,'Дох (косгу)'!$A$46)</f>
        <v>0</v>
      </c>
      <c r="I57" s="20">
        <f t="shared" si="24"/>
        <v>0</v>
      </c>
      <c r="J57" s="20">
        <f t="shared" si="25"/>
        <v>0</v>
      </c>
      <c r="K57" s="20">
        <f>SUMIFS('Дт-пров '!$C:$C,'Дт-пров '!$N:$N,$A57,'Дт-пров '!$L:$L,K$2,'Дт-пров '!$M:$M,'Дох (косгу)'!$A$46)</f>
        <v>0</v>
      </c>
      <c r="L57" s="20">
        <f>SUMIFS('Дт-пров '!$C:$C,'Дт-пров '!$N:$N,$A57,'Дт-пров '!$L:$L,L$2,'Дт-пров '!$M:$M,'Дох (косгу)'!$A$46)</f>
        <v>0</v>
      </c>
      <c r="M57" s="20">
        <f t="shared" si="26"/>
        <v>0</v>
      </c>
    </row>
    <row r="58" spans="1:14" x14ac:dyDescent="0.2">
      <c r="A58" s="21" t="s">
        <v>664</v>
      </c>
      <c r="B58" s="15">
        <f>SUM(B48:B57)</f>
        <v>0</v>
      </c>
      <c r="C58" s="15">
        <f t="shared" ref="C58" si="27">SUM(C48:C57)</f>
        <v>0</v>
      </c>
      <c r="D58" s="15">
        <f t="shared" ref="D58" si="28">SUM(D48:D57)</f>
        <v>24573700</v>
      </c>
      <c r="E58" s="15">
        <f t="shared" ref="E58" si="29">SUM(E48:E57)</f>
        <v>24573700</v>
      </c>
      <c r="F58" s="15">
        <f t="shared" ref="F58" si="30">SUM(F48:F57)</f>
        <v>0</v>
      </c>
      <c r="G58" s="15">
        <f t="shared" ref="G58" si="31">SUM(G48:G57)</f>
        <v>0</v>
      </c>
      <c r="H58" s="15">
        <f t="shared" ref="H58" si="32">SUM(H48:H57)</f>
        <v>0</v>
      </c>
      <c r="I58" s="15">
        <f t="shared" ref="I58" si="33">SUM(I48:I57)</f>
        <v>0</v>
      </c>
      <c r="J58" s="15">
        <f t="shared" ref="J58:L58" si="34">SUM(J48:J57)</f>
        <v>24573700</v>
      </c>
      <c r="K58" s="15">
        <f t="shared" si="34"/>
        <v>0</v>
      </c>
      <c r="L58" s="15">
        <f t="shared" si="34"/>
        <v>0</v>
      </c>
      <c r="M58" s="15">
        <f t="shared" ref="M58" si="35">SUM(M48:M57)</f>
        <v>24573700</v>
      </c>
      <c r="N58" s="137" t="e">
        <f>SUMIF('Дт-пров '!#REF!,A46,'Дт-пров '!$C:$C)</f>
        <v>#REF!</v>
      </c>
    </row>
    <row r="61" spans="1:14" x14ac:dyDescent="0.2">
      <c r="A61" s="32" t="s">
        <v>732</v>
      </c>
      <c r="B61" s="33"/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4"/>
    </row>
    <row r="62" spans="1:14" x14ac:dyDescent="0.2">
      <c r="A62" s="15" t="s">
        <v>670</v>
      </c>
      <c r="B62" s="21" t="s">
        <v>657</v>
      </c>
      <c r="C62" s="21" t="s">
        <v>658</v>
      </c>
      <c r="D62" s="21" t="s">
        <v>659</v>
      </c>
      <c r="E62" s="21" t="s">
        <v>676</v>
      </c>
      <c r="F62" s="21" t="s">
        <v>660</v>
      </c>
      <c r="G62" s="21" t="s">
        <v>661</v>
      </c>
      <c r="H62" s="21" t="s">
        <v>662</v>
      </c>
      <c r="I62" s="21" t="s">
        <v>677</v>
      </c>
      <c r="J62" s="21" t="s">
        <v>673</v>
      </c>
      <c r="K62" s="21" t="s">
        <v>663</v>
      </c>
      <c r="L62" s="21" t="s">
        <v>665</v>
      </c>
      <c r="M62" s="21" t="s">
        <v>678</v>
      </c>
    </row>
    <row r="63" spans="1:14" x14ac:dyDescent="0.2">
      <c r="A63" s="22" t="s">
        <v>273</v>
      </c>
      <c r="B63" s="22">
        <f>SUMIFS('Дт-пров '!$C:$C,'Дт-пров '!$N:$N,$A63,'Дт-пров '!$L:$L,B$2,'Дт-пров '!$M:$M,'Дох (косгу)'!$A$61)</f>
        <v>0</v>
      </c>
      <c r="C63" s="22">
        <f>SUMIFS('Дт-пров '!$C:$C,'Дт-пров '!$N:$N,$A63,'Дт-пров '!$L:$L,C$2,'Дт-пров '!$M:$M,'Дох (косгу)'!$A$61)</f>
        <v>0</v>
      </c>
      <c r="D63" s="22">
        <f>SUMIFS('Дт-пров '!$C:$C,'Дт-пров '!$N:$N,$A63,'Дт-пров '!$L:$L,D$2,'Дт-пров '!$M:$M,'Дох (косгу)'!$A$61)</f>
        <v>0</v>
      </c>
      <c r="E63" s="22">
        <f>B63+C63+D63</f>
        <v>0</v>
      </c>
      <c r="F63" s="22">
        <f>SUMIFS('Дт-пров '!$C:$C,'Дт-пров '!$N:$N,$A63,'Дт-пров '!$L:$L,F$2,'Дт-пров '!$M:$M,'Дох (косгу)'!$A$61)</f>
        <v>0</v>
      </c>
      <c r="G63" s="22">
        <f>SUMIFS('Дт-пров '!$C:$C,'Дт-пров '!$N:$N,$A63,'Дт-пров '!$L:$L,G$2,'Дт-пров '!$M:$M,'Дох (косгу)'!$A$61)</f>
        <v>0</v>
      </c>
      <c r="H63" s="22">
        <f>SUMIFS('Дт-пров '!$C:$C,'Дт-пров '!$N:$N,$A63,'Дт-пров '!$L:$L,H$2,'Дт-пров '!$M:$M,'Дох (косгу)'!$A$61)</f>
        <v>0</v>
      </c>
      <c r="I63" s="22">
        <f>F63+G63+H63</f>
        <v>0</v>
      </c>
      <c r="J63" s="22">
        <f>E63+I63</f>
        <v>0</v>
      </c>
      <c r="K63" s="22">
        <f>SUMIFS('Дт-пров '!$C:$C,'Дт-пров '!$N:$N,$A63,'Дт-пров '!$L:$L,K$2,'Дт-пров '!$M:$M,'Дох (косгу)'!$A$61)</f>
        <v>0</v>
      </c>
      <c r="L63" s="22">
        <f>SUMIFS('Дт-пров '!$C:$C,'Дт-пров '!$N:$N,$A63,'Дт-пров '!$L:$L,L$2,'Дт-пров '!$M:$M,'Дох (косгу)'!$A$61)</f>
        <v>0</v>
      </c>
      <c r="M63" s="22">
        <f t="shared" ref="M63:M72" si="36">J63+K63+L63</f>
        <v>0</v>
      </c>
    </row>
    <row r="64" spans="1:14" x14ac:dyDescent="0.2">
      <c r="A64" s="16" t="s">
        <v>27</v>
      </c>
      <c r="B64" s="16">
        <f>SUMIFS('Дт-пров '!$C:$C,'Дт-пров '!$N:$N,$A64,'Дт-пров '!$L:$L,B$2,'Дт-пров '!$M:$M,'Дох (косгу)'!$A$61)</f>
        <v>0</v>
      </c>
      <c r="C64" s="16">
        <f>SUMIFS('Дт-пров '!$C:$C,'Дт-пров '!$N:$N,$A64,'Дт-пров '!$L:$L,C$2,'Дт-пров '!$M:$M,'Дох (косгу)'!$A$61)</f>
        <v>0</v>
      </c>
      <c r="D64" s="16">
        <f>SUMIFS('Дт-пров '!$C:$C,'Дт-пров '!$N:$N,$A64,'Дт-пров '!$L:$L,D$2,'Дт-пров '!$M:$M,'Дох (косгу)'!$A$61)</f>
        <v>0</v>
      </c>
      <c r="E64" s="16">
        <f t="shared" ref="E64:E72" si="37">B64+C64+D64</f>
        <v>0</v>
      </c>
      <c r="F64" s="16">
        <f>SUMIFS('Дт-пров '!$C:$C,'Дт-пров '!$N:$N,$A64,'Дт-пров '!$L:$L,F$2,'Дт-пров '!$M:$M,'Дох (косгу)'!$A$61)</f>
        <v>0</v>
      </c>
      <c r="G64" s="16">
        <f>SUMIFS('Дт-пров '!$C:$C,'Дт-пров '!$N:$N,$A64,'Дт-пров '!$L:$L,G$2,'Дт-пров '!$M:$M,'Дох (косгу)'!$A$61)</f>
        <v>0</v>
      </c>
      <c r="H64" s="16">
        <f>SUMIFS('Дт-пров '!$C:$C,'Дт-пров '!$N:$N,$A64,'Дт-пров '!$L:$L,H$2,'Дт-пров '!$M:$M,'Дох (косгу)'!$A$61)</f>
        <v>0</v>
      </c>
      <c r="I64" s="16">
        <f t="shared" ref="I64:I72" si="38">F64+G64+H64</f>
        <v>0</v>
      </c>
      <c r="J64" s="16">
        <f t="shared" ref="J64:J72" si="39">E64+I64</f>
        <v>0</v>
      </c>
      <c r="K64" s="16">
        <f>SUMIFS('Дт-пров '!$C:$C,'Дт-пров '!$N:$N,$A64,'Дт-пров '!$L:$L,K$2,'Дт-пров '!$M:$M,'Дох (косгу)'!$A$61)</f>
        <v>0</v>
      </c>
      <c r="L64" s="16">
        <f>SUMIFS('Дт-пров '!$C:$C,'Дт-пров '!$N:$N,$A64,'Дт-пров '!$L:$L,L$2,'Дт-пров '!$M:$M,'Дох (косгу)'!$A$61)</f>
        <v>0</v>
      </c>
      <c r="M64" s="16">
        <f t="shared" si="36"/>
        <v>0</v>
      </c>
    </row>
    <row r="65" spans="1:14" x14ac:dyDescent="0.2">
      <c r="A65" s="16" t="s">
        <v>23</v>
      </c>
      <c r="B65" s="16">
        <f>SUMIFS('Дт-пров '!$C:$C,'Дт-пров '!$N:$N,$A65,'Дт-пров '!$L:$L,B$2,'Дт-пров '!$M:$M,'Дох (косгу)'!$A$61)</f>
        <v>0</v>
      </c>
      <c r="C65" s="16">
        <f>SUMIFS('Дт-пров '!$C:$C,'Дт-пров '!$N:$N,$A65,'Дт-пров '!$L:$L,C$2,'Дт-пров '!$M:$M,'Дох (косгу)'!$A$61)</f>
        <v>0</v>
      </c>
      <c r="D65" s="16">
        <f>SUMIFS('Дт-пров '!$C:$C,'Дт-пров '!$N:$N,$A65,'Дт-пров '!$L:$L,D$2,'Дт-пров '!$M:$M,'Дох (косгу)'!$A$61)</f>
        <v>0</v>
      </c>
      <c r="E65" s="16">
        <f t="shared" si="37"/>
        <v>0</v>
      </c>
      <c r="F65" s="16">
        <f>SUMIFS('Дт-пров '!$C:$C,'Дт-пров '!$N:$N,$A65,'Дт-пров '!$L:$L,F$2,'Дт-пров '!$M:$M,'Дох (косгу)'!$A$61)</f>
        <v>0</v>
      </c>
      <c r="G65" s="16">
        <f>SUMIFS('Дт-пров '!$C:$C,'Дт-пров '!$N:$N,$A65,'Дт-пров '!$L:$L,G$2,'Дт-пров '!$M:$M,'Дох (косгу)'!$A$61)</f>
        <v>0</v>
      </c>
      <c r="H65" s="16">
        <f>SUMIFS('Дт-пров '!$C:$C,'Дт-пров '!$N:$N,$A65,'Дт-пров '!$L:$L,H$2,'Дт-пров '!$M:$M,'Дох (косгу)'!$A$61)</f>
        <v>3430528.2</v>
      </c>
      <c r="I65" s="16">
        <f t="shared" si="38"/>
        <v>3430528.2</v>
      </c>
      <c r="J65" s="16">
        <f t="shared" si="39"/>
        <v>3430528.2</v>
      </c>
      <c r="K65" s="16">
        <f>SUMIFS('Дт-пров '!$C:$C,'Дт-пров '!$N:$N,$A65,'Дт-пров '!$L:$L,K$2,'Дт-пров '!$M:$M,'Дох (косгу)'!$A$61)</f>
        <v>0</v>
      </c>
      <c r="L65" s="16">
        <f>SUMIFS('Дт-пров '!$C:$C,'Дт-пров '!$N:$N,$A65,'Дт-пров '!$L:$L,L$2,'Дт-пров '!$M:$M,'Дох (косгу)'!$A$61)</f>
        <v>0</v>
      </c>
      <c r="M65" s="16">
        <f t="shared" si="36"/>
        <v>3430528.2</v>
      </c>
    </row>
    <row r="66" spans="1:14" x14ac:dyDescent="0.2">
      <c r="A66" s="16" t="s">
        <v>11</v>
      </c>
      <c r="B66" s="16">
        <f>SUMIFS('Дт-пров '!$C:$C,'Дт-пров '!$N:$N,$A66,'Дт-пров '!$L:$L,B$2,'Дт-пров '!$M:$M,'Дох (косгу)'!$A$61)</f>
        <v>0</v>
      </c>
      <c r="C66" s="16">
        <f>SUMIFS('Дт-пров '!$C:$C,'Дт-пров '!$N:$N,$A66,'Дт-пров '!$L:$L,C$2,'Дт-пров '!$M:$M,'Дох (косгу)'!$A$61)</f>
        <v>0</v>
      </c>
      <c r="D66" s="16">
        <f>SUMIFS('Дт-пров '!$C:$C,'Дт-пров '!$N:$N,$A66,'Дт-пров '!$L:$L,D$2,'Дт-пров '!$M:$M,'Дох (косгу)'!$A$61)</f>
        <v>0</v>
      </c>
      <c r="E66" s="16">
        <f t="shared" si="37"/>
        <v>0</v>
      </c>
      <c r="F66" s="16">
        <f>SUMIFS('Дт-пров '!$C:$C,'Дт-пров '!$N:$N,$A66,'Дт-пров '!$L:$L,F$2,'Дт-пров '!$M:$M,'Дох (косгу)'!$A$61)</f>
        <v>0</v>
      </c>
      <c r="G66" s="16">
        <f>SUMIFS('Дт-пров '!$C:$C,'Дт-пров '!$N:$N,$A66,'Дт-пров '!$L:$L,G$2,'Дт-пров '!$M:$M,'Дох (косгу)'!$A$61)</f>
        <v>0</v>
      </c>
      <c r="H66" s="16">
        <f>SUMIFS('Дт-пров '!$C:$C,'Дт-пров '!$N:$N,$A66,'Дт-пров '!$L:$L,H$2,'Дт-пров '!$M:$M,'Дох (косгу)'!$A$61)</f>
        <v>0</v>
      </c>
      <c r="I66" s="16">
        <f t="shared" si="38"/>
        <v>0</v>
      </c>
      <c r="J66" s="16">
        <f t="shared" si="39"/>
        <v>0</v>
      </c>
      <c r="K66" s="16">
        <f>SUMIFS('Дт-пров '!$C:$C,'Дт-пров '!$N:$N,$A66,'Дт-пров '!$L:$L,K$2,'Дт-пров '!$M:$M,'Дох (косгу)'!$A$61)</f>
        <v>0</v>
      </c>
      <c r="L66" s="16">
        <f>SUMIFS('Дт-пров '!$C:$C,'Дт-пров '!$N:$N,$A66,'Дт-пров '!$L:$L,L$2,'Дт-пров '!$M:$M,'Дох (косгу)'!$A$61)</f>
        <v>0</v>
      </c>
      <c r="M66" s="16">
        <f t="shared" si="36"/>
        <v>0</v>
      </c>
    </row>
    <row r="67" spans="1:14" x14ac:dyDescent="0.2">
      <c r="A67" s="16" t="s">
        <v>25</v>
      </c>
      <c r="B67" s="16">
        <f>SUMIFS('Дт-пров '!$C:$C,'Дт-пров '!$N:$N,$A67,'Дт-пров '!$L:$L,B$2,'Дт-пров '!$M:$M,'Дох (косгу)'!$A$61)</f>
        <v>0</v>
      </c>
      <c r="C67" s="16">
        <f>SUMIFS('Дт-пров '!$C:$C,'Дт-пров '!$N:$N,$A67,'Дт-пров '!$L:$L,C$2,'Дт-пров '!$M:$M,'Дох (косгу)'!$A$61)</f>
        <v>0</v>
      </c>
      <c r="D67" s="16">
        <f>SUMIFS('Дт-пров '!$C:$C,'Дт-пров '!$N:$N,$A67,'Дт-пров '!$L:$L,D$2,'Дт-пров '!$M:$M,'Дох (косгу)'!$A$61)</f>
        <v>0</v>
      </c>
      <c r="E67" s="16">
        <f t="shared" si="37"/>
        <v>0</v>
      </c>
      <c r="F67" s="16">
        <f>SUMIFS('Дт-пров '!$C:$C,'Дт-пров '!$N:$N,$A67,'Дт-пров '!$L:$L,F$2,'Дт-пров '!$M:$M,'Дох (косгу)'!$A$61)</f>
        <v>0</v>
      </c>
      <c r="G67" s="16">
        <f>SUMIFS('Дт-пров '!$C:$C,'Дт-пров '!$N:$N,$A67,'Дт-пров '!$L:$L,G$2,'Дт-пров '!$M:$M,'Дох (косгу)'!$A$61)</f>
        <v>0</v>
      </c>
      <c r="H67" s="16">
        <f>SUMIFS('Дт-пров '!$C:$C,'Дт-пров '!$N:$N,$A67,'Дт-пров '!$L:$L,H$2,'Дт-пров '!$M:$M,'Дох (косгу)'!$A$61)</f>
        <v>0</v>
      </c>
      <c r="I67" s="16">
        <f t="shared" si="38"/>
        <v>0</v>
      </c>
      <c r="J67" s="16">
        <f t="shared" si="39"/>
        <v>0</v>
      </c>
      <c r="K67" s="16">
        <f>SUMIFS('Дт-пров '!$C:$C,'Дт-пров '!$N:$N,$A67,'Дт-пров '!$L:$L,K$2,'Дт-пров '!$M:$M,'Дох (косгу)'!$A$61)</f>
        <v>0</v>
      </c>
      <c r="L67" s="16">
        <f>SUMIFS('Дт-пров '!$C:$C,'Дт-пров '!$N:$N,$A67,'Дт-пров '!$L:$L,L$2,'Дт-пров '!$M:$M,'Дох (косгу)'!$A$61)</f>
        <v>0</v>
      </c>
      <c r="M67" s="16">
        <f t="shared" si="36"/>
        <v>0</v>
      </c>
    </row>
    <row r="68" spans="1:14" x14ac:dyDescent="0.2">
      <c r="A68" s="16" t="s">
        <v>15</v>
      </c>
      <c r="B68" s="16">
        <f>SUMIFS('Дт-пров '!$C:$C,'Дт-пров '!$N:$N,$A68,'Дт-пров '!$L:$L,B$2,'Дт-пров '!$M:$M,'Дох (косгу)'!$A$61)</f>
        <v>0</v>
      </c>
      <c r="C68" s="16">
        <f>SUMIFS('Дт-пров '!$C:$C,'Дт-пров '!$N:$N,$A68,'Дт-пров '!$L:$L,C$2,'Дт-пров '!$M:$M,'Дох (косгу)'!$A$61)</f>
        <v>0</v>
      </c>
      <c r="D68" s="16">
        <f>SUMIFS('Дт-пров '!$C:$C,'Дт-пров '!$N:$N,$A68,'Дт-пров '!$L:$L,D$2,'Дт-пров '!$M:$M,'Дох (косгу)'!$A$61)</f>
        <v>0</v>
      </c>
      <c r="E68" s="16">
        <f t="shared" si="37"/>
        <v>0</v>
      </c>
      <c r="F68" s="16">
        <f>SUMIFS('Дт-пров '!$C:$C,'Дт-пров '!$N:$N,$A68,'Дт-пров '!$L:$L,F$2,'Дт-пров '!$M:$M,'Дох (косгу)'!$A$61)</f>
        <v>0</v>
      </c>
      <c r="G68" s="16">
        <f>SUMIFS('Дт-пров '!$C:$C,'Дт-пров '!$N:$N,$A68,'Дт-пров '!$L:$L,G$2,'Дт-пров '!$M:$M,'Дох (косгу)'!$A$61)</f>
        <v>0</v>
      </c>
      <c r="H68" s="16">
        <f>SUMIFS('Дт-пров '!$C:$C,'Дт-пров '!$N:$N,$A68,'Дт-пров '!$L:$L,H$2,'Дт-пров '!$M:$M,'Дох (косгу)'!$A$61)</f>
        <v>0</v>
      </c>
      <c r="I68" s="16">
        <f t="shared" si="38"/>
        <v>0</v>
      </c>
      <c r="J68" s="16">
        <f t="shared" si="39"/>
        <v>0</v>
      </c>
      <c r="K68" s="16">
        <f>SUMIFS('Дт-пров '!$C:$C,'Дт-пров '!$N:$N,$A68,'Дт-пров '!$L:$L,K$2,'Дт-пров '!$M:$M,'Дох (косгу)'!$A$61)</f>
        <v>0</v>
      </c>
      <c r="L68" s="16">
        <f>SUMIFS('Дт-пров '!$C:$C,'Дт-пров '!$N:$N,$A68,'Дт-пров '!$L:$L,L$2,'Дт-пров '!$M:$M,'Дох (косгу)'!$A$61)</f>
        <v>0</v>
      </c>
      <c r="M68" s="16">
        <f t="shared" si="36"/>
        <v>0</v>
      </c>
    </row>
    <row r="69" spans="1:14" x14ac:dyDescent="0.2">
      <c r="A69" s="16" t="s">
        <v>29</v>
      </c>
      <c r="B69" s="16">
        <f>SUMIFS('Дт-пров '!$C:$C,'Дт-пров '!$N:$N,$A69,'Дт-пров '!$L:$L,B$2,'Дт-пров '!$M:$M,'Дох (косгу)'!$A$61)</f>
        <v>0</v>
      </c>
      <c r="C69" s="16">
        <f>SUMIFS('Дт-пров '!$C:$C,'Дт-пров '!$N:$N,$A69,'Дт-пров '!$L:$L,C$2,'Дт-пров '!$M:$M,'Дох (косгу)'!$A$61)</f>
        <v>0</v>
      </c>
      <c r="D69" s="16">
        <f>SUMIFS('Дт-пров '!$C:$C,'Дт-пров '!$N:$N,$A69,'Дт-пров '!$L:$L,D$2,'Дт-пров '!$M:$M,'Дох (косгу)'!$A$61)</f>
        <v>0</v>
      </c>
      <c r="E69" s="16">
        <f t="shared" si="37"/>
        <v>0</v>
      </c>
      <c r="F69" s="16">
        <f>SUMIFS('Дт-пров '!$C:$C,'Дт-пров '!$N:$N,$A69,'Дт-пров '!$L:$L,F$2,'Дт-пров '!$M:$M,'Дох (косгу)'!$A$61)</f>
        <v>0</v>
      </c>
      <c r="G69" s="16">
        <f>SUMIFS('Дт-пров '!$C:$C,'Дт-пров '!$N:$N,$A69,'Дт-пров '!$L:$L,G$2,'Дт-пров '!$M:$M,'Дох (косгу)'!$A$61)</f>
        <v>0</v>
      </c>
      <c r="H69" s="16">
        <f>SUMIFS('Дт-пров '!$C:$C,'Дт-пров '!$N:$N,$A69,'Дт-пров '!$L:$L,H$2,'Дт-пров '!$M:$M,'Дох (косгу)'!$A$61)</f>
        <v>0</v>
      </c>
      <c r="I69" s="16">
        <f t="shared" si="38"/>
        <v>0</v>
      </c>
      <c r="J69" s="16">
        <f t="shared" si="39"/>
        <v>0</v>
      </c>
      <c r="K69" s="16">
        <f>SUMIFS('Дт-пров '!$C:$C,'Дт-пров '!$N:$N,$A69,'Дт-пров '!$L:$L,K$2,'Дт-пров '!$M:$M,'Дох (косгу)'!$A$61)</f>
        <v>0</v>
      </c>
      <c r="L69" s="16">
        <f>SUMIFS('Дт-пров '!$C:$C,'Дт-пров '!$N:$N,$A69,'Дт-пров '!$L:$L,L$2,'Дт-пров '!$M:$M,'Дох (косгу)'!$A$61)</f>
        <v>0</v>
      </c>
      <c r="M69" s="16">
        <f t="shared" si="36"/>
        <v>0</v>
      </c>
    </row>
    <row r="70" spans="1:14" x14ac:dyDescent="0.2">
      <c r="A70" s="16" t="s">
        <v>17</v>
      </c>
      <c r="B70" s="16">
        <f>SUMIFS('Дт-пров '!$C:$C,'Дт-пров '!$N:$N,$A70,'Дт-пров '!$L:$L,B$2,'Дт-пров '!$M:$M,'Дох (косгу)'!$A$61)</f>
        <v>0</v>
      </c>
      <c r="C70" s="16">
        <f>SUMIFS('Дт-пров '!$C:$C,'Дт-пров '!$N:$N,$A70,'Дт-пров '!$L:$L,C$2,'Дт-пров '!$M:$M,'Дох (косгу)'!$A$61)</f>
        <v>0</v>
      </c>
      <c r="D70" s="16">
        <f>SUMIFS('Дт-пров '!$C:$C,'Дт-пров '!$N:$N,$A70,'Дт-пров '!$L:$L,D$2,'Дт-пров '!$M:$M,'Дох (косгу)'!$A$61)</f>
        <v>0</v>
      </c>
      <c r="E70" s="16">
        <f t="shared" si="37"/>
        <v>0</v>
      </c>
      <c r="F70" s="16">
        <f>SUMIFS('Дт-пров '!$C:$C,'Дт-пров '!$N:$N,$A70,'Дт-пров '!$L:$L,F$2,'Дт-пров '!$M:$M,'Дох (косгу)'!$A$61)</f>
        <v>0</v>
      </c>
      <c r="G70" s="16">
        <f>SUMIFS('Дт-пров '!$C:$C,'Дт-пров '!$N:$N,$A70,'Дт-пров '!$L:$L,G$2,'Дт-пров '!$M:$M,'Дох (косгу)'!$A$61)</f>
        <v>0</v>
      </c>
      <c r="H70" s="16">
        <f>SUMIFS('Дт-пров '!$C:$C,'Дт-пров '!$N:$N,$A70,'Дт-пров '!$L:$L,H$2,'Дт-пров '!$M:$M,'Дох (косгу)'!$A$61)</f>
        <v>0</v>
      </c>
      <c r="I70" s="16">
        <f t="shared" si="38"/>
        <v>0</v>
      </c>
      <c r="J70" s="16">
        <f t="shared" si="39"/>
        <v>0</v>
      </c>
      <c r="K70" s="16">
        <f>SUMIFS('Дт-пров '!$C:$C,'Дт-пров '!$N:$N,$A70,'Дт-пров '!$L:$L,K$2,'Дт-пров '!$M:$M,'Дох (косгу)'!$A$61)</f>
        <v>0</v>
      </c>
      <c r="L70" s="16">
        <f>SUMIFS('Дт-пров '!$C:$C,'Дт-пров '!$N:$N,$A70,'Дт-пров '!$L:$L,L$2,'Дт-пров '!$M:$M,'Дох (косгу)'!$A$61)</f>
        <v>0</v>
      </c>
      <c r="M70" s="16">
        <f t="shared" si="36"/>
        <v>0</v>
      </c>
    </row>
    <row r="71" spans="1:14" x14ac:dyDescent="0.2">
      <c r="A71" s="16" t="s">
        <v>19</v>
      </c>
      <c r="B71" s="16">
        <f>SUMIFS('Дт-пров '!$C:$C,'Дт-пров '!$N:$N,$A71,'Дт-пров '!$L:$L,B$2,'Дт-пров '!$M:$M,'Дох (косгу)'!$A$61)</f>
        <v>0</v>
      </c>
      <c r="C71" s="16">
        <f>SUMIFS('Дт-пров '!$C:$C,'Дт-пров '!$N:$N,$A71,'Дт-пров '!$L:$L,C$2,'Дт-пров '!$M:$M,'Дох (косгу)'!$A$61)</f>
        <v>0</v>
      </c>
      <c r="D71" s="16">
        <f>SUMIFS('Дт-пров '!$C:$C,'Дт-пров '!$N:$N,$A71,'Дт-пров '!$L:$L,D$2,'Дт-пров '!$M:$M,'Дох (косгу)'!$A$61)</f>
        <v>0</v>
      </c>
      <c r="E71" s="16">
        <f t="shared" si="37"/>
        <v>0</v>
      </c>
      <c r="F71" s="16">
        <f>SUMIFS('Дт-пров '!$C:$C,'Дт-пров '!$N:$N,$A71,'Дт-пров '!$L:$L,F$2,'Дт-пров '!$M:$M,'Дох (косгу)'!$A$61)</f>
        <v>0</v>
      </c>
      <c r="G71" s="16">
        <f>SUMIFS('Дт-пров '!$C:$C,'Дт-пров '!$N:$N,$A71,'Дт-пров '!$L:$L,G$2,'Дт-пров '!$M:$M,'Дох (косгу)'!$A$61)</f>
        <v>0</v>
      </c>
      <c r="H71" s="16">
        <f>SUMIFS('Дт-пров '!$C:$C,'Дт-пров '!$N:$N,$A71,'Дт-пров '!$L:$L,H$2,'Дт-пров '!$M:$M,'Дох (косгу)'!$A$61)</f>
        <v>0</v>
      </c>
      <c r="I71" s="16">
        <f t="shared" si="38"/>
        <v>0</v>
      </c>
      <c r="J71" s="16">
        <f t="shared" si="39"/>
        <v>0</v>
      </c>
      <c r="K71" s="16">
        <f>SUMIFS('Дт-пров '!$C:$C,'Дт-пров '!$N:$N,$A71,'Дт-пров '!$L:$L,K$2,'Дт-пров '!$M:$M,'Дох (косгу)'!$A$61)</f>
        <v>0</v>
      </c>
      <c r="L71" s="16">
        <f>SUMIFS('Дт-пров '!$C:$C,'Дт-пров '!$N:$N,$A71,'Дт-пров '!$L:$L,L$2,'Дт-пров '!$M:$M,'Дох (косгу)'!$A$61)</f>
        <v>0</v>
      </c>
      <c r="M71" s="16">
        <f t="shared" si="36"/>
        <v>0</v>
      </c>
    </row>
    <row r="72" spans="1:14" x14ac:dyDescent="0.2">
      <c r="A72" s="20" t="s">
        <v>20</v>
      </c>
      <c r="B72" s="20">
        <f>SUMIFS('Дт-пров '!$C:$C,'Дт-пров '!$N:$N,$A72,'Дт-пров '!$L:$L,B$2,'Дт-пров '!$M:$M,'Дох (косгу)'!$A$61)</f>
        <v>0</v>
      </c>
      <c r="C72" s="20">
        <f>SUMIFS('Дт-пров '!$C:$C,'Дт-пров '!$N:$N,$A72,'Дт-пров '!$L:$L,C$2,'Дт-пров '!$M:$M,'Дох (косгу)'!$A$61)</f>
        <v>0</v>
      </c>
      <c r="D72" s="20">
        <f>SUMIFS('Дт-пров '!$C:$C,'Дт-пров '!$N:$N,$A72,'Дт-пров '!$L:$L,D$2,'Дт-пров '!$M:$M,'Дох (косгу)'!$A$61)</f>
        <v>0</v>
      </c>
      <c r="E72" s="20">
        <f t="shared" si="37"/>
        <v>0</v>
      </c>
      <c r="F72" s="20">
        <f>SUMIFS('Дт-пров '!$C:$C,'Дт-пров '!$N:$N,$A72,'Дт-пров '!$L:$L,F$2,'Дт-пров '!$M:$M,'Дох (косгу)'!$A$61)</f>
        <v>0</v>
      </c>
      <c r="G72" s="20">
        <f>SUMIFS('Дт-пров '!$C:$C,'Дт-пров '!$N:$N,$A72,'Дт-пров '!$L:$L,G$2,'Дт-пров '!$M:$M,'Дох (косгу)'!$A$61)</f>
        <v>0</v>
      </c>
      <c r="H72" s="20">
        <f>SUMIFS('Дт-пров '!$C:$C,'Дт-пров '!$N:$N,$A72,'Дт-пров '!$L:$L,H$2,'Дт-пров '!$M:$M,'Дох (косгу)'!$A$61)</f>
        <v>0</v>
      </c>
      <c r="I72" s="20">
        <f t="shared" si="38"/>
        <v>0</v>
      </c>
      <c r="J72" s="20">
        <f t="shared" si="39"/>
        <v>0</v>
      </c>
      <c r="K72" s="20">
        <f>SUMIFS('Дт-пров '!$C:$C,'Дт-пров '!$N:$N,$A72,'Дт-пров '!$L:$L,K$2,'Дт-пров '!$M:$M,'Дох (косгу)'!$A$61)</f>
        <v>0</v>
      </c>
      <c r="L72" s="20">
        <f>SUMIFS('Дт-пров '!$C:$C,'Дт-пров '!$N:$N,$A72,'Дт-пров '!$L:$L,L$2,'Дт-пров '!$M:$M,'Дох (косгу)'!$A$61)</f>
        <v>0</v>
      </c>
      <c r="M72" s="20">
        <f t="shared" si="36"/>
        <v>0</v>
      </c>
    </row>
    <row r="73" spans="1:14" x14ac:dyDescent="0.2">
      <c r="A73" s="21" t="s">
        <v>664</v>
      </c>
      <c r="B73" s="15">
        <f>SUM(B63:B72)</f>
        <v>0</v>
      </c>
      <c r="C73" s="15">
        <f t="shared" ref="C73" si="40">SUM(C63:C72)</f>
        <v>0</v>
      </c>
      <c r="D73" s="15">
        <f t="shared" ref="D73" si="41">SUM(D63:D72)</f>
        <v>0</v>
      </c>
      <c r="E73" s="15">
        <f t="shared" ref="E73" si="42">SUM(E63:E72)</f>
        <v>0</v>
      </c>
      <c r="F73" s="15">
        <f t="shared" ref="F73" si="43">SUM(F63:F72)</f>
        <v>0</v>
      </c>
      <c r="G73" s="15">
        <f t="shared" ref="G73" si="44">SUM(G63:G72)</f>
        <v>0</v>
      </c>
      <c r="H73" s="15">
        <f t="shared" ref="H73" si="45">SUM(H63:H72)</f>
        <v>3430528.2</v>
      </c>
      <c r="I73" s="15">
        <f t="shared" ref="I73" si="46">SUM(I63:I72)</f>
        <v>3430528.2</v>
      </c>
      <c r="J73" s="15">
        <f t="shared" ref="J73:L73" si="47">SUM(J63:J72)</f>
        <v>3430528.2</v>
      </c>
      <c r="K73" s="15">
        <f t="shared" si="47"/>
        <v>0</v>
      </c>
      <c r="L73" s="15">
        <f t="shared" si="47"/>
        <v>0</v>
      </c>
      <c r="M73" s="15">
        <f t="shared" ref="M73" si="48">SUM(M63:M72)</f>
        <v>3430528.2</v>
      </c>
      <c r="N73" s="137" t="e">
        <f>SUMIF('Дт-пров '!#REF!,A61,'Дт-пров '!$C:$C)</f>
        <v>#REF!</v>
      </c>
    </row>
    <row r="76" spans="1:14" x14ac:dyDescent="0.2">
      <c r="A76" s="133" t="s">
        <v>729</v>
      </c>
      <c r="B76" s="131"/>
      <c r="C76" s="131"/>
      <c r="D76" s="131"/>
      <c r="E76" s="131"/>
      <c r="F76" s="131"/>
      <c r="G76" s="131"/>
      <c r="H76" s="131"/>
      <c r="I76" s="131"/>
      <c r="J76" s="131"/>
      <c r="K76" s="131"/>
      <c r="L76" s="131"/>
      <c r="M76" s="132"/>
    </row>
    <row r="77" spans="1:14" x14ac:dyDescent="0.2">
      <c r="A77" s="15" t="s">
        <v>670</v>
      </c>
      <c r="B77" s="21" t="s">
        <v>657</v>
      </c>
      <c r="C77" s="21" t="s">
        <v>658</v>
      </c>
      <c r="D77" s="21" t="s">
        <v>659</v>
      </c>
      <c r="E77" s="21" t="s">
        <v>676</v>
      </c>
      <c r="F77" s="21" t="s">
        <v>660</v>
      </c>
      <c r="G77" s="21" t="s">
        <v>661</v>
      </c>
      <c r="H77" s="21" t="s">
        <v>662</v>
      </c>
      <c r="I77" s="21" t="s">
        <v>677</v>
      </c>
      <c r="J77" s="21" t="s">
        <v>673</v>
      </c>
      <c r="K77" s="21" t="s">
        <v>663</v>
      </c>
      <c r="L77" s="21" t="s">
        <v>665</v>
      </c>
      <c r="M77" s="21" t="s">
        <v>678</v>
      </c>
    </row>
    <row r="78" spans="1:14" x14ac:dyDescent="0.2">
      <c r="A78" s="22" t="s">
        <v>273</v>
      </c>
      <c r="B78" s="22">
        <f>SUMIFS('Дт-пров '!$C:$C,'Дт-пров '!$N:$N,$A78,'Дт-пров '!$L:$L,B$2,'Дт-пров '!$M:$M,'Дох (косгу)'!$A$61)</f>
        <v>0</v>
      </c>
      <c r="C78" s="22">
        <f>SUMIFS('Дт-пров '!$C:$C,'Дт-пров '!$N:$N,$A78,'Дт-пров '!$L:$L,C$2,'Дт-пров '!$M:$M,'Дох (косгу)'!$A$61)</f>
        <v>0</v>
      </c>
      <c r="D78" s="22">
        <f>SUMIFS('Дт-пров '!$C:$C,'Дт-пров '!$N:$N,$A78,'Дт-пров '!$L:$L,D$2,'Дт-пров '!$M:$M,'Дох (косгу)'!$A$61)</f>
        <v>0</v>
      </c>
      <c r="E78" s="22">
        <f>B78+C78+D78</f>
        <v>0</v>
      </c>
      <c r="F78" s="22">
        <f>SUMIFS('Дт-пров '!$C:$C,'Дт-пров '!$N:$N,$A78,'Дт-пров '!$L:$L,F$2,'Дт-пров '!$M:$M,'Дох (косгу)'!$A$61)</f>
        <v>0</v>
      </c>
      <c r="G78" s="22">
        <f>SUMIFS('Дт-пров '!$C:$C,'Дт-пров '!$N:$N,$A78,'Дт-пров '!$L:$L,G$2,'Дт-пров '!$M:$M,'Дох (косгу)'!$A$61)</f>
        <v>0</v>
      </c>
      <c r="H78" s="22">
        <f>SUMIFS('Дт-пров '!$C:$C,'Дт-пров '!$N:$N,$A78,'Дт-пров '!$L:$L,H$2,'Дт-пров '!$M:$M,'Дох (косгу)'!$A$61)</f>
        <v>0</v>
      </c>
      <c r="I78" s="22">
        <f>F78+G78+H78</f>
        <v>0</v>
      </c>
      <c r="J78" s="22">
        <f>E78+I78</f>
        <v>0</v>
      </c>
      <c r="K78" s="22">
        <f>SUMIFS('Дт-пров '!$C:$C,'Дт-пров '!$N:$N,$A78,'Дт-пров '!$L:$L,K$2,'Дт-пров '!$M:$M,'Дох (косгу)'!$A$61)</f>
        <v>0</v>
      </c>
      <c r="L78" s="22">
        <f>SUMIFS('Дт-пров '!$C:$C,'Дт-пров '!$N:$N,$A78,'Дт-пров '!$L:$L,L$2,'Дт-пров '!$M:$M,'Дох (косгу)'!$A$61)</f>
        <v>0</v>
      </c>
      <c r="M78" s="22">
        <f t="shared" ref="M78:M87" si="49">J78+K78+L78</f>
        <v>0</v>
      </c>
    </row>
    <row r="79" spans="1:14" x14ac:dyDescent="0.2">
      <c r="A79" s="16" t="s">
        <v>27</v>
      </c>
      <c r="B79" s="16">
        <f>SUMIFS('Дт-пров '!$C:$C,'Дт-пров '!$N:$N,$A79,'Дт-пров '!$L:$L,B$2,'Дт-пров '!$M:$M,'Дох (косгу)'!$A$61)</f>
        <v>0</v>
      </c>
      <c r="C79" s="16">
        <f>SUMIFS('Дт-пров '!$C:$C,'Дт-пров '!$N:$N,$A79,'Дт-пров '!$L:$L,C$2,'Дт-пров '!$M:$M,'Дох (косгу)'!$A$61)</f>
        <v>0</v>
      </c>
      <c r="D79" s="16">
        <f>SUMIFS('Дт-пров '!$C:$C,'Дт-пров '!$N:$N,$A79,'Дт-пров '!$L:$L,D$2,'Дт-пров '!$M:$M,'Дох (косгу)'!$A$61)</f>
        <v>0</v>
      </c>
      <c r="E79" s="16">
        <f t="shared" ref="E79:E87" si="50">B79+C79+D79</f>
        <v>0</v>
      </c>
      <c r="F79" s="16">
        <f>SUMIFS('Дт-пров '!$C:$C,'Дт-пров '!$N:$N,$A79,'Дт-пров '!$L:$L,F$2,'Дт-пров '!$M:$M,'Дох (косгу)'!$A$61)</f>
        <v>0</v>
      </c>
      <c r="G79" s="16">
        <f>SUMIFS('Дт-пров '!$C:$C,'Дт-пров '!$N:$N,$A79,'Дт-пров '!$L:$L,G$2,'Дт-пров '!$M:$M,'Дох (косгу)'!$A$61)</f>
        <v>0</v>
      </c>
      <c r="H79" s="16">
        <f>SUMIFS('Дт-пров '!$C:$C,'Дт-пров '!$N:$N,$A79,'Дт-пров '!$L:$L,H$2,'Дт-пров '!$M:$M,'Дох (косгу)'!$A$61)</f>
        <v>0</v>
      </c>
      <c r="I79" s="16">
        <f t="shared" ref="I79:I87" si="51">F79+G79+H79</f>
        <v>0</v>
      </c>
      <c r="J79" s="16">
        <f t="shared" ref="J79:J87" si="52">E79+I79</f>
        <v>0</v>
      </c>
      <c r="K79" s="16">
        <f>SUMIFS('Дт-пров '!$C:$C,'Дт-пров '!$N:$N,$A79,'Дт-пров '!$L:$L,K$2,'Дт-пров '!$M:$M,'Дох (косгу)'!$A$61)</f>
        <v>0</v>
      </c>
      <c r="L79" s="16">
        <f>SUMIFS('Дт-пров '!$C:$C,'Дт-пров '!$N:$N,$A79,'Дт-пров '!$L:$L,L$2,'Дт-пров '!$M:$M,'Дох (косгу)'!$A$61)</f>
        <v>0</v>
      </c>
      <c r="M79" s="16">
        <f t="shared" si="49"/>
        <v>0</v>
      </c>
    </row>
    <row r="80" spans="1:14" x14ac:dyDescent="0.2">
      <c r="A80" s="16" t="s">
        <v>23</v>
      </c>
      <c r="B80" s="16">
        <f>SUMIFS('Дт-пров '!$C:$C,'Дт-пров '!$N:$N,$A80,'Дт-пров '!$L:$L,B$2,'Дт-пров '!$M:$M,'Дох (косгу)'!$A$61)</f>
        <v>0</v>
      </c>
      <c r="C80" s="16">
        <f>SUMIFS('Дт-пров '!$C:$C,'Дт-пров '!$N:$N,$A80,'Дт-пров '!$L:$L,C$2,'Дт-пров '!$M:$M,'Дох (косгу)'!$A$61)</f>
        <v>0</v>
      </c>
      <c r="D80" s="16">
        <f>SUMIFS('Дт-пров '!$C:$C,'Дт-пров '!$N:$N,$A80,'Дт-пров '!$L:$L,D$2,'Дт-пров '!$M:$M,'Дох (косгу)'!$A$61)</f>
        <v>0</v>
      </c>
      <c r="E80" s="16">
        <f t="shared" si="50"/>
        <v>0</v>
      </c>
      <c r="F80" s="16">
        <f>SUMIFS('Дт-пров '!$C:$C,'Дт-пров '!$N:$N,$A80,'Дт-пров '!$L:$L,F$2,'Дт-пров '!$M:$M,'Дох (косгу)'!$A$61)</f>
        <v>0</v>
      </c>
      <c r="G80" s="16">
        <f>SUMIFS('Дт-пров '!$C:$C,'Дт-пров '!$N:$N,$A80,'Дт-пров '!$L:$L,G$2,'Дт-пров '!$M:$M,'Дох (косгу)'!$A$61)</f>
        <v>0</v>
      </c>
      <c r="H80" s="16">
        <f>SUMIFS('Дт-пров '!$C:$C,'Дт-пров '!$N:$N,$A80,'Дт-пров '!$L:$L,H$2,'Дт-пров '!$M:$M,'Дох (косгу)'!$A$61)</f>
        <v>3430528.2</v>
      </c>
      <c r="I80" s="16">
        <f t="shared" si="51"/>
        <v>3430528.2</v>
      </c>
      <c r="J80" s="16">
        <f t="shared" si="52"/>
        <v>3430528.2</v>
      </c>
      <c r="K80" s="16">
        <f>SUMIFS('Дт-пров '!$C:$C,'Дт-пров '!$N:$N,$A80,'Дт-пров '!$L:$L,K$2,'Дт-пров '!$M:$M,'Дох (косгу)'!$A$61)</f>
        <v>0</v>
      </c>
      <c r="L80" s="16">
        <f>SUMIFS('Дт-пров '!$C:$C,'Дт-пров '!$N:$N,$A80,'Дт-пров '!$L:$L,L$2,'Дт-пров '!$M:$M,'Дох (косгу)'!$A$61)</f>
        <v>0</v>
      </c>
      <c r="M80" s="16">
        <f t="shared" si="49"/>
        <v>3430528.2</v>
      </c>
    </row>
    <row r="81" spans="1:14" x14ac:dyDescent="0.2">
      <c r="A81" s="16" t="s">
        <v>11</v>
      </c>
      <c r="B81" s="16">
        <f>SUMIFS('Дт-пров '!$C:$C,'Дт-пров '!$N:$N,$A81,'Дт-пров '!$L:$L,B$2,'Дт-пров '!$M:$M,'Дох (косгу)'!$A$61)</f>
        <v>0</v>
      </c>
      <c r="C81" s="16">
        <f>SUMIFS('Дт-пров '!$C:$C,'Дт-пров '!$N:$N,$A81,'Дт-пров '!$L:$L,C$2,'Дт-пров '!$M:$M,'Дох (косгу)'!$A$61)</f>
        <v>0</v>
      </c>
      <c r="D81" s="16">
        <f>SUMIFS('Дт-пров '!$C:$C,'Дт-пров '!$N:$N,$A81,'Дт-пров '!$L:$L,D$2,'Дт-пров '!$M:$M,'Дох (косгу)'!$A$61)</f>
        <v>0</v>
      </c>
      <c r="E81" s="16">
        <f t="shared" si="50"/>
        <v>0</v>
      </c>
      <c r="F81" s="16">
        <f>SUMIFS('Дт-пров '!$C:$C,'Дт-пров '!$N:$N,$A81,'Дт-пров '!$L:$L,F$2,'Дт-пров '!$M:$M,'Дох (косгу)'!$A$61)</f>
        <v>0</v>
      </c>
      <c r="G81" s="16">
        <f>SUMIFS('Дт-пров '!$C:$C,'Дт-пров '!$N:$N,$A81,'Дт-пров '!$L:$L,G$2,'Дт-пров '!$M:$M,'Дох (косгу)'!$A$61)</f>
        <v>0</v>
      </c>
      <c r="H81" s="16">
        <f>SUMIFS('Дт-пров '!$C:$C,'Дт-пров '!$N:$N,$A81,'Дт-пров '!$L:$L,H$2,'Дт-пров '!$M:$M,'Дох (косгу)'!$A$61)</f>
        <v>0</v>
      </c>
      <c r="I81" s="16">
        <f t="shared" si="51"/>
        <v>0</v>
      </c>
      <c r="J81" s="16">
        <f t="shared" si="52"/>
        <v>0</v>
      </c>
      <c r="K81" s="16">
        <f>SUMIFS('Дт-пров '!$C:$C,'Дт-пров '!$N:$N,$A81,'Дт-пров '!$L:$L,K$2,'Дт-пров '!$M:$M,'Дох (косгу)'!$A$61)</f>
        <v>0</v>
      </c>
      <c r="L81" s="16">
        <f>SUMIFS('Дт-пров '!$C:$C,'Дт-пров '!$N:$N,$A81,'Дт-пров '!$L:$L,L$2,'Дт-пров '!$M:$M,'Дох (косгу)'!$A$61)</f>
        <v>0</v>
      </c>
      <c r="M81" s="16">
        <f t="shared" si="49"/>
        <v>0</v>
      </c>
    </row>
    <row r="82" spans="1:14" x14ac:dyDescent="0.2">
      <c r="A82" s="16" t="s">
        <v>25</v>
      </c>
      <c r="B82" s="16">
        <f>SUMIFS('Дт-пров '!$C:$C,'Дт-пров '!$N:$N,$A82,'Дт-пров '!$L:$L,B$2,'Дт-пров '!$M:$M,'Дох (косгу)'!$A$61)</f>
        <v>0</v>
      </c>
      <c r="C82" s="16">
        <f>SUMIFS('Дт-пров '!$C:$C,'Дт-пров '!$N:$N,$A82,'Дт-пров '!$L:$L,C$2,'Дт-пров '!$M:$M,'Дох (косгу)'!$A$61)</f>
        <v>0</v>
      </c>
      <c r="D82" s="16">
        <f>SUMIFS('Дт-пров '!$C:$C,'Дт-пров '!$N:$N,$A82,'Дт-пров '!$L:$L,D$2,'Дт-пров '!$M:$M,'Дох (косгу)'!$A$61)</f>
        <v>0</v>
      </c>
      <c r="E82" s="16">
        <f t="shared" si="50"/>
        <v>0</v>
      </c>
      <c r="F82" s="16">
        <f>SUMIFS('Дт-пров '!$C:$C,'Дт-пров '!$N:$N,$A82,'Дт-пров '!$L:$L,F$2,'Дт-пров '!$M:$M,'Дох (косгу)'!$A$61)</f>
        <v>0</v>
      </c>
      <c r="G82" s="16">
        <f>SUMIFS('Дт-пров '!$C:$C,'Дт-пров '!$N:$N,$A82,'Дт-пров '!$L:$L,G$2,'Дт-пров '!$M:$M,'Дох (косгу)'!$A$61)</f>
        <v>0</v>
      </c>
      <c r="H82" s="16">
        <f>SUMIFS('Дт-пров '!$C:$C,'Дт-пров '!$N:$N,$A82,'Дт-пров '!$L:$L,H$2,'Дт-пров '!$M:$M,'Дох (косгу)'!$A$61)</f>
        <v>0</v>
      </c>
      <c r="I82" s="16">
        <f t="shared" si="51"/>
        <v>0</v>
      </c>
      <c r="J82" s="16">
        <f t="shared" si="52"/>
        <v>0</v>
      </c>
      <c r="K82" s="16">
        <f>SUMIFS('Дт-пров '!$C:$C,'Дт-пров '!$N:$N,$A82,'Дт-пров '!$L:$L,K$2,'Дт-пров '!$M:$M,'Дох (косгу)'!$A$61)</f>
        <v>0</v>
      </c>
      <c r="L82" s="16">
        <f>SUMIFS('Дт-пров '!$C:$C,'Дт-пров '!$N:$N,$A82,'Дт-пров '!$L:$L,L$2,'Дт-пров '!$M:$M,'Дох (косгу)'!$A$61)</f>
        <v>0</v>
      </c>
      <c r="M82" s="16">
        <f t="shared" si="49"/>
        <v>0</v>
      </c>
    </row>
    <row r="83" spans="1:14" x14ac:dyDescent="0.2">
      <c r="A83" s="16" t="s">
        <v>15</v>
      </c>
      <c r="B83" s="16">
        <f>SUMIFS('Дт-пров '!$C:$C,'Дт-пров '!$N:$N,$A83,'Дт-пров '!$L:$L,B$2,'Дт-пров '!$M:$M,'Дох (косгу)'!$A$61)</f>
        <v>0</v>
      </c>
      <c r="C83" s="16">
        <f>SUMIFS('Дт-пров '!$C:$C,'Дт-пров '!$N:$N,$A83,'Дт-пров '!$L:$L,C$2,'Дт-пров '!$M:$M,'Дох (косгу)'!$A$61)</f>
        <v>0</v>
      </c>
      <c r="D83" s="16">
        <f>SUMIFS('Дт-пров '!$C:$C,'Дт-пров '!$N:$N,$A83,'Дт-пров '!$L:$L,D$2,'Дт-пров '!$M:$M,'Дох (косгу)'!$A$61)</f>
        <v>0</v>
      </c>
      <c r="E83" s="16">
        <f t="shared" si="50"/>
        <v>0</v>
      </c>
      <c r="F83" s="16">
        <f>SUMIFS('Дт-пров '!$C:$C,'Дт-пров '!$N:$N,$A83,'Дт-пров '!$L:$L,F$2,'Дт-пров '!$M:$M,'Дох (косгу)'!$A$61)</f>
        <v>0</v>
      </c>
      <c r="G83" s="16">
        <f>SUMIFS('Дт-пров '!$C:$C,'Дт-пров '!$N:$N,$A83,'Дт-пров '!$L:$L,G$2,'Дт-пров '!$M:$M,'Дох (косгу)'!$A$61)</f>
        <v>0</v>
      </c>
      <c r="H83" s="16">
        <f>SUMIFS('Дт-пров '!$C:$C,'Дт-пров '!$N:$N,$A83,'Дт-пров '!$L:$L,H$2,'Дт-пров '!$M:$M,'Дох (косгу)'!$A$61)</f>
        <v>0</v>
      </c>
      <c r="I83" s="16">
        <f t="shared" si="51"/>
        <v>0</v>
      </c>
      <c r="J83" s="16">
        <f t="shared" si="52"/>
        <v>0</v>
      </c>
      <c r="K83" s="16">
        <f>SUMIFS('Дт-пров '!$C:$C,'Дт-пров '!$N:$N,$A83,'Дт-пров '!$L:$L,K$2,'Дт-пров '!$M:$M,'Дох (косгу)'!$A$61)</f>
        <v>0</v>
      </c>
      <c r="L83" s="16">
        <f>SUMIFS('Дт-пров '!$C:$C,'Дт-пров '!$N:$N,$A83,'Дт-пров '!$L:$L,L$2,'Дт-пров '!$M:$M,'Дох (косгу)'!$A$61)</f>
        <v>0</v>
      </c>
      <c r="M83" s="16">
        <f t="shared" si="49"/>
        <v>0</v>
      </c>
    </row>
    <row r="84" spans="1:14" x14ac:dyDescent="0.2">
      <c r="A84" s="16" t="s">
        <v>29</v>
      </c>
      <c r="B84" s="16">
        <f>SUMIFS('Дт-пров '!$C:$C,'Дт-пров '!$N:$N,$A84,'Дт-пров '!$L:$L,B$2,'Дт-пров '!$M:$M,'Дох (косгу)'!$A$61)</f>
        <v>0</v>
      </c>
      <c r="C84" s="16">
        <f>SUMIFS('Дт-пров '!$C:$C,'Дт-пров '!$N:$N,$A84,'Дт-пров '!$L:$L,C$2,'Дт-пров '!$M:$M,'Дох (косгу)'!$A$61)</f>
        <v>0</v>
      </c>
      <c r="D84" s="16">
        <f>SUMIFS('Дт-пров '!$C:$C,'Дт-пров '!$N:$N,$A84,'Дт-пров '!$L:$L,D$2,'Дт-пров '!$M:$M,'Дох (косгу)'!$A$61)</f>
        <v>0</v>
      </c>
      <c r="E84" s="16">
        <f t="shared" si="50"/>
        <v>0</v>
      </c>
      <c r="F84" s="16">
        <f>SUMIFS('Дт-пров '!$C:$C,'Дт-пров '!$N:$N,$A84,'Дт-пров '!$L:$L,F$2,'Дт-пров '!$M:$M,'Дох (косгу)'!$A$61)</f>
        <v>0</v>
      </c>
      <c r="G84" s="16">
        <f>SUMIFS('Дт-пров '!$C:$C,'Дт-пров '!$N:$N,$A84,'Дт-пров '!$L:$L,G$2,'Дт-пров '!$M:$M,'Дох (косгу)'!$A$61)</f>
        <v>0</v>
      </c>
      <c r="H84" s="16">
        <f>SUMIFS('Дт-пров '!$C:$C,'Дт-пров '!$N:$N,$A84,'Дт-пров '!$L:$L,H$2,'Дт-пров '!$M:$M,'Дох (косгу)'!$A$61)</f>
        <v>0</v>
      </c>
      <c r="I84" s="16">
        <f t="shared" si="51"/>
        <v>0</v>
      </c>
      <c r="J84" s="16">
        <f t="shared" si="52"/>
        <v>0</v>
      </c>
      <c r="K84" s="16">
        <f>SUMIFS('Дт-пров '!$C:$C,'Дт-пров '!$N:$N,$A84,'Дт-пров '!$L:$L,K$2,'Дт-пров '!$M:$M,'Дох (косгу)'!$A$61)</f>
        <v>0</v>
      </c>
      <c r="L84" s="16">
        <f>SUMIFS('Дт-пров '!$C:$C,'Дт-пров '!$N:$N,$A84,'Дт-пров '!$L:$L,L$2,'Дт-пров '!$M:$M,'Дох (косгу)'!$A$61)</f>
        <v>0</v>
      </c>
      <c r="M84" s="16">
        <f t="shared" si="49"/>
        <v>0</v>
      </c>
    </row>
    <row r="85" spans="1:14" x14ac:dyDescent="0.2">
      <c r="A85" s="16" t="s">
        <v>17</v>
      </c>
      <c r="B85" s="16">
        <f>SUMIFS('Дт-пров '!$C:$C,'Дт-пров '!$N:$N,$A85,'Дт-пров '!$L:$L,B$2,'Дт-пров '!$M:$M,'Дох (косгу)'!$A$61)</f>
        <v>0</v>
      </c>
      <c r="C85" s="16">
        <f>SUMIFS('Дт-пров '!$C:$C,'Дт-пров '!$N:$N,$A85,'Дт-пров '!$L:$L,C$2,'Дт-пров '!$M:$M,'Дох (косгу)'!$A$61)</f>
        <v>0</v>
      </c>
      <c r="D85" s="16">
        <f>SUMIFS('Дт-пров '!$C:$C,'Дт-пров '!$N:$N,$A85,'Дт-пров '!$L:$L,D$2,'Дт-пров '!$M:$M,'Дох (косгу)'!$A$61)</f>
        <v>0</v>
      </c>
      <c r="E85" s="16">
        <f t="shared" si="50"/>
        <v>0</v>
      </c>
      <c r="F85" s="16">
        <f>SUMIFS('Дт-пров '!$C:$C,'Дт-пров '!$N:$N,$A85,'Дт-пров '!$L:$L,F$2,'Дт-пров '!$M:$M,'Дох (косгу)'!$A$61)</f>
        <v>0</v>
      </c>
      <c r="G85" s="16">
        <f>SUMIFS('Дт-пров '!$C:$C,'Дт-пров '!$N:$N,$A85,'Дт-пров '!$L:$L,G$2,'Дт-пров '!$M:$M,'Дох (косгу)'!$A$61)</f>
        <v>0</v>
      </c>
      <c r="H85" s="16">
        <f>SUMIFS('Дт-пров '!$C:$C,'Дт-пров '!$N:$N,$A85,'Дт-пров '!$L:$L,H$2,'Дт-пров '!$M:$M,'Дох (косгу)'!$A$61)</f>
        <v>0</v>
      </c>
      <c r="I85" s="16">
        <f t="shared" si="51"/>
        <v>0</v>
      </c>
      <c r="J85" s="16">
        <f t="shared" si="52"/>
        <v>0</v>
      </c>
      <c r="K85" s="16">
        <f>SUMIFS('Дт-пров '!$C:$C,'Дт-пров '!$N:$N,$A85,'Дт-пров '!$L:$L,K$2,'Дт-пров '!$M:$M,'Дох (косгу)'!$A$61)</f>
        <v>0</v>
      </c>
      <c r="L85" s="16">
        <f>SUMIFS('Дт-пров '!$C:$C,'Дт-пров '!$N:$N,$A85,'Дт-пров '!$L:$L,L$2,'Дт-пров '!$M:$M,'Дох (косгу)'!$A$61)</f>
        <v>0</v>
      </c>
      <c r="M85" s="16">
        <f t="shared" si="49"/>
        <v>0</v>
      </c>
    </row>
    <row r="86" spans="1:14" x14ac:dyDescent="0.2">
      <c r="A86" s="16" t="s">
        <v>19</v>
      </c>
      <c r="B86" s="16">
        <f>SUMIFS('Дт-пров '!$C:$C,'Дт-пров '!$N:$N,$A86,'Дт-пров '!$L:$L,B$2,'Дт-пров '!$M:$M,'Дох (косгу)'!$A$61)</f>
        <v>0</v>
      </c>
      <c r="C86" s="16">
        <f>SUMIFS('Дт-пров '!$C:$C,'Дт-пров '!$N:$N,$A86,'Дт-пров '!$L:$L,C$2,'Дт-пров '!$M:$M,'Дох (косгу)'!$A$61)</f>
        <v>0</v>
      </c>
      <c r="D86" s="16">
        <f>SUMIFS('Дт-пров '!$C:$C,'Дт-пров '!$N:$N,$A86,'Дт-пров '!$L:$L,D$2,'Дт-пров '!$M:$M,'Дох (косгу)'!$A$61)</f>
        <v>0</v>
      </c>
      <c r="E86" s="16">
        <f t="shared" si="50"/>
        <v>0</v>
      </c>
      <c r="F86" s="16">
        <f>SUMIFS('Дт-пров '!$C:$C,'Дт-пров '!$N:$N,$A86,'Дт-пров '!$L:$L,F$2,'Дт-пров '!$M:$M,'Дох (косгу)'!$A$61)</f>
        <v>0</v>
      </c>
      <c r="G86" s="16">
        <f>SUMIFS('Дт-пров '!$C:$C,'Дт-пров '!$N:$N,$A86,'Дт-пров '!$L:$L,G$2,'Дт-пров '!$M:$M,'Дох (косгу)'!$A$61)</f>
        <v>0</v>
      </c>
      <c r="H86" s="16">
        <f>SUMIFS('Дт-пров '!$C:$C,'Дт-пров '!$N:$N,$A86,'Дт-пров '!$L:$L,H$2,'Дт-пров '!$M:$M,'Дох (косгу)'!$A$61)</f>
        <v>0</v>
      </c>
      <c r="I86" s="16">
        <f t="shared" si="51"/>
        <v>0</v>
      </c>
      <c r="J86" s="16">
        <f t="shared" si="52"/>
        <v>0</v>
      </c>
      <c r="K86" s="16">
        <f>SUMIFS('Дт-пров '!$C:$C,'Дт-пров '!$N:$N,$A86,'Дт-пров '!$L:$L,K$2,'Дт-пров '!$M:$M,'Дох (косгу)'!$A$61)</f>
        <v>0</v>
      </c>
      <c r="L86" s="16">
        <f>SUMIFS('Дт-пров '!$C:$C,'Дт-пров '!$N:$N,$A86,'Дт-пров '!$L:$L,L$2,'Дт-пров '!$M:$M,'Дох (косгу)'!$A$61)</f>
        <v>0</v>
      </c>
      <c r="M86" s="16">
        <f t="shared" si="49"/>
        <v>0</v>
      </c>
    </row>
    <row r="87" spans="1:14" x14ac:dyDescent="0.2">
      <c r="A87" s="20" t="s">
        <v>20</v>
      </c>
      <c r="B87" s="20">
        <f>SUMIFS('Дт-пров '!$C:$C,'Дт-пров '!$N:$N,$A87,'Дт-пров '!$L:$L,B$2,'Дт-пров '!$M:$M,'Дох (косгу)'!$A$61)</f>
        <v>0</v>
      </c>
      <c r="C87" s="20">
        <f>SUMIFS('Дт-пров '!$C:$C,'Дт-пров '!$N:$N,$A87,'Дт-пров '!$L:$L,C$2,'Дт-пров '!$M:$M,'Дох (косгу)'!$A$61)</f>
        <v>0</v>
      </c>
      <c r="D87" s="20">
        <f>SUMIFS('Дт-пров '!$C:$C,'Дт-пров '!$N:$N,$A87,'Дт-пров '!$L:$L,D$2,'Дт-пров '!$M:$M,'Дох (косгу)'!$A$61)</f>
        <v>0</v>
      </c>
      <c r="E87" s="20">
        <f t="shared" si="50"/>
        <v>0</v>
      </c>
      <c r="F87" s="20">
        <f>SUMIFS('Дт-пров '!$C:$C,'Дт-пров '!$N:$N,$A87,'Дт-пров '!$L:$L,F$2,'Дт-пров '!$M:$M,'Дох (косгу)'!$A$61)</f>
        <v>0</v>
      </c>
      <c r="G87" s="20">
        <f>SUMIFS('Дт-пров '!$C:$C,'Дт-пров '!$N:$N,$A87,'Дт-пров '!$L:$L,G$2,'Дт-пров '!$M:$M,'Дох (косгу)'!$A$61)</f>
        <v>0</v>
      </c>
      <c r="H87" s="20">
        <f>SUMIFS('Дт-пров '!$C:$C,'Дт-пров '!$N:$N,$A87,'Дт-пров '!$L:$L,H$2,'Дт-пров '!$M:$M,'Дох (косгу)'!$A$61)</f>
        <v>0</v>
      </c>
      <c r="I87" s="20">
        <f t="shared" si="51"/>
        <v>0</v>
      </c>
      <c r="J87" s="20">
        <f t="shared" si="52"/>
        <v>0</v>
      </c>
      <c r="K87" s="20">
        <f>SUMIFS('Дт-пров '!$C:$C,'Дт-пров '!$N:$N,$A87,'Дт-пров '!$L:$L,K$2,'Дт-пров '!$M:$M,'Дох (косгу)'!$A$61)</f>
        <v>0</v>
      </c>
      <c r="L87" s="20">
        <f>SUMIFS('Дт-пров '!$C:$C,'Дт-пров '!$N:$N,$A87,'Дт-пров '!$L:$L,L$2,'Дт-пров '!$M:$M,'Дох (косгу)'!$A$61)</f>
        <v>0</v>
      </c>
      <c r="M87" s="20">
        <f t="shared" si="49"/>
        <v>0</v>
      </c>
    </row>
    <row r="88" spans="1:14" x14ac:dyDescent="0.2">
      <c r="A88" s="21" t="s">
        <v>664</v>
      </c>
      <c r="B88" s="15">
        <f>SUM(B78:B87)</f>
        <v>0</v>
      </c>
      <c r="C88" s="15">
        <f t="shared" ref="C88:M88" si="53">SUM(C78:C87)</f>
        <v>0</v>
      </c>
      <c r="D88" s="15">
        <f t="shared" si="53"/>
        <v>0</v>
      </c>
      <c r="E88" s="15">
        <f t="shared" si="53"/>
        <v>0</v>
      </c>
      <c r="F88" s="15">
        <f t="shared" si="53"/>
        <v>0</v>
      </c>
      <c r="G88" s="15">
        <f t="shared" si="53"/>
        <v>0</v>
      </c>
      <c r="H88" s="15">
        <f t="shared" si="53"/>
        <v>3430528.2</v>
      </c>
      <c r="I88" s="15">
        <f t="shared" si="53"/>
        <v>3430528.2</v>
      </c>
      <c r="J88" s="15">
        <f t="shared" si="53"/>
        <v>3430528.2</v>
      </c>
      <c r="K88" s="15">
        <f t="shared" si="53"/>
        <v>0</v>
      </c>
      <c r="L88" s="15">
        <f t="shared" si="53"/>
        <v>0</v>
      </c>
      <c r="M88" s="15">
        <f t="shared" si="53"/>
        <v>3430528.2</v>
      </c>
      <c r="N88" s="137" t="e">
        <f>SUMIF('Дт-пров '!#REF!,A76,'Дт-пров '!$C:$C)</f>
        <v>#REF!</v>
      </c>
    </row>
    <row r="91" spans="1:14" x14ac:dyDescent="0.2">
      <c r="A91" s="138" t="s">
        <v>728</v>
      </c>
      <c r="B91" s="139"/>
      <c r="C91" s="139"/>
      <c r="D91" s="139"/>
      <c r="E91" s="139"/>
      <c r="F91" s="139"/>
      <c r="G91" s="139"/>
      <c r="H91" s="139"/>
      <c r="I91" s="139"/>
      <c r="J91" s="139"/>
      <c r="K91" s="139"/>
      <c r="L91" s="139"/>
      <c r="M91" s="140"/>
    </row>
    <row r="92" spans="1:14" x14ac:dyDescent="0.2">
      <c r="A92" s="15" t="s">
        <v>670</v>
      </c>
      <c r="B92" s="21" t="s">
        <v>657</v>
      </c>
      <c r="C92" s="21" t="s">
        <v>658</v>
      </c>
      <c r="D92" s="21" t="s">
        <v>659</v>
      </c>
      <c r="E92" s="21" t="s">
        <v>676</v>
      </c>
      <c r="F92" s="21" t="s">
        <v>660</v>
      </c>
      <c r="G92" s="21" t="s">
        <v>661</v>
      </c>
      <c r="H92" s="21" t="s">
        <v>662</v>
      </c>
      <c r="I92" s="21" t="s">
        <v>677</v>
      </c>
      <c r="J92" s="21" t="s">
        <v>673</v>
      </c>
      <c r="K92" s="21" t="s">
        <v>663</v>
      </c>
      <c r="L92" s="21" t="s">
        <v>665</v>
      </c>
      <c r="M92" s="21" t="s">
        <v>678</v>
      </c>
    </row>
    <row r="93" spans="1:14" x14ac:dyDescent="0.2">
      <c r="A93" s="22" t="s">
        <v>273</v>
      </c>
      <c r="B93" s="22">
        <f>SUMIFS('Дт-пров '!$C:$C,'Дт-пров '!$N:$N,$A93,'Дт-пров '!$L:$L,B$2,'Дт-пров '!$M:$M,'Дох (косгу)'!$A$91)</f>
        <v>0</v>
      </c>
      <c r="C93" s="22">
        <f>SUMIFS('Дт-пров '!$C:$C,'Дт-пров '!$N:$N,$A93,'Дт-пров '!$L:$L,C$2,'Дт-пров '!$M:$M,'Дох (косгу)'!$A$91)</f>
        <v>0</v>
      </c>
      <c r="D93" s="22">
        <f>SUMIFS('Дт-пров '!$C:$C,'Дт-пров '!$N:$N,$A93,'Дт-пров '!$L:$L,D$2,'Дт-пров '!$M:$M,'Дох (косгу)'!$A$91)</f>
        <v>0</v>
      </c>
      <c r="E93" s="22">
        <f>B93+C93+D93</f>
        <v>0</v>
      </c>
      <c r="F93" s="22">
        <f>SUMIFS('Дт-пров '!$C:$C,'Дт-пров '!$N:$N,$A93,'Дт-пров '!$L:$L,F$2,'Дт-пров '!$M:$M,'Дох (косгу)'!$A$91)</f>
        <v>0</v>
      </c>
      <c r="G93" s="22">
        <f>SUMIFS('Дт-пров '!$C:$C,'Дт-пров '!$N:$N,$A93,'Дт-пров '!$L:$L,G$2,'Дт-пров '!$M:$M,'Дох (косгу)'!$A$91)</f>
        <v>0</v>
      </c>
      <c r="H93" s="22">
        <f>SUMIFS('Дт-пров '!$C:$C,'Дт-пров '!$N:$N,$A93,'Дт-пров '!$L:$L,H$2,'Дт-пров '!$M:$M,'Дох (косгу)'!$A$91)</f>
        <v>0</v>
      </c>
      <c r="I93" s="22">
        <f>F93+G93+H93</f>
        <v>0</v>
      </c>
      <c r="J93" s="22">
        <f>E93+I93</f>
        <v>0</v>
      </c>
      <c r="K93" s="22">
        <f>SUMIFS('Дт-пров '!$C:$C,'Дт-пров '!$N:$N,$A93,'Дт-пров '!$L:$L,K$2,'Дт-пров '!$M:$M,'Дох (косгу)'!$A$91)</f>
        <v>0</v>
      </c>
      <c r="L93" s="22">
        <f>SUMIFS('Дт-пров '!$C:$C,'Дт-пров '!$N:$N,$A93,'Дт-пров '!$L:$L,L$2,'Дт-пров '!$M:$M,'Дох (косгу)'!$A$91)</f>
        <v>0</v>
      </c>
      <c r="M93" s="22">
        <f t="shared" ref="M93:M102" si="54">J93+K93+L93</f>
        <v>0</v>
      </c>
    </row>
    <row r="94" spans="1:14" x14ac:dyDescent="0.2">
      <c r="A94" s="16" t="s">
        <v>27</v>
      </c>
      <c r="B94" s="16">
        <f>SUMIFS('Дт-пров '!$C:$C,'Дт-пров '!$N:$N,$A94,'Дт-пров '!$L:$L,B$2,'Дт-пров '!$M:$M,'Дох (косгу)'!$A$91)</f>
        <v>0</v>
      </c>
      <c r="C94" s="16">
        <f>SUMIFS('Дт-пров '!$C:$C,'Дт-пров '!$N:$N,$A94,'Дт-пров '!$L:$L,C$2,'Дт-пров '!$M:$M,'Дох (косгу)'!$A$91)</f>
        <v>0</v>
      </c>
      <c r="D94" s="16">
        <f>SUMIFS('Дт-пров '!$C:$C,'Дт-пров '!$N:$N,$A94,'Дт-пров '!$L:$L,D$2,'Дт-пров '!$M:$M,'Дох (косгу)'!$A$91)</f>
        <v>0</v>
      </c>
      <c r="E94" s="16">
        <f t="shared" ref="E94:E102" si="55">B94+C94+D94</f>
        <v>0</v>
      </c>
      <c r="F94" s="16">
        <f>SUMIFS('Дт-пров '!$C:$C,'Дт-пров '!$N:$N,$A94,'Дт-пров '!$L:$L,F$2,'Дт-пров '!$M:$M,'Дох (косгу)'!$A$91)</f>
        <v>0</v>
      </c>
      <c r="G94" s="16">
        <f>SUMIFS('Дт-пров '!$C:$C,'Дт-пров '!$N:$N,$A94,'Дт-пров '!$L:$L,G$2,'Дт-пров '!$M:$M,'Дох (косгу)'!$A$91)</f>
        <v>0</v>
      </c>
      <c r="H94" s="16">
        <f>SUMIFS('Дт-пров '!$C:$C,'Дт-пров '!$N:$N,$A94,'Дт-пров '!$L:$L,H$2,'Дт-пров '!$M:$M,'Дох (косгу)'!$A$91)</f>
        <v>0</v>
      </c>
      <c r="I94" s="16">
        <f t="shared" ref="I94:I102" si="56">F94+G94+H94</f>
        <v>0</v>
      </c>
      <c r="J94" s="16">
        <f t="shared" ref="J94:J102" si="57">E94+I94</f>
        <v>0</v>
      </c>
      <c r="K94" s="16">
        <f>SUMIFS('Дт-пров '!$C:$C,'Дт-пров '!$N:$N,$A94,'Дт-пров '!$L:$L,K$2,'Дт-пров '!$M:$M,'Дох (косгу)'!$A$91)</f>
        <v>0</v>
      </c>
      <c r="L94" s="16">
        <f>SUMIFS('Дт-пров '!$C:$C,'Дт-пров '!$N:$N,$A94,'Дт-пров '!$L:$L,L$2,'Дт-пров '!$M:$M,'Дох (косгу)'!$A$91)</f>
        <v>0</v>
      </c>
      <c r="M94" s="16">
        <f t="shared" si="54"/>
        <v>0</v>
      </c>
    </row>
    <row r="95" spans="1:14" x14ac:dyDescent="0.2">
      <c r="A95" s="16" t="s">
        <v>23</v>
      </c>
      <c r="B95" s="16">
        <f>SUMIFS('Дт-пров '!$C:$C,'Дт-пров '!$N:$N,$A95,'Дт-пров '!$L:$L,B$2,'Дт-пров '!$M:$M,'Дох (косгу)'!$A$91)</f>
        <v>0</v>
      </c>
      <c r="C95" s="16">
        <f>SUMIFS('Дт-пров '!$C:$C,'Дт-пров '!$N:$N,$A95,'Дт-пров '!$L:$L,C$2,'Дт-пров '!$M:$M,'Дох (косгу)'!$A$91)</f>
        <v>0</v>
      </c>
      <c r="D95" s="16">
        <f>SUMIFS('Дт-пров '!$C:$C,'Дт-пров '!$N:$N,$A95,'Дт-пров '!$L:$L,D$2,'Дт-пров '!$M:$M,'Дох (косгу)'!$A$91)</f>
        <v>0</v>
      </c>
      <c r="E95" s="16">
        <f t="shared" si="55"/>
        <v>0</v>
      </c>
      <c r="F95" s="16">
        <f>SUMIFS('Дт-пров '!$C:$C,'Дт-пров '!$N:$N,$A95,'Дт-пров '!$L:$L,F$2,'Дт-пров '!$M:$M,'Дох (косгу)'!$A$91)</f>
        <v>0</v>
      </c>
      <c r="G95" s="16">
        <f>SUMIFS('Дт-пров '!$C:$C,'Дт-пров '!$N:$N,$A95,'Дт-пров '!$L:$L,G$2,'Дт-пров '!$M:$M,'Дох (косгу)'!$A$91)</f>
        <v>0</v>
      </c>
      <c r="H95" s="16">
        <f>SUMIFS('Дт-пров '!$C:$C,'Дт-пров '!$N:$N,$A95,'Дт-пров '!$L:$L,H$2,'Дт-пров '!$M:$M,'Дох (косгу)'!$A$91)</f>
        <v>0</v>
      </c>
      <c r="I95" s="16">
        <f t="shared" si="56"/>
        <v>0</v>
      </c>
      <c r="J95" s="16">
        <f t="shared" si="57"/>
        <v>0</v>
      </c>
      <c r="K95" s="16">
        <f>SUMIFS('Дт-пров '!$C:$C,'Дт-пров '!$N:$N,$A95,'Дт-пров '!$L:$L,K$2,'Дт-пров '!$M:$M,'Дох (косгу)'!$A$91)</f>
        <v>0</v>
      </c>
      <c r="L95" s="16">
        <f>SUMIFS('Дт-пров '!$C:$C,'Дт-пров '!$N:$N,$A95,'Дт-пров '!$L:$L,L$2,'Дт-пров '!$M:$M,'Дох (косгу)'!$A$91)</f>
        <v>0</v>
      </c>
      <c r="M95" s="16">
        <f t="shared" si="54"/>
        <v>0</v>
      </c>
    </row>
    <row r="96" spans="1:14" x14ac:dyDescent="0.2">
      <c r="A96" s="16" t="s">
        <v>11</v>
      </c>
      <c r="B96" s="16">
        <f>SUMIFS('Дт-пров '!$C:$C,'Дт-пров '!$N:$N,$A96,'Дт-пров '!$L:$L,B$2,'Дт-пров '!$M:$M,'Дох (косгу)'!$A$91)</f>
        <v>0</v>
      </c>
      <c r="C96" s="16">
        <f>SUMIFS('Дт-пров '!$C:$C,'Дт-пров '!$N:$N,$A96,'Дт-пров '!$L:$L,C$2,'Дт-пров '!$M:$M,'Дох (косгу)'!$A$91)</f>
        <v>0</v>
      </c>
      <c r="D96" s="16">
        <f>SUMIFS('Дт-пров '!$C:$C,'Дт-пров '!$N:$N,$A96,'Дт-пров '!$L:$L,D$2,'Дт-пров '!$M:$M,'Дох (косгу)'!$A$91)</f>
        <v>0</v>
      </c>
      <c r="E96" s="16">
        <f t="shared" si="55"/>
        <v>0</v>
      </c>
      <c r="F96" s="16">
        <f>SUMIFS('Дт-пров '!$C:$C,'Дт-пров '!$N:$N,$A96,'Дт-пров '!$L:$L,F$2,'Дт-пров '!$M:$M,'Дох (косгу)'!$A$91)</f>
        <v>0</v>
      </c>
      <c r="G96" s="16">
        <f>SUMIFS('Дт-пров '!$C:$C,'Дт-пров '!$N:$N,$A96,'Дт-пров '!$L:$L,G$2,'Дт-пров '!$M:$M,'Дох (косгу)'!$A$91)</f>
        <v>0</v>
      </c>
      <c r="H96" s="16">
        <f>SUMIFS('Дт-пров '!$C:$C,'Дт-пров '!$N:$N,$A96,'Дт-пров '!$L:$L,H$2,'Дт-пров '!$M:$M,'Дох (косгу)'!$A$91)</f>
        <v>0</v>
      </c>
      <c r="I96" s="16">
        <f t="shared" si="56"/>
        <v>0</v>
      </c>
      <c r="J96" s="16">
        <f t="shared" si="57"/>
        <v>0</v>
      </c>
      <c r="K96" s="16">
        <f>SUMIFS('Дт-пров '!$C:$C,'Дт-пров '!$N:$N,$A96,'Дт-пров '!$L:$L,K$2,'Дт-пров '!$M:$M,'Дох (косгу)'!$A$91)</f>
        <v>0</v>
      </c>
      <c r="L96" s="16">
        <f>SUMIFS('Дт-пров '!$C:$C,'Дт-пров '!$N:$N,$A96,'Дт-пров '!$L:$L,L$2,'Дт-пров '!$M:$M,'Дох (косгу)'!$A$91)</f>
        <v>0</v>
      </c>
      <c r="M96" s="16">
        <f t="shared" si="54"/>
        <v>0</v>
      </c>
    </row>
    <row r="97" spans="1:14" x14ac:dyDescent="0.2">
      <c r="A97" s="16" t="s">
        <v>25</v>
      </c>
      <c r="B97" s="16">
        <f>SUMIFS('Дт-пров '!$C:$C,'Дт-пров '!$N:$N,$A97,'Дт-пров '!$L:$L,B$2,'Дт-пров '!$M:$M,'Дох (косгу)'!$A$91)</f>
        <v>0</v>
      </c>
      <c r="C97" s="16">
        <f>SUMIFS('Дт-пров '!$C:$C,'Дт-пров '!$N:$N,$A97,'Дт-пров '!$L:$L,C$2,'Дт-пров '!$M:$M,'Дох (косгу)'!$A$91)</f>
        <v>0</v>
      </c>
      <c r="D97" s="16">
        <f>SUMIFS('Дт-пров '!$C:$C,'Дт-пров '!$N:$N,$A97,'Дт-пров '!$L:$L,D$2,'Дт-пров '!$M:$M,'Дох (косгу)'!$A$91)</f>
        <v>0</v>
      </c>
      <c r="E97" s="16">
        <f t="shared" si="55"/>
        <v>0</v>
      </c>
      <c r="F97" s="16">
        <f>SUMIFS('Дт-пров '!$C:$C,'Дт-пров '!$N:$N,$A97,'Дт-пров '!$L:$L,F$2,'Дт-пров '!$M:$M,'Дох (косгу)'!$A$91)</f>
        <v>0</v>
      </c>
      <c r="G97" s="16">
        <f>SUMIFS('Дт-пров '!$C:$C,'Дт-пров '!$N:$N,$A97,'Дт-пров '!$L:$L,G$2,'Дт-пров '!$M:$M,'Дох (косгу)'!$A$91)</f>
        <v>0</v>
      </c>
      <c r="H97" s="16">
        <f>SUMIFS('Дт-пров '!$C:$C,'Дт-пров '!$N:$N,$A97,'Дт-пров '!$L:$L,H$2,'Дт-пров '!$M:$M,'Дох (косгу)'!$A$91)</f>
        <v>0</v>
      </c>
      <c r="I97" s="16">
        <f t="shared" si="56"/>
        <v>0</v>
      </c>
      <c r="J97" s="16">
        <f t="shared" si="57"/>
        <v>0</v>
      </c>
      <c r="K97" s="16">
        <f>SUMIFS('Дт-пров '!$C:$C,'Дт-пров '!$N:$N,$A97,'Дт-пров '!$L:$L,K$2,'Дт-пров '!$M:$M,'Дох (косгу)'!$A$91)</f>
        <v>0</v>
      </c>
      <c r="L97" s="16">
        <f>SUMIFS('Дт-пров '!$C:$C,'Дт-пров '!$N:$N,$A97,'Дт-пров '!$L:$L,L$2,'Дт-пров '!$M:$M,'Дох (косгу)'!$A$91)</f>
        <v>0</v>
      </c>
      <c r="M97" s="16">
        <f t="shared" si="54"/>
        <v>0</v>
      </c>
    </row>
    <row r="98" spans="1:14" x14ac:dyDescent="0.2">
      <c r="A98" s="16" t="s">
        <v>15</v>
      </c>
      <c r="B98" s="16">
        <f>SUMIFS('Дт-пров '!$C:$C,'Дт-пров '!$N:$N,$A98,'Дт-пров '!$L:$L,B$2,'Дт-пров '!$M:$M,'Дох (косгу)'!$A$91)</f>
        <v>0</v>
      </c>
      <c r="C98" s="16">
        <f>SUMIFS('Дт-пров '!$C:$C,'Дт-пров '!$N:$N,$A98,'Дт-пров '!$L:$L,C$2,'Дт-пров '!$M:$M,'Дох (косгу)'!$A$91)</f>
        <v>0</v>
      </c>
      <c r="D98" s="16">
        <f>SUMIFS('Дт-пров '!$C:$C,'Дт-пров '!$N:$N,$A98,'Дт-пров '!$L:$L,D$2,'Дт-пров '!$M:$M,'Дох (косгу)'!$A$91)</f>
        <v>0</v>
      </c>
      <c r="E98" s="16">
        <f t="shared" si="55"/>
        <v>0</v>
      </c>
      <c r="F98" s="16">
        <f>SUMIFS('Дт-пров '!$C:$C,'Дт-пров '!$N:$N,$A98,'Дт-пров '!$L:$L,F$2,'Дт-пров '!$M:$M,'Дох (косгу)'!$A$91)</f>
        <v>0</v>
      </c>
      <c r="G98" s="16">
        <f>SUMIFS('Дт-пров '!$C:$C,'Дт-пров '!$N:$N,$A98,'Дт-пров '!$L:$L,G$2,'Дт-пров '!$M:$M,'Дох (косгу)'!$A$91)</f>
        <v>0</v>
      </c>
      <c r="H98" s="16">
        <f>SUMIFS('Дт-пров '!$C:$C,'Дт-пров '!$N:$N,$A98,'Дт-пров '!$L:$L,H$2,'Дт-пров '!$M:$M,'Дох (косгу)'!$A$91)</f>
        <v>0</v>
      </c>
      <c r="I98" s="16">
        <f t="shared" si="56"/>
        <v>0</v>
      </c>
      <c r="J98" s="16">
        <f t="shared" si="57"/>
        <v>0</v>
      </c>
      <c r="K98" s="16">
        <f>SUMIFS('Дт-пров '!$C:$C,'Дт-пров '!$N:$N,$A98,'Дт-пров '!$L:$L,K$2,'Дт-пров '!$M:$M,'Дох (косгу)'!$A$91)</f>
        <v>0</v>
      </c>
      <c r="L98" s="16">
        <f>SUMIFS('Дт-пров '!$C:$C,'Дт-пров '!$N:$N,$A98,'Дт-пров '!$L:$L,L$2,'Дт-пров '!$M:$M,'Дох (косгу)'!$A$91)</f>
        <v>0</v>
      </c>
      <c r="M98" s="16">
        <f t="shared" si="54"/>
        <v>0</v>
      </c>
    </row>
    <row r="99" spans="1:14" x14ac:dyDescent="0.2">
      <c r="A99" s="16" t="s">
        <v>29</v>
      </c>
      <c r="B99" s="16">
        <f>SUMIFS('Дт-пров '!$C:$C,'Дт-пров '!$N:$N,$A99,'Дт-пров '!$L:$L,B$2,'Дт-пров '!$M:$M,'Дох (косгу)'!$A$91)</f>
        <v>0</v>
      </c>
      <c r="C99" s="16">
        <f>SUMIFS('Дт-пров '!$C:$C,'Дт-пров '!$N:$N,$A99,'Дт-пров '!$L:$L,C$2,'Дт-пров '!$M:$M,'Дох (косгу)'!$A$91)</f>
        <v>0</v>
      </c>
      <c r="D99" s="16">
        <f>SUMIFS('Дт-пров '!$C:$C,'Дт-пров '!$N:$N,$A99,'Дт-пров '!$L:$L,D$2,'Дт-пров '!$M:$M,'Дох (косгу)'!$A$91)</f>
        <v>0</v>
      </c>
      <c r="E99" s="16">
        <f t="shared" si="55"/>
        <v>0</v>
      </c>
      <c r="F99" s="16">
        <f>SUMIFS('Дт-пров '!$C:$C,'Дт-пров '!$N:$N,$A99,'Дт-пров '!$L:$L,F$2,'Дт-пров '!$M:$M,'Дох (косгу)'!$A$91)</f>
        <v>0</v>
      </c>
      <c r="G99" s="16">
        <f>SUMIFS('Дт-пров '!$C:$C,'Дт-пров '!$N:$N,$A99,'Дт-пров '!$L:$L,G$2,'Дт-пров '!$M:$M,'Дох (косгу)'!$A$91)</f>
        <v>0</v>
      </c>
      <c r="H99" s="16">
        <f>SUMIFS('Дт-пров '!$C:$C,'Дт-пров '!$N:$N,$A99,'Дт-пров '!$L:$L,H$2,'Дт-пров '!$M:$M,'Дох (косгу)'!$A$91)</f>
        <v>0</v>
      </c>
      <c r="I99" s="16">
        <f t="shared" si="56"/>
        <v>0</v>
      </c>
      <c r="J99" s="16">
        <f t="shared" si="57"/>
        <v>0</v>
      </c>
      <c r="K99" s="16">
        <f>SUMIFS('Дт-пров '!$C:$C,'Дт-пров '!$N:$N,$A99,'Дт-пров '!$L:$L,K$2,'Дт-пров '!$M:$M,'Дох (косгу)'!$A$91)</f>
        <v>0</v>
      </c>
      <c r="L99" s="16">
        <f>SUMIFS('Дт-пров '!$C:$C,'Дт-пров '!$N:$N,$A99,'Дт-пров '!$L:$L,L$2,'Дт-пров '!$M:$M,'Дох (косгу)'!$A$91)</f>
        <v>0</v>
      </c>
      <c r="M99" s="16">
        <f t="shared" si="54"/>
        <v>0</v>
      </c>
    </row>
    <row r="100" spans="1:14" x14ac:dyDescent="0.2">
      <c r="A100" s="16" t="s">
        <v>17</v>
      </c>
      <c r="B100" s="16">
        <f>SUMIFS('Дт-пров '!$C:$C,'Дт-пров '!$N:$N,$A100,'Дт-пров '!$L:$L,B$2,'Дт-пров '!$M:$M,'Дох (косгу)'!$A$91)</f>
        <v>0</v>
      </c>
      <c r="C100" s="16">
        <f>SUMIFS('Дт-пров '!$C:$C,'Дт-пров '!$N:$N,$A100,'Дт-пров '!$L:$L,C$2,'Дт-пров '!$M:$M,'Дох (косгу)'!$A$91)</f>
        <v>0</v>
      </c>
      <c r="D100" s="16">
        <f>SUMIFS('Дт-пров '!$C:$C,'Дт-пров '!$N:$N,$A100,'Дт-пров '!$L:$L,D$2,'Дт-пров '!$M:$M,'Дох (косгу)'!$A$91)</f>
        <v>0</v>
      </c>
      <c r="E100" s="16">
        <f t="shared" si="55"/>
        <v>0</v>
      </c>
      <c r="F100" s="16">
        <f>SUMIFS('Дт-пров '!$C:$C,'Дт-пров '!$N:$N,$A100,'Дт-пров '!$L:$L,F$2,'Дт-пров '!$M:$M,'Дох (косгу)'!$A$91)</f>
        <v>0</v>
      </c>
      <c r="G100" s="16">
        <f>SUMIFS('Дт-пров '!$C:$C,'Дт-пров '!$N:$N,$A100,'Дт-пров '!$L:$L,G$2,'Дт-пров '!$M:$M,'Дох (косгу)'!$A$91)</f>
        <v>0</v>
      </c>
      <c r="H100" s="16">
        <f>SUMIFS('Дт-пров '!$C:$C,'Дт-пров '!$N:$N,$A100,'Дт-пров '!$L:$L,H$2,'Дт-пров '!$M:$M,'Дох (косгу)'!$A$91)</f>
        <v>0</v>
      </c>
      <c r="I100" s="16">
        <f t="shared" si="56"/>
        <v>0</v>
      </c>
      <c r="J100" s="16">
        <f t="shared" si="57"/>
        <v>0</v>
      </c>
      <c r="K100" s="16">
        <f>SUMIFS('Дт-пров '!$C:$C,'Дт-пров '!$N:$N,$A100,'Дт-пров '!$L:$L,K$2,'Дт-пров '!$M:$M,'Дох (косгу)'!$A$91)</f>
        <v>0</v>
      </c>
      <c r="L100" s="16">
        <f>SUMIFS('Дт-пров '!$C:$C,'Дт-пров '!$N:$N,$A100,'Дт-пров '!$L:$L,L$2,'Дт-пров '!$M:$M,'Дох (косгу)'!$A$91)</f>
        <v>0</v>
      </c>
      <c r="M100" s="16">
        <f t="shared" si="54"/>
        <v>0</v>
      </c>
    </row>
    <row r="101" spans="1:14" x14ac:dyDescent="0.2">
      <c r="A101" s="16" t="s">
        <v>19</v>
      </c>
      <c r="B101" s="16">
        <f>SUMIFS('Дт-пров '!$C:$C,'Дт-пров '!$N:$N,$A101,'Дт-пров '!$L:$L,B$2,'Дт-пров '!$M:$M,'Дох (косгу)'!$A$91)</f>
        <v>0</v>
      </c>
      <c r="C101" s="16">
        <f>SUMIFS('Дт-пров '!$C:$C,'Дт-пров '!$N:$N,$A101,'Дт-пров '!$L:$L,C$2,'Дт-пров '!$M:$M,'Дох (косгу)'!$A$91)</f>
        <v>0</v>
      </c>
      <c r="D101" s="16">
        <f>SUMIFS('Дт-пров '!$C:$C,'Дт-пров '!$N:$N,$A101,'Дт-пров '!$L:$L,D$2,'Дт-пров '!$M:$M,'Дох (косгу)'!$A$91)</f>
        <v>0</v>
      </c>
      <c r="E101" s="16">
        <f t="shared" si="55"/>
        <v>0</v>
      </c>
      <c r="F101" s="16">
        <f>SUMIFS('Дт-пров '!$C:$C,'Дт-пров '!$N:$N,$A101,'Дт-пров '!$L:$L,F$2,'Дт-пров '!$M:$M,'Дох (косгу)'!$A$91)</f>
        <v>0</v>
      </c>
      <c r="G101" s="16">
        <f>SUMIFS('Дт-пров '!$C:$C,'Дт-пров '!$N:$N,$A101,'Дт-пров '!$L:$L,G$2,'Дт-пров '!$M:$M,'Дох (косгу)'!$A$91)</f>
        <v>0</v>
      </c>
      <c r="H101" s="16">
        <f>SUMIFS('Дт-пров '!$C:$C,'Дт-пров '!$N:$N,$A101,'Дт-пров '!$L:$L,H$2,'Дт-пров '!$M:$M,'Дох (косгу)'!$A$91)</f>
        <v>0</v>
      </c>
      <c r="I101" s="16">
        <f t="shared" si="56"/>
        <v>0</v>
      </c>
      <c r="J101" s="16">
        <f t="shared" si="57"/>
        <v>0</v>
      </c>
      <c r="K101" s="16">
        <f>SUMIFS('Дт-пров '!$C:$C,'Дт-пров '!$N:$N,$A101,'Дт-пров '!$L:$L,K$2,'Дт-пров '!$M:$M,'Дох (косгу)'!$A$91)</f>
        <v>0</v>
      </c>
      <c r="L101" s="16">
        <f>SUMIFS('Дт-пров '!$C:$C,'Дт-пров '!$N:$N,$A101,'Дт-пров '!$L:$L,L$2,'Дт-пров '!$M:$M,'Дох (косгу)'!$A$91)</f>
        <v>0</v>
      </c>
      <c r="M101" s="16">
        <f t="shared" si="54"/>
        <v>0</v>
      </c>
    </row>
    <row r="102" spans="1:14" x14ac:dyDescent="0.2">
      <c r="A102" s="20" t="s">
        <v>20</v>
      </c>
      <c r="B102" s="20">
        <f>SUMIFS('Дт-пров '!$C:$C,'Дт-пров '!$N:$N,$A102,'Дт-пров '!$L:$L,B$2,'Дт-пров '!$M:$M,'Дох (косгу)'!$A$91)</f>
        <v>0</v>
      </c>
      <c r="C102" s="20">
        <f>SUMIFS('Дт-пров '!$C:$C,'Дт-пров '!$N:$N,$A102,'Дт-пров '!$L:$L,C$2,'Дт-пров '!$M:$M,'Дох (косгу)'!$A$91)</f>
        <v>0</v>
      </c>
      <c r="D102" s="20">
        <f>SUMIFS('Дт-пров '!$C:$C,'Дт-пров '!$N:$N,$A102,'Дт-пров '!$L:$L,D$2,'Дт-пров '!$M:$M,'Дох (косгу)'!$A$91)</f>
        <v>0</v>
      </c>
      <c r="E102" s="20">
        <f t="shared" si="55"/>
        <v>0</v>
      </c>
      <c r="F102" s="20">
        <f>SUMIFS('Дт-пров '!$C:$C,'Дт-пров '!$N:$N,$A102,'Дт-пров '!$L:$L,F$2,'Дт-пров '!$M:$M,'Дох (косгу)'!$A$91)</f>
        <v>0</v>
      </c>
      <c r="G102" s="20">
        <f>SUMIFS('Дт-пров '!$C:$C,'Дт-пров '!$N:$N,$A102,'Дт-пров '!$L:$L,G$2,'Дт-пров '!$M:$M,'Дох (косгу)'!$A$91)</f>
        <v>0</v>
      </c>
      <c r="H102" s="20">
        <f>SUMIFS('Дт-пров '!$C:$C,'Дт-пров '!$N:$N,$A102,'Дт-пров '!$L:$L,H$2,'Дт-пров '!$M:$M,'Дох (косгу)'!$A$91)</f>
        <v>0</v>
      </c>
      <c r="I102" s="20">
        <f t="shared" si="56"/>
        <v>0</v>
      </c>
      <c r="J102" s="20">
        <f t="shared" si="57"/>
        <v>0</v>
      </c>
      <c r="K102" s="20">
        <f>SUMIFS('Дт-пров '!$C:$C,'Дт-пров '!$N:$N,$A102,'Дт-пров '!$L:$L,K$2,'Дт-пров '!$M:$M,'Дох (косгу)'!$A$91)</f>
        <v>0</v>
      </c>
      <c r="L102" s="20">
        <f>SUMIFS('Дт-пров '!$C:$C,'Дт-пров '!$N:$N,$A102,'Дт-пров '!$L:$L,L$2,'Дт-пров '!$M:$M,'Дох (косгу)'!$A$91)</f>
        <v>0</v>
      </c>
      <c r="M102" s="20">
        <f t="shared" si="54"/>
        <v>0</v>
      </c>
    </row>
    <row r="103" spans="1:14" x14ac:dyDescent="0.2">
      <c r="A103" s="21" t="s">
        <v>664</v>
      </c>
      <c r="B103" s="15">
        <f>SUM(B93:B102)</f>
        <v>0</v>
      </c>
      <c r="C103" s="15">
        <f t="shared" ref="C103:M103" si="58">SUM(C93:C102)</f>
        <v>0</v>
      </c>
      <c r="D103" s="15">
        <f t="shared" si="58"/>
        <v>0</v>
      </c>
      <c r="E103" s="15">
        <f t="shared" si="58"/>
        <v>0</v>
      </c>
      <c r="F103" s="15">
        <f t="shared" si="58"/>
        <v>0</v>
      </c>
      <c r="G103" s="15">
        <f t="shared" si="58"/>
        <v>0</v>
      </c>
      <c r="H103" s="15">
        <f t="shared" si="58"/>
        <v>0</v>
      </c>
      <c r="I103" s="15">
        <f t="shared" si="58"/>
        <v>0</v>
      </c>
      <c r="J103" s="15">
        <f t="shared" si="58"/>
        <v>0</v>
      </c>
      <c r="K103" s="15">
        <f t="shared" si="58"/>
        <v>0</v>
      </c>
      <c r="L103" s="15">
        <f t="shared" si="58"/>
        <v>0</v>
      </c>
      <c r="M103" s="15">
        <f t="shared" si="58"/>
        <v>0</v>
      </c>
      <c r="N103" s="137" t="e">
        <f>SUMIF('Дт-пров '!#REF!,A91,'Дт-пров '!$C:$C)</f>
        <v>#REF!</v>
      </c>
    </row>
  </sheetData>
  <sortState ref="A2:A11">
    <sortCondition ref="A2"/>
  </sortState>
  <conditionalFormatting sqref="N13 O1:O1048576 A1:M1048576 R1:XFD1048576">
    <cfRule type="cellIs" dxfId="6" priority="7" operator="equal">
      <formula>0</formula>
    </cfRule>
  </conditionalFormatting>
  <conditionalFormatting sqref="N28">
    <cfRule type="cellIs" dxfId="5" priority="6" operator="equal">
      <formula>0</formula>
    </cfRule>
  </conditionalFormatting>
  <conditionalFormatting sqref="N43">
    <cfRule type="cellIs" dxfId="4" priority="5" operator="equal">
      <formula>0</formula>
    </cfRule>
  </conditionalFormatting>
  <conditionalFormatting sqref="N58">
    <cfRule type="cellIs" dxfId="3" priority="4" operator="equal">
      <formula>0</formula>
    </cfRule>
  </conditionalFormatting>
  <conditionalFormatting sqref="N73">
    <cfRule type="cellIs" dxfId="2" priority="3" operator="equal">
      <formula>0</formula>
    </cfRule>
  </conditionalFormatting>
  <conditionalFormatting sqref="N88">
    <cfRule type="cellIs" dxfId="1" priority="2" operator="equal">
      <formula>0</formula>
    </cfRule>
  </conditionalFormatting>
  <conditionalFormatting sqref="N103">
    <cfRule type="cellIs" dxfId="0" priority="1" operator="equal">
      <formula>0</formula>
    </cfRule>
  </conditionalFormatting>
  <pageMargins left="0.78740157480314965" right="0.19685039370078741" top="0.74803149606299213" bottom="0.74803149606299213" header="0.31496062992125984" footer="0.31496062992125984"/>
  <pageSetup paperSize="9" scale="62" fitToHeight="1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</vt:i4>
      </vt:variant>
    </vt:vector>
  </HeadingPairs>
  <TitlesOfParts>
    <vt:vector size="7" baseType="lpstr">
      <vt:lpstr>Дт-сч </vt:lpstr>
      <vt:lpstr>Дт-пров </vt:lpstr>
      <vt:lpstr>Дох</vt:lpstr>
      <vt:lpstr>Дох (косгу)</vt:lpstr>
      <vt:lpstr>'Дт-пров '!_ФильтрБазыДанных</vt:lpstr>
      <vt:lpstr>'Дох (косгу)'!Заголовки_для_печати</vt:lpstr>
      <vt:lpstr>От_кого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 Г. Залевская</dc:creator>
  <cp:lastModifiedBy>Eugene Avdukhov</cp:lastModifiedBy>
  <cp:lastPrinted>2014-08-14T10:05:15Z</cp:lastPrinted>
  <dcterms:created xsi:type="dcterms:W3CDTF">2014-07-16T07:10:32Z</dcterms:created>
  <dcterms:modified xsi:type="dcterms:W3CDTF">2014-09-08T11:34:29Z</dcterms:modified>
</cp:coreProperties>
</file>