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<sst xmlns="http://schemas.openxmlformats.org/spreadsheetml/2006/main" count="62" uniqueCount="32">
  <si>
    <t>Круг 12  ГОСТ 2590/Ст20 сп2 ГОСТ1050</t>
  </si>
  <si>
    <t>кг</t>
  </si>
  <si>
    <t>Круг 14 ГОСТ2590/Ст3 ГОСТ 14637-89</t>
  </si>
  <si>
    <t>Круг 16 Ст3 сп2 ГОСТ535</t>
  </si>
  <si>
    <t>Круг 18 ГОСТ 2590/ст20 сп2 ГОСТ1050</t>
  </si>
  <si>
    <t>Круг 18 ГОСТ 2590/Ст3 сп2 ГОСТ 535</t>
  </si>
  <si>
    <t>Круг 20 ГОСТ 2590 Ст3 сп2 ГОСТ535</t>
  </si>
  <si>
    <t>Труба проф. 150х150х8 ГОСТ 30245/ст 10 ГОСТ 13663</t>
  </si>
  <si>
    <t>труба проф. 40х40х3 ГОСТ 30245/Ст10 13663</t>
  </si>
  <si>
    <t>Труба проф. 60х40х3 ГОСТ30245/ст3 сп2 ГОСТ13663</t>
  </si>
  <si>
    <t>Труба проф. 60х40х4 ГОСТ 30245/ст.20 ГОСТ 16663</t>
  </si>
  <si>
    <t>Труба проф. 60х60х4 ГОСТ 30245/Ст10 ГОСТ 13663</t>
  </si>
  <si>
    <t>Труба проф. 80х60х4 ГОСТ30245/Ст10 ГОСТ 13663</t>
  </si>
  <si>
    <t xml:space="preserve">Труба проф. 80х80х5 ГОСТ30245/Ст10 ГОСТ 13663 </t>
  </si>
  <si>
    <t>Труба проф. 80х80х6 ГОСТ 30245/Ст 10 ГОСТ13663</t>
  </si>
  <si>
    <t>Уголок 50х50х5 ГОСТ 8509/ ст.3 сп2 ГОСТ 14637</t>
  </si>
  <si>
    <t>доставка</t>
  </si>
  <si>
    <t>Квадрат 10 ГОСТ 2591/Ст10 ГОСТ1050</t>
  </si>
  <si>
    <t>Квадрат 25 ГОСТ 2591/Ст10 ГОСТ 1050</t>
  </si>
  <si>
    <t>Круг 10 ГОСТ 2590/Ст3. сп2 ГОСТ 535</t>
  </si>
  <si>
    <t>Круг 100 ГОСТ 2590/ Ст35 ГОСТ 1050</t>
  </si>
  <si>
    <t>Круг 100 ГОСТ2590 /ст 20 сп2 ГОСТ1050</t>
  </si>
  <si>
    <t>Круг 130 ГОСТ 2590/Ст20 сп2 ГОСТ1050</t>
  </si>
  <si>
    <t>Круг 16 ГОСТ 2590/Ст20 сп2 ГОСТ 1050-88</t>
  </si>
  <si>
    <t xml:space="preserve">Труба проф. 40х25х2 ГОСТ 8645 /ст.20 ГОСТ 13663 </t>
  </si>
  <si>
    <t>Труба проф. 80х40х3 Ст.10 ГОСТ 13663</t>
  </si>
  <si>
    <t>Уголок 40х40х4 ГОСТ 8509/Ст3 сп2 ГОСТ 535</t>
  </si>
  <si>
    <t>швеллер 60*32*4 ГОСТ 8278/Ст3 сп2 ГОСТ 14637</t>
  </si>
  <si>
    <t>Шестигранник 46 Н11 ГОСТ 8560/Ст35-В-1 ГОСТ 1051</t>
  </si>
  <si>
    <t>Проходная цена</t>
  </si>
  <si>
    <t>Постащик</t>
  </si>
  <si>
    <t xml:space="preserve">Поставщик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</si>
</sst>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0"/>
    <numFmt numFmtId="166" formatCode="0.00;[Red]\-0.00"/>
    <numFmt numFmtId="167" formatCode="#,##0.00;[Red]\-#,##0.00"/>
    <numFmt numFmtId="168" formatCode="#,##0.000"/>
    <numFmt numFmtId="169" formatCode="#,##0.00[$р.-419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 style="thin"/>
      <bottom style="thick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/>
      <top/>
      <bottom style="thin"/>
    </border>
    <border>
      <left style="thin"/>
      <right/>
      <top/>
      <bottom style="thick"/>
    </border>
    <border>
      <left style="thick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ck"/>
      <bottom style="thin"/>
    </border>
    <border>
      <left style="thin"/>
      <right/>
      <top style="thin"/>
      <bottom/>
    </border>
    <border>
      <left style="thin"/>
      <right style="thin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6" fontId="8" fillId="0" borderId="15" xfId="52" applyNumberFormat="1" applyFont="1" applyFill="1" applyBorder="1" applyAlignment="1">
      <alignment horizontal="right"/>
      <protection/>
    </xf>
    <xf numFmtId="0" fontId="0" fillId="0" borderId="16" xfId="0" applyFill="1" applyBorder="1" applyAlignment="1">
      <alignment/>
    </xf>
    <xf numFmtId="166" fontId="8" fillId="0" borderId="16" xfId="52" applyNumberFormat="1" applyFont="1" applyFill="1" applyBorder="1" applyAlignment="1">
      <alignment horizontal="right"/>
      <protection/>
    </xf>
    <xf numFmtId="166" fontId="8" fillId="0" borderId="16" xfId="53" applyNumberFormat="1" applyFont="1" applyFill="1" applyBorder="1" applyAlignment="1">
      <alignment horizontal="right"/>
      <protection/>
    </xf>
    <xf numFmtId="0" fontId="8" fillId="0" borderId="17" xfId="52" applyNumberFormat="1" applyFont="1" applyFill="1" applyBorder="1" applyAlignment="1">
      <alignment horizontal="left"/>
      <protection/>
    </xf>
    <xf numFmtId="0" fontId="8" fillId="0" borderId="17" xfId="53" applyNumberFormat="1" applyFont="1" applyFill="1" applyBorder="1" applyAlignment="1">
      <alignment horizontal="left"/>
      <protection/>
    </xf>
    <xf numFmtId="0" fontId="8" fillId="0" borderId="18" xfId="52" applyNumberFormat="1" applyFont="1" applyFill="1" applyBorder="1" applyAlignment="1">
      <alignment horizontal="center"/>
      <protection/>
    </xf>
    <xf numFmtId="0" fontId="8" fillId="0" borderId="19" xfId="52" applyNumberFormat="1" applyFont="1" applyFill="1" applyBorder="1" applyAlignment="1">
      <alignment horizontal="center"/>
      <protection/>
    </xf>
    <xf numFmtId="0" fontId="8" fillId="0" borderId="19" xfId="53" applyNumberFormat="1" applyFont="1" applyFill="1" applyBorder="1" applyAlignment="1">
      <alignment horizontal="center"/>
      <protection/>
    </xf>
    <xf numFmtId="0" fontId="0" fillId="0" borderId="20" xfId="0" applyFill="1" applyBorder="1" applyAlignment="1">
      <alignment/>
    </xf>
    <xf numFmtId="0" fontId="39" fillId="0" borderId="15" xfId="0" applyFont="1" applyFill="1" applyBorder="1" applyAlignment="1">
      <alignment horizontal="right"/>
    </xf>
    <xf numFmtId="0" fontId="39" fillId="0" borderId="16" xfId="0" applyFont="1" applyFill="1" applyBorder="1" applyAlignment="1">
      <alignment horizontal="right"/>
    </xf>
    <xf numFmtId="165" fontId="0" fillId="0" borderId="14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5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8" fillId="0" borderId="28" xfId="52" applyNumberFormat="1" applyFont="1" applyFill="1" applyBorder="1" applyAlignment="1">
      <alignment horizontal="left"/>
      <protection/>
    </xf>
    <xf numFmtId="0" fontId="8" fillId="0" borderId="29" xfId="52" applyNumberFormat="1" applyFont="1" applyFill="1" applyBorder="1" applyAlignment="1">
      <alignment horizontal="center"/>
      <protection/>
    </xf>
    <xf numFmtId="166" fontId="8" fillId="0" borderId="30" xfId="52" applyNumberFormat="1" applyFont="1" applyFill="1" applyBorder="1" applyAlignment="1">
      <alignment horizontal="right"/>
      <protection/>
    </xf>
    <xf numFmtId="0" fontId="39" fillId="0" borderId="30" xfId="0" applyFont="1" applyFill="1" applyBorder="1" applyAlignment="1">
      <alignment horizontal="right"/>
    </xf>
    <xf numFmtId="0" fontId="40" fillId="0" borderId="31" xfId="0" applyFont="1" applyFill="1" applyBorder="1" applyAlignment="1">
      <alignment/>
    </xf>
    <xf numFmtId="0" fontId="8" fillId="0" borderId="32" xfId="52" applyNumberFormat="1" applyFont="1" applyFill="1" applyBorder="1" applyAlignment="1">
      <alignment horizontal="left"/>
      <protection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64" fontId="41" fillId="0" borderId="31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164" fontId="0" fillId="0" borderId="36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4" fontId="0" fillId="0" borderId="37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64" fontId="42" fillId="0" borderId="40" xfId="0" applyNumberFormat="1" applyFon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0" fontId="0" fillId="0" borderId="42" xfId="0" applyFill="1" applyBorder="1" applyAlignment="1">
      <alignment/>
    </xf>
    <xf numFmtId="164" fontId="0" fillId="0" borderId="43" xfId="0" applyNumberFormat="1" applyFill="1" applyBorder="1" applyAlignment="1">
      <alignment horizontal="right"/>
    </xf>
    <xf numFmtId="164" fontId="42" fillId="0" borderId="43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164" fontId="0" fillId="0" borderId="49" xfId="0" applyNumberFormat="1" applyFill="1" applyBorder="1" applyAlignment="1">
      <alignment horizontal="right"/>
    </xf>
    <xf numFmtId="164" fontId="0" fillId="0" borderId="50" xfId="0" applyNumberFormat="1" applyFill="1" applyBorder="1" applyAlignment="1">
      <alignment horizontal="right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169" fontId="5" fillId="0" borderId="52" xfId="0" applyNumberFormat="1" applyFont="1" applyFill="1" applyBorder="1" applyAlignment="1">
      <alignment horizontal="right"/>
    </xf>
    <xf numFmtId="169" fontId="5" fillId="0" borderId="17" xfId="0" applyNumberFormat="1" applyFont="1" applyFill="1" applyBorder="1" applyAlignment="1">
      <alignment horizontal="right"/>
    </xf>
    <xf numFmtId="169" fontId="42" fillId="0" borderId="17" xfId="0" applyNumberFormat="1" applyFont="1" applyFill="1" applyBorder="1" applyAlignment="1">
      <alignment horizontal="right"/>
    </xf>
    <xf numFmtId="169" fontId="0" fillId="0" borderId="17" xfId="0" applyNumberFormat="1" applyFill="1" applyBorder="1" applyAlignment="1">
      <alignment/>
    </xf>
    <xf numFmtId="169" fontId="0" fillId="0" borderId="53" xfId="0" applyNumberFormat="1" applyFill="1" applyBorder="1" applyAlignment="1">
      <alignment/>
    </xf>
    <xf numFmtId="169" fontId="0" fillId="0" borderId="54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9" fontId="0" fillId="0" borderId="10" xfId="0" applyNumberForma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57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ентябрь" xfId="52"/>
    <cellStyle name="Обычный_сентябр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2" sqref="A32:C37"/>
    </sheetView>
  </sheetViews>
  <sheetFormatPr defaultColWidth="9.140625" defaultRowHeight="15" customHeight="1"/>
  <cols>
    <col min="1" max="1" width="61.140625" style="5" customWidth="1"/>
    <col min="2" max="4" width="9.140625" style="5" customWidth="1"/>
    <col min="5" max="5" width="10.00390625" style="6" bestFit="1" customWidth="1"/>
    <col min="6" max="6" width="13.00390625" style="5" customWidth="1"/>
    <col min="7" max="7" width="16.57421875" style="5" customWidth="1"/>
    <col min="8" max="8" width="6.421875" style="5" customWidth="1"/>
    <col min="9" max="9" width="12.421875" style="70" customWidth="1"/>
    <col min="10" max="10" width="13.421875" style="5" customWidth="1"/>
    <col min="11" max="11" width="9.00390625" style="5" customWidth="1"/>
    <col min="12" max="12" width="6.140625" style="5" customWidth="1"/>
    <col min="13" max="13" width="13.140625" style="5" customWidth="1"/>
    <col min="14" max="14" width="12.28125" style="5" customWidth="1"/>
    <col min="15" max="15" width="9.140625" style="5" customWidth="1"/>
    <col min="16" max="16" width="13.8515625" style="7" customWidth="1"/>
    <col min="17" max="17" width="14.140625" style="5" customWidth="1"/>
    <col min="18" max="18" width="9.140625" style="5" customWidth="1"/>
    <col min="19" max="19" width="12.57421875" style="5" customWidth="1"/>
    <col min="20" max="20" width="14.7109375" style="5" customWidth="1"/>
    <col min="21" max="21" width="9.140625" style="5" customWidth="1"/>
    <col min="22" max="22" width="15.57421875" style="7" customWidth="1"/>
    <col min="23" max="23" width="13.7109375" style="5" customWidth="1"/>
    <col min="24" max="24" width="20.7109375" style="5" customWidth="1"/>
    <col min="25" max="16384" width="9.140625" style="5" customWidth="1"/>
  </cols>
  <sheetData>
    <row r="2" spans="1:24" ht="15" customHeight="1" thickBot="1">
      <c r="A2" s="19"/>
      <c r="B2" s="8"/>
      <c r="C2" s="8"/>
      <c r="D2" s="19"/>
      <c r="E2" s="80" t="s">
        <v>30</v>
      </c>
      <c r="F2" s="80"/>
      <c r="G2" s="80"/>
      <c r="H2" s="80" t="s">
        <v>31</v>
      </c>
      <c r="I2" s="80"/>
      <c r="J2" s="80"/>
      <c r="K2" s="37"/>
      <c r="L2" s="80" t="s">
        <v>31</v>
      </c>
      <c r="M2" s="80"/>
      <c r="N2" s="80"/>
      <c r="O2" s="80" t="s">
        <v>31</v>
      </c>
      <c r="P2" s="80"/>
      <c r="Q2" s="80"/>
      <c r="R2" s="80" t="s">
        <v>31</v>
      </c>
      <c r="S2" s="80"/>
      <c r="T2" s="80"/>
      <c r="U2" s="80" t="s">
        <v>31</v>
      </c>
      <c r="V2" s="80"/>
      <c r="W2" s="80"/>
      <c r="X2" s="5" t="s">
        <v>29</v>
      </c>
    </row>
    <row r="3" spans="1:24" ht="15" customHeight="1" thickBot="1" thickTop="1">
      <c r="A3" s="36" t="s">
        <v>17</v>
      </c>
      <c r="B3" s="16" t="s">
        <v>1</v>
      </c>
      <c r="C3" s="10">
        <v>0.7</v>
      </c>
      <c r="D3" s="20">
        <f>C3/1000</f>
        <v>0.0007</v>
      </c>
      <c r="E3" s="23"/>
      <c r="F3" s="24"/>
      <c r="G3" s="45">
        <f aca="true" t="shared" si="0" ref="G3:G14">F3*E3</f>
        <v>0</v>
      </c>
      <c r="H3" s="38">
        <v>0.01</v>
      </c>
      <c r="I3" s="63">
        <v>41450</v>
      </c>
      <c r="J3" s="24">
        <f>I3*H3</f>
        <v>414.5</v>
      </c>
      <c r="K3" s="59"/>
      <c r="L3" s="47"/>
      <c r="M3" s="48"/>
      <c r="N3" s="49"/>
      <c r="O3" s="47"/>
      <c r="P3" s="48"/>
      <c r="Q3" s="49"/>
      <c r="R3" s="47"/>
      <c r="S3" s="48"/>
      <c r="T3" s="49"/>
      <c r="U3" s="47">
        <v>0.07</v>
      </c>
      <c r="V3" s="73">
        <v>32693.05</v>
      </c>
      <c r="W3" s="76">
        <f>V3*U3</f>
        <v>2288.5135</v>
      </c>
      <c r="X3" s="3">
        <v>32693.05</v>
      </c>
    </row>
    <row r="4" spans="1:24" ht="15" customHeight="1" thickBot="1">
      <c r="A4" s="14" t="s">
        <v>18</v>
      </c>
      <c r="B4" s="17" t="s">
        <v>1</v>
      </c>
      <c r="C4" s="11">
        <v>613.95</v>
      </c>
      <c r="D4" s="21">
        <f aca="true" t="shared" si="1" ref="D4:D15">C4/1000</f>
        <v>0.61395</v>
      </c>
      <c r="E4" s="25"/>
      <c r="F4" s="2"/>
      <c r="G4" s="43">
        <f t="shared" si="0"/>
        <v>0</v>
      </c>
      <c r="H4" s="4"/>
      <c r="I4" s="64"/>
      <c r="J4" s="2">
        <f aca="true" t="shared" si="2" ref="J4:J15">I4*H4</f>
        <v>0</v>
      </c>
      <c r="K4" s="60"/>
      <c r="L4" s="50"/>
      <c r="M4" s="1"/>
      <c r="N4" s="51"/>
      <c r="O4" s="50"/>
      <c r="P4" s="1"/>
      <c r="Q4" s="51"/>
      <c r="R4" s="50"/>
      <c r="S4" s="1"/>
      <c r="T4" s="51"/>
      <c r="U4" s="50"/>
      <c r="W4" s="76">
        <f aca="true" t="shared" si="3" ref="W4:W15">V4*U4</f>
        <v>0</v>
      </c>
      <c r="X4" s="76">
        <v>1598.3275</v>
      </c>
    </row>
    <row r="5" spans="1:24" ht="15" customHeight="1" thickBot="1">
      <c r="A5" s="14" t="s">
        <v>19</v>
      </c>
      <c r="B5" s="17" t="s">
        <v>1</v>
      </c>
      <c r="C5" s="12">
        <v>4.7</v>
      </c>
      <c r="D5" s="21">
        <f t="shared" si="1"/>
        <v>0.0047</v>
      </c>
      <c r="E5" s="25"/>
      <c r="F5" s="2"/>
      <c r="G5" s="43">
        <f t="shared" si="0"/>
        <v>0</v>
      </c>
      <c r="H5" s="4">
        <v>0.004</v>
      </c>
      <c r="I5" s="64">
        <v>29000</v>
      </c>
      <c r="J5" s="2">
        <f t="shared" si="2"/>
        <v>116</v>
      </c>
      <c r="K5" s="60"/>
      <c r="L5" s="50"/>
      <c r="M5" s="1"/>
      <c r="N5" s="51"/>
      <c r="O5" s="50"/>
      <c r="P5" s="1"/>
      <c r="Q5" s="51"/>
      <c r="R5" s="50"/>
      <c r="S5" s="1"/>
      <c r="T5" s="51"/>
      <c r="U5" s="50">
        <v>0.005</v>
      </c>
      <c r="V5" s="7">
        <v>29579.43</v>
      </c>
      <c r="W5" s="76">
        <f t="shared" si="3"/>
        <v>147.89715</v>
      </c>
      <c r="X5" s="3">
        <v>11115.9</v>
      </c>
    </row>
    <row r="6" spans="1:24" ht="15" customHeight="1" thickBot="1">
      <c r="A6" s="15" t="s">
        <v>20</v>
      </c>
      <c r="B6" s="18" t="s">
        <v>1</v>
      </c>
      <c r="C6" s="13">
        <v>80.89</v>
      </c>
      <c r="D6" s="21">
        <f t="shared" si="1"/>
        <v>0.08089</v>
      </c>
      <c r="E6" s="25"/>
      <c r="F6" s="2"/>
      <c r="G6" s="43">
        <f t="shared" si="0"/>
        <v>0</v>
      </c>
      <c r="H6" s="4">
        <v>0.358</v>
      </c>
      <c r="I6" s="64">
        <v>31050</v>
      </c>
      <c r="J6" s="2">
        <f t="shared" si="2"/>
        <v>11115.9</v>
      </c>
      <c r="K6" s="60"/>
      <c r="L6" s="50"/>
      <c r="M6" s="1"/>
      <c r="N6" s="51"/>
      <c r="O6" s="50"/>
      <c r="P6" s="1"/>
      <c r="Q6" s="51"/>
      <c r="R6" s="50"/>
      <c r="S6" s="1"/>
      <c r="T6" s="51"/>
      <c r="U6" s="50"/>
      <c r="W6" s="76">
        <f t="shared" si="3"/>
        <v>0</v>
      </c>
      <c r="X6" s="3">
        <v>9339</v>
      </c>
    </row>
    <row r="7" spans="1:24" ht="15" customHeight="1" thickBot="1">
      <c r="A7" s="14" t="s">
        <v>21</v>
      </c>
      <c r="B7" s="17" t="s">
        <v>1</v>
      </c>
      <c r="C7" s="11">
        <v>88.28</v>
      </c>
      <c r="D7" s="21">
        <f t="shared" si="1"/>
        <v>0.08828</v>
      </c>
      <c r="E7" s="25"/>
      <c r="F7" s="2"/>
      <c r="G7" s="43">
        <f t="shared" si="0"/>
        <v>0</v>
      </c>
      <c r="H7" s="4">
        <v>0.33</v>
      </c>
      <c r="I7" s="64">
        <v>28300</v>
      </c>
      <c r="J7" s="2">
        <f t="shared" si="2"/>
        <v>9339</v>
      </c>
      <c r="K7" s="60"/>
      <c r="L7" s="50"/>
      <c r="M7" s="1"/>
      <c r="N7" s="51"/>
      <c r="O7" s="50"/>
      <c r="P7" s="1"/>
      <c r="Q7" s="51"/>
      <c r="R7" s="50"/>
      <c r="S7" s="1"/>
      <c r="T7" s="51"/>
      <c r="U7" s="50"/>
      <c r="W7" s="76">
        <f t="shared" si="3"/>
        <v>0</v>
      </c>
      <c r="X7" s="3">
        <v>1625.4</v>
      </c>
    </row>
    <row r="8" spans="1:24" ht="15" customHeight="1" thickBot="1">
      <c r="A8" s="14" t="s">
        <v>0</v>
      </c>
      <c r="B8" s="17" t="s">
        <v>1</v>
      </c>
      <c r="C8" s="11">
        <v>50.5</v>
      </c>
      <c r="D8" s="21">
        <f t="shared" si="1"/>
        <v>0.0505</v>
      </c>
      <c r="E8" s="25"/>
      <c r="F8" s="2"/>
      <c r="G8" s="43">
        <f t="shared" si="0"/>
        <v>0</v>
      </c>
      <c r="H8" s="4">
        <v>0.054</v>
      </c>
      <c r="I8" s="64">
        <v>30100</v>
      </c>
      <c r="J8" s="2">
        <f t="shared" si="2"/>
        <v>1625.4</v>
      </c>
      <c r="K8" s="60"/>
      <c r="L8" s="50"/>
      <c r="M8" s="1"/>
      <c r="N8" s="51"/>
      <c r="O8" s="50"/>
      <c r="P8" s="1"/>
      <c r="Q8" s="51"/>
      <c r="R8" s="50"/>
      <c r="S8" s="1"/>
      <c r="T8" s="51"/>
      <c r="U8" s="50">
        <v>0.055</v>
      </c>
      <c r="V8" s="7">
        <v>29060.5</v>
      </c>
      <c r="W8" s="76">
        <f t="shared" si="3"/>
        <v>1598.3275</v>
      </c>
      <c r="X8" s="3">
        <v>13782.1</v>
      </c>
    </row>
    <row r="9" spans="1:24" ht="15" customHeight="1">
      <c r="A9" s="14" t="s">
        <v>22</v>
      </c>
      <c r="B9" s="17" t="s">
        <v>1</v>
      </c>
      <c r="C9" s="12">
        <v>162.64</v>
      </c>
      <c r="D9" s="21">
        <f t="shared" si="1"/>
        <v>0.16263999999999998</v>
      </c>
      <c r="E9" s="25"/>
      <c r="F9" s="2"/>
      <c r="G9" s="43">
        <f t="shared" si="0"/>
        <v>0</v>
      </c>
      <c r="H9" s="4">
        <v>0.487</v>
      </c>
      <c r="I9" s="64">
        <v>28300</v>
      </c>
      <c r="J9" s="2">
        <f t="shared" si="2"/>
        <v>13782.1</v>
      </c>
      <c r="K9" s="60"/>
      <c r="L9" s="50"/>
      <c r="M9" s="1"/>
      <c r="N9" s="51"/>
      <c r="O9" s="50"/>
      <c r="P9" s="1"/>
      <c r="Q9" s="51"/>
      <c r="R9" s="50"/>
      <c r="S9" s="1"/>
      <c r="T9" s="51"/>
      <c r="U9" s="50"/>
      <c r="W9" s="76">
        <f t="shared" si="3"/>
        <v>0</v>
      </c>
      <c r="X9" s="3">
        <v>235.20000000000002</v>
      </c>
    </row>
    <row r="10" spans="1:24" ht="15" customHeight="1" thickBot="1">
      <c r="A10" s="14" t="s">
        <v>2</v>
      </c>
      <c r="B10" s="17" t="s">
        <v>1</v>
      </c>
      <c r="C10" s="11">
        <v>6.3</v>
      </c>
      <c r="D10" s="21">
        <f t="shared" si="1"/>
        <v>0.0063</v>
      </c>
      <c r="E10" s="25"/>
      <c r="F10" s="2"/>
      <c r="G10" s="43">
        <f t="shared" si="0"/>
        <v>0</v>
      </c>
      <c r="H10" s="4">
        <v>0.008</v>
      </c>
      <c r="I10" s="64">
        <v>29400</v>
      </c>
      <c r="J10" s="2">
        <f t="shared" si="2"/>
        <v>235.20000000000002</v>
      </c>
      <c r="K10" s="60"/>
      <c r="L10" s="50"/>
      <c r="M10" s="1"/>
      <c r="N10" s="51"/>
      <c r="O10" s="50"/>
      <c r="P10" s="1"/>
      <c r="Q10" s="51"/>
      <c r="R10" s="50"/>
      <c r="S10" s="1"/>
      <c r="T10" s="51"/>
      <c r="X10" s="3">
        <v>0</v>
      </c>
    </row>
    <row r="11" spans="1:24" ht="15" customHeight="1" thickBot="1">
      <c r="A11" s="14" t="s">
        <v>23</v>
      </c>
      <c r="B11" s="17" t="s">
        <v>1</v>
      </c>
      <c r="C11" s="12">
        <v>76.59</v>
      </c>
      <c r="D11" s="21">
        <f t="shared" si="1"/>
        <v>0.07659</v>
      </c>
      <c r="E11" s="25"/>
      <c r="F11" s="2"/>
      <c r="G11" s="43">
        <f t="shared" si="0"/>
        <v>0</v>
      </c>
      <c r="H11" s="4"/>
      <c r="I11" s="64"/>
      <c r="J11" s="2">
        <f t="shared" si="2"/>
        <v>0</v>
      </c>
      <c r="K11" s="60"/>
      <c r="L11" s="50"/>
      <c r="M11" s="1"/>
      <c r="N11" s="51"/>
      <c r="O11" s="50"/>
      <c r="P11" s="1"/>
      <c r="Q11" s="51"/>
      <c r="R11" s="50"/>
      <c r="S11" s="1"/>
      <c r="T11" s="51"/>
      <c r="U11" s="50"/>
      <c r="W11" s="76">
        <f t="shared" si="3"/>
        <v>0</v>
      </c>
      <c r="X11" s="3">
        <v>204.75</v>
      </c>
    </row>
    <row r="12" spans="1:24" ht="15" customHeight="1" thickBot="1">
      <c r="A12" s="14" t="s">
        <v>3</v>
      </c>
      <c r="B12" s="17" t="s">
        <v>1</v>
      </c>
      <c r="C12" s="12">
        <v>3.5</v>
      </c>
      <c r="D12" s="21">
        <f t="shared" si="1"/>
        <v>0.0035</v>
      </c>
      <c r="E12" s="25">
        <v>0.09</v>
      </c>
      <c r="F12" s="2">
        <v>31000</v>
      </c>
      <c r="G12" s="43">
        <f t="shared" si="0"/>
        <v>2790</v>
      </c>
      <c r="H12" s="4">
        <v>0.005</v>
      </c>
      <c r="I12" s="64">
        <v>40950</v>
      </c>
      <c r="J12" s="2">
        <f t="shared" si="2"/>
        <v>204.75</v>
      </c>
      <c r="K12" s="60"/>
      <c r="L12" s="50"/>
      <c r="M12" s="1"/>
      <c r="N12" s="51"/>
      <c r="O12" s="50"/>
      <c r="P12" s="1"/>
      <c r="Q12" s="51"/>
      <c r="R12" s="50"/>
      <c r="S12" s="1"/>
      <c r="T12" s="51"/>
      <c r="U12" s="50">
        <v>0.015</v>
      </c>
      <c r="V12" s="7">
        <v>28437.77</v>
      </c>
      <c r="W12" s="76">
        <f>V12*U12</f>
        <v>426.56655</v>
      </c>
      <c r="X12" s="3">
        <v>360</v>
      </c>
    </row>
    <row r="13" spans="1:24" ht="15" customHeight="1" thickBot="1">
      <c r="A13" s="15" t="s">
        <v>4</v>
      </c>
      <c r="B13" s="18" t="s">
        <v>1</v>
      </c>
      <c r="C13" s="13">
        <v>4.16</v>
      </c>
      <c r="D13" s="21">
        <f t="shared" si="1"/>
        <v>0.0041600000000000005</v>
      </c>
      <c r="E13" s="25"/>
      <c r="F13" s="2"/>
      <c r="G13" s="43">
        <f t="shared" si="0"/>
        <v>0</v>
      </c>
      <c r="H13" s="4">
        <v>0.012</v>
      </c>
      <c r="I13" s="64">
        <v>30000</v>
      </c>
      <c r="J13" s="2">
        <f t="shared" si="2"/>
        <v>360</v>
      </c>
      <c r="K13" s="60"/>
      <c r="L13" s="50"/>
      <c r="M13" s="1"/>
      <c r="N13" s="51"/>
      <c r="O13" s="50"/>
      <c r="P13" s="1"/>
      <c r="Q13" s="51"/>
      <c r="R13" s="50"/>
      <c r="S13" s="1"/>
      <c r="T13" s="51"/>
      <c r="U13" s="50"/>
      <c r="W13" s="76">
        <f t="shared" si="3"/>
        <v>0</v>
      </c>
      <c r="X13" s="3">
        <v>1425.6000000000001</v>
      </c>
    </row>
    <row r="14" spans="1:24" ht="15" customHeight="1" thickBot="1">
      <c r="A14" s="14" t="s">
        <v>5</v>
      </c>
      <c r="B14" s="17" t="s">
        <v>1</v>
      </c>
      <c r="C14" s="12">
        <v>44.41</v>
      </c>
      <c r="D14" s="21">
        <f t="shared" si="1"/>
        <v>0.04441</v>
      </c>
      <c r="E14" s="25"/>
      <c r="F14" s="2"/>
      <c r="G14" s="43">
        <f t="shared" si="0"/>
        <v>0</v>
      </c>
      <c r="H14" s="4">
        <v>0.048</v>
      </c>
      <c r="I14" s="65">
        <v>29700</v>
      </c>
      <c r="J14" s="2">
        <f t="shared" si="2"/>
        <v>1425.6000000000001</v>
      </c>
      <c r="K14" s="60"/>
      <c r="L14" s="50"/>
      <c r="M14" s="1"/>
      <c r="N14" s="52"/>
      <c r="O14" s="50"/>
      <c r="P14" s="1"/>
      <c r="Q14" s="52"/>
      <c r="R14" s="50"/>
      <c r="S14" s="1"/>
      <c r="T14" s="52"/>
      <c r="U14" s="50">
        <v>0.05</v>
      </c>
      <c r="V14" s="7">
        <f>24099.81*1.18</f>
        <v>28437.7758</v>
      </c>
      <c r="W14" s="76">
        <f t="shared" si="3"/>
        <v>1421.88879</v>
      </c>
      <c r="X14" s="3">
        <v>441</v>
      </c>
    </row>
    <row r="15" spans="1:24" ht="15" customHeight="1" thickBot="1">
      <c r="A15" s="14" t="s">
        <v>6</v>
      </c>
      <c r="B15" s="17" t="s">
        <v>1</v>
      </c>
      <c r="C15" s="12">
        <v>4.14</v>
      </c>
      <c r="D15" s="21">
        <f t="shared" si="1"/>
        <v>0.00414</v>
      </c>
      <c r="E15" s="25">
        <v>0.03</v>
      </c>
      <c r="F15" s="2">
        <v>31000</v>
      </c>
      <c r="G15" s="43">
        <f>F15*E15</f>
        <v>930</v>
      </c>
      <c r="H15" s="4">
        <v>0.015</v>
      </c>
      <c r="I15" s="65">
        <v>29400</v>
      </c>
      <c r="J15" s="2">
        <f t="shared" si="2"/>
        <v>441</v>
      </c>
      <c r="K15" s="60"/>
      <c r="L15" s="50"/>
      <c r="M15" s="1"/>
      <c r="N15" s="51"/>
      <c r="O15" s="50"/>
      <c r="P15" s="1"/>
      <c r="Q15" s="51"/>
      <c r="R15" s="50"/>
      <c r="S15" s="1"/>
      <c r="T15" s="51"/>
      <c r="U15" s="50"/>
      <c r="W15" s="76">
        <f t="shared" si="3"/>
        <v>0</v>
      </c>
      <c r="X15" s="3">
        <v>2449.1499999999996</v>
      </c>
    </row>
    <row r="16" spans="1:24" ht="15" customHeight="1" thickBot="1">
      <c r="A16" s="14" t="s">
        <v>7</v>
      </c>
      <c r="B16" s="17" t="s">
        <v>1</v>
      </c>
      <c r="C16" s="11">
        <v>5550.58</v>
      </c>
      <c r="D16" s="21">
        <f aca="true" t="shared" si="4" ref="D16:D29">C16/1000</f>
        <v>5.55058</v>
      </c>
      <c r="E16" s="25"/>
      <c r="F16" s="7"/>
      <c r="G16" s="43">
        <f aca="true" t="shared" si="5" ref="G16:G29">F16*E16</f>
        <v>0</v>
      </c>
      <c r="H16" s="4">
        <v>5.55</v>
      </c>
      <c r="I16" s="66">
        <v>31600</v>
      </c>
      <c r="J16" s="2">
        <f aca="true" t="shared" si="6" ref="J16:J29">I16*H16</f>
        <v>175380</v>
      </c>
      <c r="K16" s="61"/>
      <c r="L16" s="50"/>
      <c r="N16" s="53"/>
      <c r="O16" s="50"/>
      <c r="Q16" s="53"/>
      <c r="R16" s="50"/>
      <c r="T16" s="53"/>
      <c r="U16" s="50"/>
      <c r="W16" s="76">
        <f aca="true" t="shared" si="7" ref="W16:W29">V16*U16</f>
        <v>0</v>
      </c>
      <c r="X16" s="3"/>
    </row>
    <row r="17" spans="1:24" ht="15" customHeight="1" thickBot="1">
      <c r="A17" s="14" t="s">
        <v>24</v>
      </c>
      <c r="B17" s="17" t="s">
        <v>1</v>
      </c>
      <c r="C17" s="11">
        <v>15.07</v>
      </c>
      <c r="D17" s="21">
        <f t="shared" si="4"/>
        <v>0.01507</v>
      </c>
      <c r="E17" s="25"/>
      <c r="F17" s="7"/>
      <c r="G17" s="43">
        <f t="shared" si="5"/>
        <v>0</v>
      </c>
      <c r="H17" s="4">
        <v>0.023</v>
      </c>
      <c r="I17" s="66">
        <v>30600</v>
      </c>
      <c r="J17" s="2">
        <f t="shared" si="6"/>
        <v>703.8</v>
      </c>
      <c r="K17" s="61"/>
      <c r="L17" s="50"/>
      <c r="N17" s="53"/>
      <c r="O17" s="50"/>
      <c r="Q17" s="53"/>
      <c r="R17" s="50"/>
      <c r="T17" s="53"/>
      <c r="U17" s="50">
        <v>0.022</v>
      </c>
      <c r="V17" s="7">
        <f>28545.73*1.18</f>
        <v>33683.9614</v>
      </c>
      <c r="W17" s="76">
        <f t="shared" si="7"/>
        <v>741.0471507999999</v>
      </c>
      <c r="X17" s="3"/>
    </row>
    <row r="18" spans="1:24" ht="15" customHeight="1" thickBot="1">
      <c r="A18" s="14" t="s">
        <v>8</v>
      </c>
      <c r="B18" s="17" t="s">
        <v>1</v>
      </c>
      <c r="C18" s="11">
        <v>87.15</v>
      </c>
      <c r="D18" s="21">
        <f t="shared" si="4"/>
        <v>0.08715</v>
      </c>
      <c r="E18" s="44">
        <v>0.1</v>
      </c>
      <c r="F18" s="7">
        <v>31000</v>
      </c>
      <c r="G18" s="43">
        <f t="shared" si="5"/>
        <v>3100</v>
      </c>
      <c r="H18" s="4">
        <v>0.101</v>
      </c>
      <c r="I18" s="66">
        <v>29700</v>
      </c>
      <c r="J18" s="2">
        <f t="shared" si="6"/>
        <v>2999.7000000000003</v>
      </c>
      <c r="K18" s="61"/>
      <c r="L18" s="50"/>
      <c r="N18" s="53"/>
      <c r="O18" s="50"/>
      <c r="Q18" s="53"/>
      <c r="R18" s="50"/>
      <c r="T18" s="53"/>
      <c r="U18" s="50">
        <v>0.099</v>
      </c>
      <c r="V18" s="7">
        <f>27414.34*1.18</f>
        <v>32348.921199999997</v>
      </c>
      <c r="W18" s="76">
        <f t="shared" si="7"/>
        <v>3202.5431988</v>
      </c>
      <c r="X18" s="3"/>
    </row>
    <row r="19" spans="1:24" ht="15" customHeight="1" thickBot="1">
      <c r="A19" s="14" t="s">
        <v>9</v>
      </c>
      <c r="B19" s="17" t="s">
        <v>1</v>
      </c>
      <c r="C19" s="12">
        <v>863.41</v>
      </c>
      <c r="D19" s="21">
        <f t="shared" si="4"/>
        <v>0.86341</v>
      </c>
      <c r="E19" s="44">
        <v>0.88</v>
      </c>
      <c r="F19" s="7">
        <v>31000</v>
      </c>
      <c r="G19" s="43">
        <f t="shared" si="5"/>
        <v>27280</v>
      </c>
      <c r="H19" s="4"/>
      <c r="I19" s="66"/>
      <c r="J19" s="2">
        <f t="shared" si="6"/>
        <v>0</v>
      </c>
      <c r="K19" s="61"/>
      <c r="L19" s="50"/>
      <c r="N19" s="53"/>
      <c r="O19" s="50"/>
      <c r="Q19" s="53"/>
      <c r="R19" s="50"/>
      <c r="T19" s="53"/>
      <c r="U19" s="50"/>
      <c r="W19" s="76">
        <f t="shared" si="7"/>
        <v>0</v>
      </c>
      <c r="X19" s="3"/>
    </row>
    <row r="20" spans="1:24" ht="15" customHeight="1" thickBot="1">
      <c r="A20" s="14" t="s">
        <v>10</v>
      </c>
      <c r="B20" s="17" t="s">
        <v>1</v>
      </c>
      <c r="C20" s="12">
        <v>67.7</v>
      </c>
      <c r="D20" s="21">
        <f t="shared" si="4"/>
        <v>0.0677</v>
      </c>
      <c r="E20" s="25"/>
      <c r="F20" s="7"/>
      <c r="G20" s="43">
        <f t="shared" si="5"/>
        <v>0</v>
      </c>
      <c r="H20" s="4">
        <v>0.929</v>
      </c>
      <c r="I20" s="66">
        <v>30200</v>
      </c>
      <c r="J20" s="2">
        <f t="shared" si="6"/>
        <v>28055.800000000003</v>
      </c>
      <c r="K20" s="61"/>
      <c r="L20" s="50"/>
      <c r="N20" s="53"/>
      <c r="O20" s="50"/>
      <c r="Q20" s="53"/>
      <c r="R20" s="50"/>
      <c r="T20" s="53"/>
      <c r="U20" s="50"/>
      <c r="W20" s="76">
        <f t="shared" si="7"/>
        <v>0</v>
      </c>
      <c r="X20" s="3"/>
    </row>
    <row r="21" spans="1:24" ht="15" customHeight="1" thickBot="1">
      <c r="A21" s="14" t="s">
        <v>11</v>
      </c>
      <c r="B21" s="17" t="s">
        <v>1</v>
      </c>
      <c r="C21" s="12">
        <v>320.34</v>
      </c>
      <c r="D21" s="21">
        <f t="shared" si="4"/>
        <v>0.32033999999999996</v>
      </c>
      <c r="E21" s="25"/>
      <c r="F21" s="7"/>
      <c r="G21" s="43">
        <f t="shared" si="5"/>
        <v>0</v>
      </c>
      <c r="H21" s="4"/>
      <c r="I21" s="66"/>
      <c r="J21" s="2">
        <f t="shared" si="6"/>
        <v>0</v>
      </c>
      <c r="K21" s="61"/>
      <c r="L21" s="50"/>
      <c r="N21" s="53"/>
      <c r="O21" s="50"/>
      <c r="Q21" s="53"/>
      <c r="R21" s="50"/>
      <c r="T21" s="53"/>
      <c r="U21" s="50"/>
      <c r="W21" s="76">
        <f t="shared" si="7"/>
        <v>0</v>
      </c>
      <c r="X21" s="3"/>
    </row>
    <row r="22" spans="1:24" ht="15" customHeight="1" thickBot="1">
      <c r="A22" s="14" t="s">
        <v>25</v>
      </c>
      <c r="B22" s="17" t="s">
        <v>1</v>
      </c>
      <c r="C22" s="11">
        <v>122.15</v>
      </c>
      <c r="D22" s="21">
        <f t="shared" si="4"/>
        <v>0.12215000000000001</v>
      </c>
      <c r="E22" s="25">
        <v>0.126</v>
      </c>
      <c r="F22" s="7">
        <v>31000</v>
      </c>
      <c r="G22" s="43">
        <f t="shared" si="5"/>
        <v>3906</v>
      </c>
      <c r="H22" s="4">
        <v>0.126</v>
      </c>
      <c r="I22" s="66">
        <v>29800</v>
      </c>
      <c r="J22" s="2">
        <f t="shared" si="6"/>
        <v>3754.8</v>
      </c>
      <c r="K22" s="61"/>
      <c r="L22" s="50"/>
      <c r="N22" s="53"/>
      <c r="O22" s="50"/>
      <c r="Q22" s="53"/>
      <c r="R22" s="50"/>
      <c r="T22" s="53"/>
      <c r="U22" s="50">
        <v>0.126</v>
      </c>
      <c r="V22" s="7">
        <f>27414.34*1.18</f>
        <v>32348.921199999997</v>
      </c>
      <c r="W22" s="76">
        <f t="shared" si="7"/>
        <v>4075.9640711999996</v>
      </c>
      <c r="X22" s="3"/>
    </row>
    <row r="23" spans="1:24" ht="15" customHeight="1" thickBot="1">
      <c r="A23" s="14" t="s">
        <v>12</v>
      </c>
      <c r="B23" s="17" t="s">
        <v>1</v>
      </c>
      <c r="C23" s="12">
        <v>203</v>
      </c>
      <c r="D23" s="21">
        <f t="shared" si="4"/>
        <v>0.203</v>
      </c>
      <c r="E23" s="25"/>
      <c r="F23" s="7"/>
      <c r="G23" s="43">
        <f t="shared" si="5"/>
        <v>0</v>
      </c>
      <c r="H23" s="4"/>
      <c r="I23" s="66"/>
      <c r="J23" s="2">
        <f t="shared" si="6"/>
        <v>0</v>
      </c>
      <c r="K23" s="61"/>
      <c r="L23" s="50"/>
      <c r="N23" s="53"/>
      <c r="O23" s="50"/>
      <c r="Q23" s="53"/>
      <c r="R23" s="50"/>
      <c r="T23" s="53"/>
      <c r="U23" s="50"/>
      <c r="W23" s="76">
        <f t="shared" si="7"/>
        <v>0</v>
      </c>
      <c r="X23" s="3"/>
    </row>
    <row r="24" spans="1:24" ht="15" customHeight="1" thickBot="1">
      <c r="A24" s="14" t="s">
        <v>13</v>
      </c>
      <c r="B24" s="17" t="s">
        <v>1</v>
      </c>
      <c r="C24" s="11">
        <v>293.6</v>
      </c>
      <c r="D24" s="21">
        <f t="shared" si="4"/>
        <v>0.2936</v>
      </c>
      <c r="E24" s="25"/>
      <c r="F24" s="7"/>
      <c r="G24" s="43">
        <f t="shared" si="5"/>
        <v>0</v>
      </c>
      <c r="H24" s="4">
        <v>0.407</v>
      </c>
      <c r="I24" s="66">
        <v>30200</v>
      </c>
      <c r="J24" s="2">
        <f t="shared" si="6"/>
        <v>12291.4</v>
      </c>
      <c r="K24" s="61"/>
      <c r="L24" s="50"/>
      <c r="N24" s="53"/>
      <c r="O24" s="50"/>
      <c r="Q24" s="53"/>
      <c r="R24" s="50"/>
      <c r="T24" s="53"/>
      <c r="U24" s="50">
        <v>0.406</v>
      </c>
      <c r="V24" s="7">
        <f>27414.34*1.18</f>
        <v>32348.921199999997</v>
      </c>
      <c r="W24" s="76">
        <f t="shared" si="7"/>
        <v>13133.6620072</v>
      </c>
      <c r="X24" s="3"/>
    </row>
    <row r="25" spans="1:24" ht="15" customHeight="1" thickBot="1">
      <c r="A25" s="14" t="s">
        <v>14</v>
      </c>
      <c r="B25" s="17" t="s">
        <v>1</v>
      </c>
      <c r="C25" s="12">
        <v>1280.75</v>
      </c>
      <c r="D25" s="21">
        <f t="shared" si="4"/>
        <v>1.28075</v>
      </c>
      <c r="E25" s="25"/>
      <c r="F25" s="7"/>
      <c r="G25" s="43">
        <f t="shared" si="5"/>
        <v>0</v>
      </c>
      <c r="H25" s="4">
        <v>1.392</v>
      </c>
      <c r="I25" s="66">
        <v>30800</v>
      </c>
      <c r="J25" s="2">
        <f t="shared" si="6"/>
        <v>42873.6</v>
      </c>
      <c r="K25" s="61"/>
      <c r="L25" s="50"/>
      <c r="N25" s="53"/>
      <c r="O25" s="50"/>
      <c r="Q25" s="53"/>
      <c r="R25" s="50"/>
      <c r="T25" s="53"/>
      <c r="U25" s="50"/>
      <c r="W25" s="76">
        <f t="shared" si="7"/>
        <v>0</v>
      </c>
      <c r="X25" s="3"/>
    </row>
    <row r="26" spans="1:24" ht="15" customHeight="1" thickBot="1">
      <c r="A26" s="14" t="s">
        <v>26</v>
      </c>
      <c r="B26" s="17" t="s">
        <v>1</v>
      </c>
      <c r="C26" s="11">
        <v>419.27</v>
      </c>
      <c r="D26" s="21">
        <f t="shared" si="4"/>
        <v>0.41927</v>
      </c>
      <c r="E26" s="25">
        <v>0.435</v>
      </c>
      <c r="F26" s="7">
        <v>29500</v>
      </c>
      <c r="G26" s="43">
        <f t="shared" si="5"/>
        <v>12832.5</v>
      </c>
      <c r="H26" s="4">
        <v>0.436</v>
      </c>
      <c r="I26" s="66">
        <v>30200</v>
      </c>
      <c r="J26" s="2">
        <f t="shared" si="6"/>
        <v>13167.2</v>
      </c>
      <c r="K26" s="61"/>
      <c r="L26" s="50"/>
      <c r="N26" s="53"/>
      <c r="O26" s="50"/>
      <c r="Q26" s="53"/>
      <c r="R26" s="50"/>
      <c r="T26" s="53"/>
      <c r="U26" s="50">
        <v>0.424</v>
      </c>
      <c r="V26" s="7">
        <f>26979.19*1.18</f>
        <v>31835.444199999998</v>
      </c>
      <c r="W26" s="76">
        <f t="shared" si="7"/>
        <v>13498.228340799998</v>
      </c>
      <c r="X26" s="3"/>
    </row>
    <row r="27" spans="1:24" ht="15" customHeight="1" thickBot="1">
      <c r="A27" s="14" t="s">
        <v>15</v>
      </c>
      <c r="B27" s="17" t="s">
        <v>1</v>
      </c>
      <c r="C27" s="12">
        <v>102.2</v>
      </c>
      <c r="D27" s="21">
        <f t="shared" si="4"/>
        <v>0.1022</v>
      </c>
      <c r="E27" s="25">
        <v>0.135</v>
      </c>
      <c r="F27" s="7">
        <v>29500</v>
      </c>
      <c r="G27" s="43">
        <f t="shared" si="5"/>
        <v>3982.5000000000005</v>
      </c>
      <c r="H27" s="4">
        <v>0.133</v>
      </c>
      <c r="I27" s="66">
        <v>32000</v>
      </c>
      <c r="J27" s="2">
        <f t="shared" si="6"/>
        <v>4256</v>
      </c>
      <c r="K27" s="61"/>
      <c r="L27" s="50"/>
      <c r="N27" s="53"/>
      <c r="O27" s="50"/>
      <c r="Q27" s="53"/>
      <c r="R27" s="50"/>
      <c r="T27" s="53"/>
      <c r="U27" s="50">
        <v>0.132</v>
      </c>
      <c r="V27" s="7">
        <f>26826.43*1.18</f>
        <v>31655.1874</v>
      </c>
      <c r="W27" s="76">
        <f t="shared" si="7"/>
        <v>4178.4847368</v>
      </c>
      <c r="X27" s="3"/>
    </row>
    <row r="28" spans="1:24" ht="15" customHeight="1" thickBot="1">
      <c r="A28" s="14" t="s">
        <v>27</v>
      </c>
      <c r="B28" s="17" t="s">
        <v>1</v>
      </c>
      <c r="C28" s="12">
        <v>1047.51</v>
      </c>
      <c r="D28" s="21">
        <f t="shared" si="4"/>
        <v>1.04751</v>
      </c>
      <c r="E28" s="25"/>
      <c r="F28" s="7"/>
      <c r="G28" s="43">
        <f t="shared" si="5"/>
        <v>0</v>
      </c>
      <c r="H28" s="4">
        <v>1.076</v>
      </c>
      <c r="I28" s="66">
        <v>28650</v>
      </c>
      <c r="J28" s="2">
        <f t="shared" si="6"/>
        <v>30827.4</v>
      </c>
      <c r="K28" s="61"/>
      <c r="L28" s="50"/>
      <c r="N28" s="53"/>
      <c r="O28" s="50"/>
      <c r="Q28" s="53"/>
      <c r="R28" s="50"/>
      <c r="T28" s="53"/>
      <c r="U28" s="50"/>
      <c r="W28" s="76">
        <f t="shared" si="7"/>
        <v>0</v>
      </c>
      <c r="X28" s="3"/>
    </row>
    <row r="29" spans="1:24" ht="15" customHeight="1" thickBot="1">
      <c r="A29" s="31" t="s">
        <v>28</v>
      </c>
      <c r="B29" s="32" t="s">
        <v>1</v>
      </c>
      <c r="C29" s="33">
        <v>128.93</v>
      </c>
      <c r="D29" s="34">
        <f t="shared" si="4"/>
        <v>0.12893000000000002</v>
      </c>
      <c r="E29" s="26"/>
      <c r="F29" s="7"/>
      <c r="G29" s="43">
        <f t="shared" si="5"/>
        <v>0</v>
      </c>
      <c r="H29" s="40"/>
      <c r="I29" s="67"/>
      <c r="J29" s="2">
        <f t="shared" si="6"/>
        <v>0</v>
      </c>
      <c r="K29" s="62"/>
      <c r="L29" s="54"/>
      <c r="M29" s="8"/>
      <c r="N29" s="55"/>
      <c r="O29" s="54"/>
      <c r="P29" s="77"/>
      <c r="Q29" s="55"/>
      <c r="R29" s="54"/>
      <c r="S29" s="8"/>
      <c r="T29" s="55"/>
      <c r="U29" s="50"/>
      <c r="W29" s="76">
        <f t="shared" si="7"/>
        <v>0</v>
      </c>
      <c r="X29" s="3"/>
    </row>
    <row r="30" spans="1:24" ht="15" customHeight="1" thickBot="1" thickTop="1">
      <c r="A30" s="35" t="s">
        <v>16</v>
      </c>
      <c r="B30" s="27"/>
      <c r="C30" s="28"/>
      <c r="D30" s="28"/>
      <c r="E30" s="29"/>
      <c r="F30" s="39"/>
      <c r="G30" s="7">
        <v>15200</v>
      </c>
      <c r="H30" s="42"/>
      <c r="I30" s="68"/>
      <c r="J30" s="30"/>
      <c r="K30" s="46"/>
      <c r="L30" s="56"/>
      <c r="M30" s="57"/>
      <c r="N30" s="58"/>
      <c r="O30" s="56"/>
      <c r="P30" s="78"/>
      <c r="Q30" s="58"/>
      <c r="R30" s="56"/>
      <c r="S30" s="57"/>
      <c r="T30" s="58"/>
      <c r="U30" s="71"/>
      <c r="V30" s="74"/>
      <c r="W30" s="72"/>
      <c r="X30" s="3"/>
    </row>
    <row r="31" spans="1:23" ht="25.5" customHeight="1" thickBot="1" thickTop="1">
      <c r="A31" s="9"/>
      <c r="B31" s="9"/>
      <c r="C31" s="9"/>
      <c r="D31" s="9"/>
      <c r="E31" s="22"/>
      <c r="F31" s="9"/>
      <c r="G31" s="41">
        <f>SUM(G3:G30)</f>
        <v>70021</v>
      </c>
      <c r="H31" s="9"/>
      <c r="I31" s="69"/>
      <c r="J31" s="9"/>
      <c r="K31" s="9"/>
      <c r="L31" s="9"/>
      <c r="M31" s="9"/>
      <c r="N31" s="9"/>
      <c r="O31" s="9"/>
      <c r="P31" s="75"/>
      <c r="Q31" s="9"/>
      <c r="R31" s="9"/>
      <c r="S31" s="9"/>
      <c r="T31" s="9"/>
      <c r="U31" s="9"/>
      <c r="V31" s="75"/>
      <c r="W31" s="9"/>
    </row>
    <row r="32" spans="1:3" ht="15" customHeight="1" thickTop="1">
      <c r="A32" s="79"/>
      <c r="B32" s="79"/>
      <c r="C32" s="79"/>
    </row>
    <row r="33" spans="1:3" ht="15" customHeight="1">
      <c r="A33" s="79"/>
      <c r="B33" s="79"/>
      <c r="C33" s="79"/>
    </row>
    <row r="34" spans="1:3" ht="15" customHeight="1">
      <c r="A34" s="79"/>
      <c r="B34" s="79"/>
      <c r="C34" s="79"/>
    </row>
    <row r="35" spans="1:3" ht="15" customHeight="1">
      <c r="A35" s="79"/>
      <c r="B35" s="79"/>
      <c r="C35" s="79"/>
    </row>
    <row r="36" spans="1:3" ht="15" customHeight="1">
      <c r="A36" s="79"/>
      <c r="B36" s="79"/>
      <c r="C36" s="79"/>
    </row>
    <row r="37" spans="1:3" ht="15" customHeight="1">
      <c r="A37" s="79"/>
      <c r="B37" s="79"/>
      <c r="C37" s="79"/>
    </row>
  </sheetData>
  <sheetProtection/>
  <mergeCells count="7">
    <mergeCell ref="U2:W2"/>
    <mergeCell ref="A32:C37"/>
    <mergeCell ref="R2:T2"/>
    <mergeCell ref="E2:G2"/>
    <mergeCell ref="H2:J2"/>
    <mergeCell ref="L2:N2"/>
    <mergeCell ref="O2:Q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2014-09-09T12:24:29Z</dcterms:modified>
  <cp:category/>
  <cp:version/>
  <cp:contentType/>
  <cp:contentStatus/>
</cp:coreProperties>
</file>