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руководитель" sheetId="1" r:id="rId1"/>
  </sheets>
  <externalReferences>
    <externalReference r:id="rId4"/>
  </externalReferences>
  <definedNames>
    <definedName name="_xlnm.Print_Area" localSheetId="0">'руководитель'!$A$1:$AC$13</definedName>
  </definedNames>
  <calcPr fullCalcOnLoad="1"/>
</workbook>
</file>

<file path=xl/comments1.xml><?xml version="1.0" encoding="utf-8"?>
<comments xmlns="http://schemas.openxmlformats.org/spreadsheetml/2006/main">
  <authors>
    <author>заведущая</author>
    <author>Заведующий</author>
  </authors>
  <commentList>
    <comment ref="O12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почетное звание
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2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3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9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2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0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1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<sst xmlns="http://schemas.openxmlformats.org/spreadsheetml/2006/main" count="60" uniqueCount="54">
  <si>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 xml:space="preserve">Тарификационный список  работников ГБДОУ детского сада № 43 </t>
  </si>
  <si>
    <t xml:space="preserve">комбинированного вида Кировского  района Санкт-Петербурга                  </t>
  </si>
  <si>
    <t xml:space="preserve"> по состоянию на </t>
  </si>
  <si>
    <t>№п/п</t>
  </si>
  <si>
    <t>Ф.И.О.</t>
  </si>
  <si>
    <t xml:space="preserve">Должность </t>
  </si>
  <si>
    <t>Образование, наименование учебного заведения, № и дата выдачи документа</t>
  </si>
  <si>
    <t>Квалификационная категория (дата присвоения), дата присвоения, № приказа</t>
  </si>
  <si>
    <t>Ученая степень, № удостоверения дата</t>
  </si>
  <si>
    <t>Почетное звание, № удостоверения, дата</t>
  </si>
  <si>
    <t>Стаж работы (лет, месяцев,  дней)</t>
  </si>
  <si>
    <t>Базовая единица</t>
  </si>
  <si>
    <t>Базовый оклад</t>
  </si>
  <si>
    <t>Повышающие коэффициенты</t>
  </si>
  <si>
    <t>Сумма коэффициентов</t>
  </si>
  <si>
    <t>Должностной оклад</t>
  </si>
  <si>
    <t>Объем работы (количество ставок)</t>
  </si>
  <si>
    <t>Заработная плата в месяц, руб.коп.</t>
  </si>
  <si>
    <t>Средняя ставка</t>
  </si>
  <si>
    <t>Примечание</t>
  </si>
  <si>
    <t>Квалификации</t>
  </si>
  <si>
    <t>Всего</t>
  </si>
  <si>
    <t>в том числе</t>
  </si>
  <si>
    <t>в том числе:</t>
  </si>
  <si>
    <t>Основные</t>
  </si>
  <si>
    <t>Внутренний совместитель</t>
  </si>
  <si>
    <t>Совместители</t>
  </si>
  <si>
    <t>Заведующий</t>
  </si>
  <si>
    <t>Заведующий хозяйством</t>
  </si>
  <si>
    <t>Заведующий производством (шеф-повар)</t>
  </si>
  <si>
    <r>
      <t>Коэффициент уровня образования, К</t>
    </r>
    <r>
      <rPr>
        <vertAlign val="subscript"/>
        <sz val="10"/>
        <rFont val="Arial Narrow"/>
        <family val="2"/>
      </rPr>
      <t xml:space="preserve">1; </t>
    </r>
    <r>
      <rPr>
        <sz val="10"/>
        <rFont val="Arial Narrow"/>
        <family val="2"/>
      </rPr>
      <t>тарифный коэффициент, согласно ЕКС</t>
    </r>
  </si>
  <si>
    <r>
      <t>Стажа работы,                            К</t>
    </r>
    <r>
      <rPr>
        <vertAlign val="subscript"/>
        <sz val="10"/>
        <rFont val="Arial Narrow"/>
        <family val="2"/>
      </rPr>
      <t>1</t>
    </r>
  </si>
  <si>
    <r>
      <t>Специфики работы, К</t>
    </r>
    <r>
      <rPr>
        <vertAlign val="subscript"/>
        <sz val="10"/>
        <rFont val="Arial Narrow"/>
        <family val="2"/>
      </rPr>
      <t>2</t>
    </r>
  </si>
  <si>
    <r>
      <t>Масштаб управления,                     К</t>
    </r>
    <r>
      <rPr>
        <vertAlign val="subscript"/>
        <sz val="10"/>
        <rFont val="Arial Narrow"/>
        <family val="2"/>
      </rPr>
      <t>5</t>
    </r>
  </si>
  <si>
    <r>
      <t>Уровень управления, К</t>
    </r>
    <r>
      <rPr>
        <vertAlign val="subscript"/>
        <sz val="10"/>
        <rFont val="Arial Narrow"/>
        <family val="2"/>
      </rPr>
      <t>6</t>
    </r>
  </si>
  <si>
    <r>
      <t>Категория,                            К</t>
    </r>
    <r>
      <rPr>
        <vertAlign val="subscript"/>
        <sz val="10"/>
        <rFont val="Arial Narrow"/>
        <family val="2"/>
      </rPr>
      <t>3</t>
    </r>
  </si>
  <si>
    <r>
      <t>Почетные звания, К</t>
    </r>
    <r>
      <rPr>
        <vertAlign val="subscript"/>
        <sz val="10"/>
        <rFont val="Arial Narrow"/>
        <family val="2"/>
      </rPr>
      <t>4</t>
    </r>
  </si>
  <si>
    <t>высшее профессиональное образование РГПУ им. Герцена                                   Диплом БВС 0464516                            от  03.11.1998</t>
  </si>
  <si>
    <t xml:space="preserve">начальное профессиональное образование
Среднее ПТУ № 113
Диплом А № 450976
от 17.07.1978
</t>
  </si>
  <si>
    <t xml:space="preserve">общее среднее образование
Среднее ПТУ № 89 г. Ленинграда
Диплом Г №749736
от  15.07.1985
</t>
  </si>
  <si>
    <t>неполное общее образование СПб торгово-экономический институт Диплом ФВ № 442517 от 28.06.1995</t>
  </si>
  <si>
    <t xml:space="preserve">среднее профессиональное образование
Среднее ПТУ № 113
Диплом А № 450976
от 17.07.1978
</t>
  </si>
  <si>
    <t>Помогите составить формулу:</t>
  </si>
  <si>
    <t>Если у работника-</t>
  </si>
  <si>
    <t>неполное общее образование, то в ячейку ставится коэф.-1,00 (графа 10)</t>
  </si>
  <si>
    <t>общее среднее образование, то в ячейку ставится коэф.-1,04</t>
  </si>
  <si>
    <t>начальное профессиональное образование, то в ячейку ставится коэф.-1,08</t>
  </si>
  <si>
    <t>среднее специальное образование, то в ячейку ставится коэф.-1,2</t>
  </si>
  <si>
    <t>высшее образование, то в ячейку ставится коэф.-1,5</t>
  </si>
  <si>
    <t>общее среднее *</t>
  </si>
  <si>
    <t>неполное общее *</t>
  </si>
  <si>
    <t>начальное профессиональное *</t>
  </si>
  <si>
    <t>высшее *</t>
  </si>
  <si>
    <t>среднее профессиональное 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</si>
</sst>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"/>
    <numFmt numFmtId="175" formatCode="0.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_);_(&quot;$&quot;* \(#,##0.00\);_(&quot;$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* #,##0.00_);_(* \(#,##0.00\);_(* &quot;-&quot;??_);_(@_)"/>
    <numFmt numFmtId="189" formatCode="[$-FC19]dd\ mmmm\ yyyy\ \г\.;@"/>
    <numFmt numFmtId="190" formatCode="h:mm;@"/>
    <numFmt numFmtId="191" formatCode="#,##0.0"/>
    <numFmt numFmtId="192" formatCode="#,##0.0000"/>
    <numFmt numFmtId="193" formatCode="mmm/yyyy"/>
    <numFmt numFmtId="194" formatCode="#,##0.0&quot;р.&quot;"/>
    <numFmt numFmtId="195" formatCode="dd/mm/yy;@"/>
    <numFmt numFmtId="196" formatCode="0_ ;[Red]\-0\ "/>
    <numFmt numFmtId="197" formatCode="#,##0.000"/>
    <numFmt numFmtId="198" formatCode="#,##0.00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0"/>
      <name val="Arial Narrow"/>
      <family val="2"/>
    </font>
    <font>
      <b/>
      <i/>
      <sz val="12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Verdan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Verdana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4" fontId="24" fillId="6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top" wrapText="1"/>
    </xf>
    <xf numFmtId="0" fontId="22" fillId="42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4" fontId="22" fillId="0" borderId="12" xfId="0" applyNumberFormat="1" applyFont="1" applyBorder="1" applyAlignment="1">
      <alignment vertical="top" wrapText="1"/>
    </xf>
    <xf numFmtId="4" fontId="22" fillId="0" borderId="12" xfId="0" applyNumberFormat="1" applyFont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170" fontId="22" fillId="0" borderId="11" xfId="0" applyNumberFormat="1" applyFont="1" applyFill="1" applyBorder="1" applyAlignment="1">
      <alignment vertical="top"/>
    </xf>
    <xf numFmtId="4" fontId="25" fillId="6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2" fillId="43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top" wrapText="1"/>
    </xf>
    <xf numFmtId="170" fontId="22" fillId="0" borderId="12" xfId="0" applyNumberFormat="1" applyFont="1" applyFill="1" applyBorder="1" applyAlignment="1">
      <alignment vertical="top"/>
    </xf>
    <xf numFmtId="4" fontId="24" fillId="6" borderId="12" xfId="0" applyNumberFormat="1" applyFont="1" applyFill="1" applyBorder="1" applyAlignment="1">
      <alignment horizontal="center" vertical="top" wrapText="1"/>
    </xf>
    <xf numFmtId="4" fontId="27" fillId="6" borderId="12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4" fontId="27" fillId="6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6" borderId="0" xfId="0" applyFont="1" applyFill="1" applyAlignment="1">
      <alignment/>
    </xf>
    <xf numFmtId="4" fontId="22" fillId="18" borderId="1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3" fillId="44" borderId="0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/>
    </xf>
    <xf numFmtId="4" fontId="24" fillId="6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5" fillId="6" borderId="11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top" wrapText="1"/>
    </xf>
    <xf numFmtId="0" fontId="39" fillId="44" borderId="0" xfId="0" applyFont="1" applyFill="1" applyAlignment="1">
      <alignment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7;&#1072;&#1088;&#1087;&#1083;&#1072;&#1090;&#1072;\&#1058;&#1072;&#1088;&#1080;&#1092;&#1080;&#1082;&#1072;&#1094;&#1080;&#1103;%202014\&#1057;&#1090;&#1072;&#1078;%20&#1085;&#1072;%2001.09.2009\&#1040;&#1073;&#1072;&#1082;&#1072;&#1088;&#1086;&#1074;&#1072;%20&#1044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ж"/>
      <sheetName val="тарификация воспит"/>
      <sheetName val="доп. воспит"/>
      <sheetName val="название"/>
      <sheetName val="заявление"/>
    </sheetNames>
    <sheetDataSet>
      <sheetData sheetId="0">
        <row r="6">
          <cell r="E6">
            <v>41883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3.75390625" style="35" customWidth="1"/>
    <col min="2" max="2" width="11.00390625" style="36" customWidth="1"/>
    <col min="3" max="3" width="10.125" style="36" customWidth="1"/>
    <col min="4" max="4" width="16.625" style="36" customWidth="1"/>
    <col min="5" max="5" width="13.75390625" style="36" customWidth="1"/>
    <col min="6" max="6" width="4.125" style="36" customWidth="1"/>
    <col min="7" max="7" width="6.875" style="36" customWidth="1"/>
    <col min="8" max="8" width="3.75390625" style="36" customWidth="1"/>
    <col min="9" max="9" width="8.375" style="36" customWidth="1"/>
    <col min="10" max="10" width="6.25390625" style="36" customWidth="1"/>
    <col min="11" max="11" width="8.625" style="35" customWidth="1"/>
    <col min="12" max="12" width="4.75390625" style="36" customWidth="1"/>
    <col min="13" max="14" width="5.375" style="36" customWidth="1"/>
    <col min="15" max="17" width="4.625" style="36" customWidth="1"/>
    <col min="18" max="18" width="5.625" style="36" customWidth="1"/>
    <col min="19" max="19" width="10.25390625" style="35" customWidth="1"/>
    <col min="20" max="20" width="5.75390625" style="37" customWidth="1"/>
    <col min="21" max="21" width="5.875" style="36" customWidth="1"/>
    <col min="22" max="22" width="5.125" style="36" customWidth="1"/>
    <col min="23" max="23" width="4.625" style="36" customWidth="1"/>
    <col min="24" max="24" width="10.375" style="37" customWidth="1"/>
    <col min="25" max="25" width="10.375" style="36" customWidth="1"/>
    <col min="26" max="26" width="9.25390625" style="36" customWidth="1"/>
    <col min="27" max="27" width="5.75390625" style="36" customWidth="1"/>
    <col min="28" max="28" width="9.125" style="36" customWidth="1"/>
    <col min="29" max="29" width="5.25390625" style="36" customWidth="1"/>
    <col min="30" max="32" width="1.625" style="36" customWidth="1"/>
    <col min="33" max="33" width="30.625" style="36" bestFit="1" customWidth="1"/>
    <col min="34" max="16384" width="9.125" style="36" customWidth="1"/>
  </cols>
  <sheetData>
    <row r="1" spans="1:34" s="2" customFormat="1" ht="22.5" customHeight="1">
      <c r="A1" s="53" t="s">
        <v>0</v>
      </c>
      <c r="B1" s="53"/>
      <c r="C1" s="53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G1" s="42" t="s">
        <v>50</v>
      </c>
      <c r="AH1" s="40"/>
    </row>
    <row r="2" spans="1:34" s="3" customFormat="1" ht="22.5" customHeight="1">
      <c r="A2" s="55" t="s">
        <v>1</v>
      </c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G2" s="43" t="s">
        <v>49</v>
      </c>
      <c r="AH2" s="41"/>
    </row>
    <row r="3" spans="1:34" s="2" customFormat="1" ht="22.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2">
        <f>'[1]стаж'!E6</f>
        <v>41883</v>
      </c>
      <c r="L3" s="52"/>
      <c r="M3" s="52"/>
      <c r="N3" s="52"/>
      <c r="O3" s="52"/>
      <c r="P3" s="52"/>
      <c r="Q3" s="5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G3" s="42" t="s">
        <v>51</v>
      </c>
      <c r="AH3" s="40"/>
    </row>
    <row r="4" spans="1:34" s="2" customFormat="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G4" s="45" t="s">
        <v>53</v>
      </c>
      <c r="AH4" s="40"/>
    </row>
    <row r="5" spans="1:34" s="10" customFormat="1" ht="30" customHeight="1">
      <c r="A5" s="58" t="s">
        <v>3</v>
      </c>
      <c r="B5" s="46" t="s">
        <v>4</v>
      </c>
      <c r="C5" s="46" t="s">
        <v>5</v>
      </c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7" t="s">
        <v>11</v>
      </c>
      <c r="J5" s="47" t="s">
        <v>30</v>
      </c>
      <c r="K5" s="50" t="s">
        <v>12</v>
      </c>
      <c r="L5" s="48" t="s">
        <v>13</v>
      </c>
      <c r="M5" s="48"/>
      <c r="N5" s="48"/>
      <c r="O5" s="48"/>
      <c r="P5" s="48"/>
      <c r="Q5" s="48"/>
      <c r="R5" s="47" t="s">
        <v>14</v>
      </c>
      <c r="S5" s="50" t="s">
        <v>15</v>
      </c>
      <c r="T5" s="50" t="s">
        <v>16</v>
      </c>
      <c r="U5" s="50"/>
      <c r="V5" s="50"/>
      <c r="W5" s="50"/>
      <c r="X5" s="47" t="s">
        <v>17</v>
      </c>
      <c r="Y5" s="47"/>
      <c r="Z5" s="47"/>
      <c r="AA5" s="47"/>
      <c r="AB5" s="47" t="s">
        <v>18</v>
      </c>
      <c r="AC5" s="46" t="s">
        <v>19</v>
      </c>
      <c r="AG5" s="44" t="s">
        <v>52</v>
      </c>
      <c r="AH5" s="39"/>
    </row>
    <row r="6" spans="1:29" s="10" customFormat="1" ht="12.75">
      <c r="A6" s="58"/>
      <c r="B6" s="46"/>
      <c r="C6" s="46"/>
      <c r="D6" s="46"/>
      <c r="E6" s="46"/>
      <c r="F6" s="46"/>
      <c r="G6" s="46"/>
      <c r="H6" s="46"/>
      <c r="I6" s="47"/>
      <c r="J6" s="47"/>
      <c r="K6" s="50"/>
      <c r="L6" s="47" t="s">
        <v>31</v>
      </c>
      <c r="M6" s="47" t="s">
        <v>32</v>
      </c>
      <c r="N6" s="47" t="s">
        <v>20</v>
      </c>
      <c r="O6" s="47"/>
      <c r="P6" s="47" t="s">
        <v>33</v>
      </c>
      <c r="Q6" s="47" t="s">
        <v>34</v>
      </c>
      <c r="R6" s="47"/>
      <c r="S6" s="50"/>
      <c r="T6" s="49" t="s">
        <v>21</v>
      </c>
      <c r="U6" s="50" t="s">
        <v>22</v>
      </c>
      <c r="V6" s="50"/>
      <c r="W6" s="50"/>
      <c r="X6" s="51" t="s">
        <v>21</v>
      </c>
      <c r="Y6" s="48" t="s">
        <v>23</v>
      </c>
      <c r="Z6" s="48"/>
      <c r="AA6" s="48"/>
      <c r="AB6" s="47"/>
      <c r="AC6" s="46"/>
    </row>
    <row r="7" spans="1:29" s="10" customFormat="1" ht="96.75" customHeight="1">
      <c r="A7" s="58"/>
      <c r="B7" s="46"/>
      <c r="C7" s="46"/>
      <c r="D7" s="46"/>
      <c r="E7" s="46"/>
      <c r="F7" s="46"/>
      <c r="G7" s="46"/>
      <c r="H7" s="46"/>
      <c r="I7" s="47"/>
      <c r="J7" s="47"/>
      <c r="K7" s="50"/>
      <c r="L7" s="48"/>
      <c r="M7" s="48"/>
      <c r="N7" s="8" t="s">
        <v>35</v>
      </c>
      <c r="O7" s="8" t="s">
        <v>36</v>
      </c>
      <c r="P7" s="47"/>
      <c r="Q7" s="47"/>
      <c r="R7" s="47"/>
      <c r="S7" s="50"/>
      <c r="T7" s="49"/>
      <c r="U7" s="9" t="s">
        <v>24</v>
      </c>
      <c r="V7" s="9" t="s">
        <v>25</v>
      </c>
      <c r="W7" s="9" t="s">
        <v>26</v>
      </c>
      <c r="X7" s="51"/>
      <c r="Y7" s="8" t="s">
        <v>24</v>
      </c>
      <c r="Z7" s="9" t="s">
        <v>25</v>
      </c>
      <c r="AA7" s="8" t="s">
        <v>26</v>
      </c>
      <c r="AB7" s="47"/>
      <c r="AC7" s="46"/>
    </row>
    <row r="8" spans="1:29" s="15" customFormat="1" ht="12" customHeight="1">
      <c r="A8" s="6">
        <v>1</v>
      </c>
      <c r="B8" s="7">
        <v>2</v>
      </c>
      <c r="C8" s="12">
        <v>3</v>
      </c>
      <c r="D8" s="7">
        <v>4</v>
      </c>
      <c r="E8" s="12">
        <v>5</v>
      </c>
      <c r="F8" s="7">
        <v>6</v>
      </c>
      <c r="G8" s="12">
        <v>7</v>
      </c>
      <c r="H8" s="7">
        <v>8</v>
      </c>
      <c r="I8" s="12">
        <v>9</v>
      </c>
      <c r="J8" s="7">
        <v>10</v>
      </c>
      <c r="K8" s="13">
        <v>11</v>
      </c>
      <c r="L8" s="7">
        <v>12</v>
      </c>
      <c r="M8" s="12">
        <v>13</v>
      </c>
      <c r="N8" s="7">
        <v>14</v>
      </c>
      <c r="O8" s="12">
        <v>15</v>
      </c>
      <c r="P8" s="7">
        <v>16</v>
      </c>
      <c r="Q8" s="12">
        <v>17</v>
      </c>
      <c r="R8" s="7">
        <v>18</v>
      </c>
      <c r="S8" s="13">
        <v>19</v>
      </c>
      <c r="T8" s="14">
        <v>20</v>
      </c>
      <c r="U8" s="12">
        <v>21</v>
      </c>
      <c r="V8" s="14">
        <v>22</v>
      </c>
      <c r="W8" s="12">
        <v>23</v>
      </c>
      <c r="X8" s="14">
        <v>24</v>
      </c>
      <c r="Y8" s="12">
        <v>25</v>
      </c>
      <c r="Z8" s="14">
        <v>26</v>
      </c>
      <c r="AA8" s="12">
        <v>27</v>
      </c>
      <c r="AB8" s="14">
        <v>28</v>
      </c>
      <c r="AC8" s="12">
        <v>29</v>
      </c>
    </row>
    <row r="9" spans="1:30" s="15" customFormat="1" ht="138" customHeight="1">
      <c r="A9" s="6">
        <v>1</v>
      </c>
      <c r="B9" s="16"/>
      <c r="C9" s="16" t="s">
        <v>27</v>
      </c>
      <c r="D9" s="16" t="s">
        <v>37</v>
      </c>
      <c r="E9" s="17"/>
      <c r="F9" s="7"/>
      <c r="G9" s="16"/>
      <c r="H9" s="18"/>
      <c r="I9" s="19"/>
      <c r="J9" s="38">
        <f>LOOKUP(1,SEARCH($AG$1:$AG$5,D9,1),{1,1.04,1.08,1.2,1.5})</f>
        <v>1.5</v>
      </c>
      <c r="K9" s="59">
        <f>IF(ISERR(SEARCH("образование",D9)),0,VLOOKUP(LEFTB(D9,2)&amp;(LEFTB(D9,2)="вы")*(--MID(D9,SEARCH("??.??.????",D9),10)&lt;40544),{"не0",1;"об0",1.04;"на0",1.08;"ср0",1.2;"вы0",1.5;"вы1",1.5},2,))</f>
        <v>1.5</v>
      </c>
      <c r="L9" s="20"/>
      <c r="M9" s="22"/>
      <c r="N9" s="20"/>
      <c r="O9" s="20"/>
      <c r="P9" s="20"/>
      <c r="Q9" s="20"/>
      <c r="R9" s="20"/>
      <c r="S9" s="9"/>
      <c r="T9" s="11"/>
      <c r="U9" s="9"/>
      <c r="V9" s="9"/>
      <c r="W9" s="9"/>
      <c r="X9" s="23"/>
      <c r="Y9" s="8"/>
      <c r="Z9" s="8"/>
      <c r="AA9" s="8"/>
      <c r="AB9" s="8"/>
      <c r="AC9" s="24"/>
      <c r="AD9" s="25">
        <f ca="1">IF(ISERROR(SEARCH("??.??.????",E9)),"",IF(DATEDIF(MID(E9,SEARCH("??.??.????",E9),10),TODAY(),"y")&gt;4,"Срок действия истек "&amp;TEXT(--MID(E9,SEARCH("??.??.????",E9),10),"ДД.ММ.")&amp;(YEAR(--MID(E9,SEARCH("??.??.????",E9),10))+5),""))</f>
      </c>
    </row>
    <row r="10" spans="1:29" s="27" customFormat="1" ht="77.25" customHeight="1">
      <c r="A10" s="6">
        <v>2</v>
      </c>
      <c r="B10" s="26"/>
      <c r="C10" s="26" t="s">
        <v>28</v>
      </c>
      <c r="D10" s="26" t="s">
        <v>41</v>
      </c>
      <c r="E10" s="17"/>
      <c r="F10" s="6"/>
      <c r="G10" s="26"/>
      <c r="H10" s="18"/>
      <c r="I10" s="19"/>
      <c r="J10" s="38">
        <f>LOOKUP(1,SEARCH($AG$1:$AG$5,D10,1),{1,1.04,1.08,1.2,1.5})</f>
        <v>1.2</v>
      </c>
      <c r="K10" s="59">
        <f>IF(ISERR(SEARCH("образование",D10)),0,VLOOKUP(LEFTB(D10,2)&amp;(LEFTB(D10,2)="вы")*(--MID(D10,SEARCH("??.??.????",D10),10)&lt;40544),{"не0",1;"об0",1.04;"на0",1.08;"ср0",1.2;"вы0",1.5;"вы1",1.5},2,))</f>
        <v>1.2</v>
      </c>
      <c r="L10" s="20"/>
      <c r="M10" s="22"/>
      <c r="N10" s="20"/>
      <c r="O10" s="9"/>
      <c r="P10" s="9"/>
      <c r="Q10" s="9"/>
      <c r="R10" s="8"/>
      <c r="S10" s="9"/>
      <c r="T10" s="11"/>
      <c r="U10" s="9"/>
      <c r="V10" s="9"/>
      <c r="W10" s="9"/>
      <c r="X10" s="23"/>
      <c r="Y10" s="8"/>
      <c r="Z10" s="8"/>
      <c r="AA10" s="8"/>
      <c r="AB10" s="8"/>
      <c r="AC10" s="24"/>
    </row>
    <row r="11" spans="1:29" s="27" customFormat="1" ht="92.25" customHeight="1">
      <c r="A11" s="6">
        <v>3</v>
      </c>
      <c r="B11" s="26"/>
      <c r="C11" s="26" t="s">
        <v>28</v>
      </c>
      <c r="D11" s="26" t="s">
        <v>38</v>
      </c>
      <c r="E11" s="17"/>
      <c r="F11" s="6"/>
      <c r="G11" s="26"/>
      <c r="H11" s="18"/>
      <c r="I11" s="19"/>
      <c r="J11" s="38">
        <f>LOOKUP(1,SEARCH($AG$1:$AG$5,D11,1),{1,1.04,1.08,1.2,1.5})</f>
        <v>1.08</v>
      </c>
      <c r="K11" s="59">
        <f>IF(ISERR(SEARCH("образование",D11)),0,VLOOKUP(LEFTB(D11,2)&amp;(LEFTB(D11,2)="вы")*(--MID(D11,SEARCH("??.??.????",D11),10)&lt;40544),{"не0",1;"об0",1.04;"на0",1.08;"ср0",1.2;"вы0",1.5;"вы1",1.5},2,))</f>
        <v>1.08</v>
      </c>
      <c r="L11" s="20"/>
      <c r="M11" s="22"/>
      <c r="N11" s="20"/>
      <c r="O11" s="9"/>
      <c r="P11" s="9"/>
      <c r="Q11" s="9"/>
      <c r="R11" s="8"/>
      <c r="S11" s="9"/>
      <c r="T11" s="11"/>
      <c r="U11" s="9"/>
      <c r="V11" s="9"/>
      <c r="W11" s="9"/>
      <c r="X11" s="23"/>
      <c r="Y11" s="8"/>
      <c r="Z11" s="8"/>
      <c r="AA11" s="8"/>
      <c r="AB11" s="8"/>
      <c r="AC11" s="24"/>
    </row>
    <row r="12" spans="1:29" s="15" customFormat="1" ht="123.75" customHeight="1">
      <c r="A12" s="6">
        <v>3</v>
      </c>
      <c r="B12" s="16"/>
      <c r="C12" s="28" t="s">
        <v>29</v>
      </c>
      <c r="D12" s="28" t="s">
        <v>39</v>
      </c>
      <c r="E12" s="28"/>
      <c r="F12" s="12"/>
      <c r="G12" s="16"/>
      <c r="H12" s="18"/>
      <c r="I12" s="19"/>
      <c r="J12" s="38">
        <f>LOOKUP(1,SEARCH($AG$1:$AG$5,D12,1),{1,1.04,1.08,1.2,1.5})</f>
        <v>1.04</v>
      </c>
      <c r="K12" s="59">
        <f>IF(ISERR(SEARCH("образование",D12)),0,VLOOKUP(LEFTB(D12,2)&amp;(LEFTB(D12,2)="вы")*(--MID(D12,SEARCH("??.??.????",D12),10)&lt;40544),{"не0",1;"об0",1.04;"на0",1.08;"ср0",1.2;"вы0",1.5;"вы1",1.5},2,))</f>
        <v>1.04</v>
      </c>
      <c r="L12" s="20"/>
      <c r="M12" s="29"/>
      <c r="N12" s="20"/>
      <c r="O12" s="21"/>
      <c r="P12" s="20"/>
      <c r="Q12" s="20"/>
      <c r="R12" s="20"/>
      <c r="S12" s="21"/>
      <c r="T12" s="30"/>
      <c r="U12" s="21"/>
      <c r="V12" s="21"/>
      <c r="W12" s="21"/>
      <c r="X12" s="31"/>
      <c r="Y12" s="20"/>
      <c r="Z12" s="20"/>
      <c r="AA12" s="20"/>
      <c r="AB12" s="20"/>
      <c r="AC12" s="32"/>
    </row>
    <row r="13" spans="1:29" s="15" customFormat="1" ht="127.5" customHeight="1">
      <c r="A13" s="6">
        <v>4</v>
      </c>
      <c r="B13" s="26"/>
      <c r="C13" s="26" t="s">
        <v>29</v>
      </c>
      <c r="D13" s="33" t="s">
        <v>40</v>
      </c>
      <c r="E13" s="28"/>
      <c r="F13" s="7"/>
      <c r="G13" s="33"/>
      <c r="H13" s="18"/>
      <c r="I13" s="19"/>
      <c r="J13" s="38">
        <f>LOOKUP(1,SEARCH($AG$1:$AG$5,D13,1),{1,1.04,1.08,1.2,1.5})</f>
        <v>1</v>
      </c>
      <c r="K13" s="59">
        <f>IF(ISERR(SEARCH("образование",D13)),0,VLOOKUP(LEFTB(D13,2)&amp;(LEFTB(D13,2)="вы")*(--MID(D13,SEARCH("??.??.????",D13),10)&lt;40544),{"не0",1;"об0",1.04;"на0",1.08;"ср0",1.2;"вы0",1.5;"вы1",1.5},2,))</f>
        <v>1</v>
      </c>
      <c r="L13" s="20"/>
      <c r="M13" s="22"/>
      <c r="N13" s="20"/>
      <c r="O13" s="9"/>
      <c r="P13" s="8"/>
      <c r="Q13" s="8"/>
      <c r="R13" s="8"/>
      <c r="S13" s="9"/>
      <c r="T13" s="11"/>
      <c r="U13" s="9"/>
      <c r="V13" s="9"/>
      <c r="W13" s="9"/>
      <c r="X13" s="34"/>
      <c r="Y13" s="8"/>
      <c r="Z13" s="8"/>
      <c r="AA13" s="8"/>
      <c r="AB13" s="8"/>
      <c r="AC13" s="24"/>
    </row>
    <row r="16" ht="12.75">
      <c r="C16" s="36" t="s">
        <v>42</v>
      </c>
    </row>
    <row r="17" ht="12.75">
      <c r="C17" s="36" t="s">
        <v>43</v>
      </c>
    </row>
    <row r="18" ht="12.75">
      <c r="C18" s="36" t="s">
        <v>44</v>
      </c>
    </row>
    <row r="19" ht="12.75">
      <c r="C19" s="36" t="s">
        <v>45</v>
      </c>
    </row>
    <row r="20" ht="12.75">
      <c r="C20" s="36" t="s">
        <v>46</v>
      </c>
    </row>
    <row r="21" ht="12.75">
      <c r="C21" s="36" t="s">
        <v>47</v>
      </c>
    </row>
    <row r="22" ht="12.75">
      <c r="C22" s="36" t="s">
        <v>48</v>
      </c>
    </row>
  </sheetData>
  <sheetProtection/>
  <mergeCells count="32">
    <mergeCell ref="A1:AC1"/>
    <mergeCell ref="A2:AC2"/>
    <mergeCell ref="A3:J3"/>
    <mergeCell ref="P3:Q3"/>
    <mergeCell ref="A5:A7"/>
    <mergeCell ref="B5:B7"/>
    <mergeCell ref="C5:C7"/>
    <mergeCell ref="H5:H7"/>
    <mergeCell ref="I5:I7"/>
    <mergeCell ref="J5:J7"/>
    <mergeCell ref="D5:D7"/>
    <mergeCell ref="E5:E7"/>
    <mergeCell ref="F5:F7"/>
    <mergeCell ref="G5:G7"/>
    <mergeCell ref="X5:AA5"/>
    <mergeCell ref="Y6:AA6"/>
    <mergeCell ref="L5:Q5"/>
    <mergeCell ref="R5:R7"/>
    <mergeCell ref="S5:S7"/>
    <mergeCell ref="T5:W5"/>
    <mergeCell ref="K3:O3"/>
    <mergeCell ref="K5:K7"/>
    <mergeCell ref="AC5:AC7"/>
    <mergeCell ref="L6:L7"/>
    <mergeCell ref="M6:M7"/>
    <mergeCell ref="N6:O6"/>
    <mergeCell ref="P6:P7"/>
    <mergeCell ref="Q6:Q7"/>
    <mergeCell ref="T6:T7"/>
    <mergeCell ref="U6:W6"/>
    <mergeCell ref="X6:X7"/>
    <mergeCell ref="AB5:AB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Rustem</cp:lastModifiedBy>
  <dcterms:created xsi:type="dcterms:W3CDTF">2014-09-07T07:07:48Z</dcterms:created>
  <dcterms:modified xsi:type="dcterms:W3CDTF">2014-09-07T11:00:09Z</dcterms:modified>
  <cp:category/>
  <cp:version/>
  <cp:contentType/>
  <cp:contentStatus/>
</cp:coreProperties>
</file>