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0" yWindow="45" windowWidth="28770" windowHeight="6855" tabRatio="862"/>
  </bookViews>
  <sheets>
    <sheet name="CF14_RBK" sheetId="4" r:id="rId1"/>
    <sheet name="мес" sheetId="15" state="hidden" r:id="rId2"/>
    <sheet name="всп 2" sheetId="13" state="hidden" r:id="rId3"/>
    <sheet name="всп" sheetId="14" state="hidden" r:id="rId4"/>
    <sheet name="Base_08" sheetId="17" r:id="rId5"/>
    <sheet name="Спр" sheetId="7" r:id="rId6"/>
    <sheet name="Catalog" sheetId="22" r:id="rId7"/>
  </sheets>
  <externalReferences>
    <externalReference r:id="rId8"/>
  </externalReferences>
  <definedNames>
    <definedName name="_xlnm._FilterDatabase" localSheetId="4" hidden="1">Base_08!$A$7:$N$11</definedName>
    <definedName name="_xlnm._FilterDatabase" localSheetId="3" hidden="1">всп!$A$1:$C$52</definedName>
    <definedName name="_xlnm._FilterDatabase" localSheetId="2" hidden="1">'всп 2'!$B$1:$D$28</definedName>
    <definedName name="_xlnm._FilterDatabase" localSheetId="5" hidden="1">Спр!$B$2:$D$125</definedName>
    <definedName name="_xlnm.Print_Titles" localSheetId="0">CF14_RBK!$9:$10</definedName>
    <definedName name="_xlnm.Print_Area" localSheetId="0">CF14_RBK!$B$2:$H$41</definedName>
  </definedNames>
  <calcPr calcId="145621"/>
</workbook>
</file>

<file path=xl/calcChain.xml><?xml version="1.0" encoding="utf-8"?>
<calcChain xmlns="http://schemas.openxmlformats.org/spreadsheetml/2006/main">
  <c r="M8" i="17" l="1"/>
  <c r="N8" i="17" s="1"/>
  <c r="L8" i="17"/>
  <c r="G30" i="4"/>
  <c r="G31" i="4"/>
  <c r="G29" i="4"/>
  <c r="G36" i="4"/>
  <c r="G35" i="4"/>
  <c r="G15" i="4"/>
  <c r="G21" i="4"/>
  <c r="G40" i="4"/>
  <c r="G28" i="4"/>
  <c r="G34" i="4"/>
  <c r="G19" i="4"/>
  <c r="G25" i="4"/>
  <c r="G39" i="4"/>
  <c r="G20" i="4"/>
  <c r="G26" i="4"/>
  <c r="G16" i="4"/>
  <c r="G18" i="4"/>
  <c r="G14" i="4" l="1"/>
  <c r="G24" i="4"/>
  <c r="G33" i="4"/>
  <c r="G17" i="4"/>
  <c r="G27" i="4"/>
  <c r="G23" i="4" s="1"/>
  <c r="G38" i="4"/>
  <c r="G13" i="4" l="1"/>
  <c r="G11" i="4" s="1"/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E27" i="4"/>
  <c r="E24" i="4"/>
  <c r="E17" i="4"/>
  <c r="E14" i="4"/>
  <c r="E33" i="4"/>
  <c r="E38" i="4"/>
  <c r="H27" i="4"/>
  <c r="F27" i="4"/>
  <c r="H24" i="4"/>
  <c r="H17" i="4"/>
  <c r="H14" i="4"/>
  <c r="H33" i="4"/>
  <c r="H38" i="4"/>
  <c r="F24" i="4"/>
  <c r="F17" i="4"/>
  <c r="F14" i="4"/>
  <c r="F33" i="4"/>
  <c r="F38" i="4"/>
  <c r="E23" i="4" l="1"/>
  <c r="E11" i="4" s="1"/>
  <c r="E13" i="4"/>
  <c r="H23" i="4"/>
  <c r="F23" i="4"/>
  <c r="H13" i="4"/>
  <c r="H11" i="4" s="1"/>
  <c r="F13" i="4"/>
  <c r="F11" i="4" l="1"/>
</calcChain>
</file>

<file path=xl/sharedStrings.xml><?xml version="1.0" encoding="utf-8"?>
<sst xmlns="http://schemas.openxmlformats.org/spreadsheetml/2006/main" count="878" uniqueCount="390">
  <si>
    <t>Налог на прибыль</t>
  </si>
  <si>
    <t>8.1</t>
  </si>
  <si>
    <t>Займы от акционера - возврат</t>
  </si>
  <si>
    <t>8.2.3</t>
  </si>
  <si>
    <t>Внутригрупповые займы - возврат</t>
  </si>
  <si>
    <t>8.2.2</t>
  </si>
  <si>
    <t>Внешние займы - возврат</t>
  </si>
  <si>
    <t>8.2.1</t>
  </si>
  <si>
    <t>Займы от акционера - получение</t>
  </si>
  <si>
    <t>8.1.3</t>
  </si>
  <si>
    <t>Внутригрупповые займы - получение</t>
  </si>
  <si>
    <t>8.1.2</t>
  </si>
  <si>
    <t>Внешние займы - получение</t>
  </si>
  <si>
    <t>8.1.1</t>
  </si>
  <si>
    <t>% Акционер</t>
  </si>
  <si>
    <t>7.2.3</t>
  </si>
  <si>
    <t>% Внутригрупповые займы</t>
  </si>
  <si>
    <t>7.2.2</t>
  </si>
  <si>
    <t>% Внешие займы</t>
  </si>
  <si>
    <t>7.2.1</t>
  </si>
  <si>
    <t>7.1.3</t>
  </si>
  <si>
    <t>7.1.2</t>
  </si>
  <si>
    <t>7.1.1</t>
  </si>
  <si>
    <t>Инвестиции - Прочие</t>
  </si>
  <si>
    <t>4.2.7.1</t>
  </si>
  <si>
    <t>Инвестиции - Коммерческие и административные</t>
  </si>
  <si>
    <t>4.2.14</t>
  </si>
  <si>
    <t>Инвестиции - Торговые</t>
  </si>
  <si>
    <t>2.2.2.3</t>
  </si>
  <si>
    <t>Инвестиции - Производственные</t>
  </si>
  <si>
    <t>2.1.2.8</t>
  </si>
  <si>
    <t>Непредвиденные расходы</t>
  </si>
  <si>
    <t>5.6</t>
  </si>
  <si>
    <t>Прочие операционные расходы</t>
  </si>
  <si>
    <t>5.5</t>
  </si>
  <si>
    <t>Внутрикорпоративные переносы</t>
  </si>
  <si>
    <t>5.4</t>
  </si>
  <si>
    <t>Прибыли/убытки от выбытия ОС</t>
  </si>
  <si>
    <t>5.3</t>
  </si>
  <si>
    <t>Расходы на НИОКР</t>
  </si>
  <si>
    <t>5.2</t>
  </si>
  <si>
    <t>Расходы на проекты</t>
  </si>
  <si>
    <t>5.1</t>
  </si>
  <si>
    <t>Комиссия и возврат полученных денег</t>
  </si>
  <si>
    <t>4.3.2.3</t>
  </si>
  <si>
    <t>Банковские комиссии</t>
  </si>
  <si>
    <t>4.3.2.2</t>
  </si>
  <si>
    <t>Банковские расходы</t>
  </si>
  <si>
    <t>4.3.2.1</t>
  </si>
  <si>
    <t>НДС</t>
  </si>
  <si>
    <t>VAT</t>
  </si>
  <si>
    <t>4.3.1.5</t>
  </si>
  <si>
    <t>Земельный налог</t>
  </si>
  <si>
    <t>4.3.1.4</t>
  </si>
  <si>
    <t>Плата за загрязнение окружающей среды</t>
  </si>
  <si>
    <t>4.3.1.3</t>
  </si>
  <si>
    <t>Транспортный налог</t>
  </si>
  <si>
    <t>4.3.1.2</t>
  </si>
  <si>
    <t>Налог на имущество</t>
  </si>
  <si>
    <t>4.3.1.1</t>
  </si>
  <si>
    <t>Прочие расходы</t>
  </si>
  <si>
    <t>4.2.13</t>
  </si>
  <si>
    <t>Хозяйственные расходы</t>
  </si>
  <si>
    <t>4.2.12</t>
  </si>
  <si>
    <t>Канцтовары</t>
  </si>
  <si>
    <t>4.2.11</t>
  </si>
  <si>
    <t>Информационно-консультационное обслуживание</t>
  </si>
  <si>
    <t>4.2.10</t>
  </si>
  <si>
    <t>Содержание оргтехники</t>
  </si>
  <si>
    <t>4.2.9</t>
  </si>
  <si>
    <t>Интернет</t>
  </si>
  <si>
    <t>4.2.8.3</t>
  </si>
  <si>
    <t>Мобильная связь</t>
  </si>
  <si>
    <t>4.2.8.2</t>
  </si>
  <si>
    <t>Стационарная связь</t>
  </si>
  <si>
    <t>4.2.8.1</t>
  </si>
  <si>
    <t>Страхование автотранспорта</t>
  </si>
  <si>
    <t>4.2.7.5</t>
  </si>
  <si>
    <t>Парковки и мойки</t>
  </si>
  <si>
    <t>4.2.7.4</t>
  </si>
  <si>
    <t>Бензин</t>
  </si>
  <si>
    <t>4.2.7.3</t>
  </si>
  <si>
    <t>Ремонт и запчасти</t>
  </si>
  <si>
    <t>4.2.7.2</t>
  </si>
  <si>
    <t>Расходы на содержание офиса</t>
  </si>
  <si>
    <t>4.2.6</t>
  </si>
  <si>
    <t>Охрана</t>
  </si>
  <si>
    <t>4.2.5</t>
  </si>
  <si>
    <t>Аренда офиса</t>
  </si>
  <si>
    <t>4.2.4</t>
  </si>
  <si>
    <t>Обучение персонала</t>
  </si>
  <si>
    <t>4.2.3</t>
  </si>
  <si>
    <t>Командировочные расходы</t>
  </si>
  <si>
    <t>4.2.2</t>
  </si>
  <si>
    <t>Прочие расходы на персонал (обеды, личный транспорт)</t>
  </si>
  <si>
    <t>4.2.1.5</t>
  </si>
  <si>
    <t>Добровольное медицинское страхование</t>
  </si>
  <si>
    <t>4.2.1.4</t>
  </si>
  <si>
    <t>Налоги на ФОТ</t>
  </si>
  <si>
    <t>4.2.1.3</t>
  </si>
  <si>
    <t>Премия</t>
  </si>
  <si>
    <t>4.2.1.2</t>
  </si>
  <si>
    <t>ФОТ</t>
  </si>
  <si>
    <t>4.2.1.1</t>
  </si>
  <si>
    <t>Реклама / выставки</t>
  </si>
  <si>
    <t>4.1.5</t>
  </si>
  <si>
    <t>Представительские расходы</t>
  </si>
  <si>
    <t>4.1.4</t>
  </si>
  <si>
    <t>4.1.3</t>
  </si>
  <si>
    <t>4.1.2</t>
  </si>
  <si>
    <t>4.1.1.5</t>
  </si>
  <si>
    <t>4.1.1.4</t>
  </si>
  <si>
    <t>4.1.1.3</t>
  </si>
  <si>
    <t>4.1.1.2</t>
  </si>
  <si>
    <t>4.1.1.1</t>
  </si>
  <si>
    <t>Изменение запасов готовой продукции</t>
  </si>
  <si>
    <t>2.3.2</t>
  </si>
  <si>
    <t>Изменение незавершенного производства</t>
  </si>
  <si>
    <t>2.3.1</t>
  </si>
  <si>
    <t>Прочие постоянные расходы на продажу товаров</t>
  </si>
  <si>
    <t>2.2.2.2</t>
  </si>
  <si>
    <t>2.2.2.1.5</t>
  </si>
  <si>
    <t>2.2.2.1.4</t>
  </si>
  <si>
    <t>2.2.2.1.3</t>
  </si>
  <si>
    <t>2.2.2.1.2</t>
  </si>
  <si>
    <t>2.2.2.1.1</t>
  </si>
  <si>
    <t>Прочие переменные расходы на продажу товаров</t>
  </si>
  <si>
    <t>2.2.1.5</t>
  </si>
  <si>
    <t>2.2.1.4</t>
  </si>
  <si>
    <t>Расходы на упаковку и тару</t>
  </si>
  <si>
    <t>2.2.1.3</t>
  </si>
  <si>
    <t>2.2.1.2</t>
  </si>
  <si>
    <t>Себестоимость проданных товаров</t>
  </si>
  <si>
    <t>2.2.1.1</t>
  </si>
  <si>
    <t>Сертификация предприятия</t>
  </si>
  <si>
    <t>2.1.2.7</t>
  </si>
  <si>
    <t>Сертификация товаров</t>
  </si>
  <si>
    <t>2.1.2.6</t>
  </si>
  <si>
    <t>Испытания и анализ материалов</t>
  </si>
  <si>
    <t>2.1.2.5</t>
  </si>
  <si>
    <t>Затраты по ВЭД / таможня</t>
  </si>
  <si>
    <t>2.1.2.4</t>
  </si>
  <si>
    <t>Спецтехника</t>
  </si>
  <si>
    <t>2.1.2.3.8</t>
  </si>
  <si>
    <t>Автомобили и погрузчики</t>
  </si>
  <si>
    <t>2.1.2.3.7</t>
  </si>
  <si>
    <t>Хозяйственный инвентарь</t>
  </si>
  <si>
    <t>2.1.2.3.6</t>
  </si>
  <si>
    <t>Расходные материалы, металл</t>
  </si>
  <si>
    <t>2.1.2.3.5</t>
  </si>
  <si>
    <t>Материалы, средства КИП</t>
  </si>
  <si>
    <t>2.1.2.3.4</t>
  </si>
  <si>
    <t>Услуги по производству и торговле</t>
  </si>
  <si>
    <t>2.1.2.3.3</t>
  </si>
  <si>
    <t>Эксплуатационные расходы</t>
  </si>
  <si>
    <t>2.1.2.3.2</t>
  </si>
  <si>
    <t>Производственные здания и оборудование</t>
  </si>
  <si>
    <t>2.1.2.3.1</t>
  </si>
  <si>
    <t>Аренда склада</t>
  </si>
  <si>
    <t>2.1.2.2.3</t>
  </si>
  <si>
    <t>Аренда производственных помещений</t>
  </si>
  <si>
    <t>2.1.2.2.2</t>
  </si>
  <si>
    <t>Аренда земли</t>
  </si>
  <si>
    <t>2.1.2.2.1</t>
  </si>
  <si>
    <t>2.1.2.1.5</t>
  </si>
  <si>
    <t>2.1.2.1.4</t>
  </si>
  <si>
    <t>2.1.2.1.3</t>
  </si>
  <si>
    <t>2.1.2.1.2</t>
  </si>
  <si>
    <t>2.1.2.1.1</t>
  </si>
  <si>
    <t>Спуск сточных вод</t>
  </si>
  <si>
    <t>2.1.1.2.5</t>
  </si>
  <si>
    <t>Водоснабжение</t>
  </si>
  <si>
    <t>2.1.1.2.4</t>
  </si>
  <si>
    <t>Тепловая энергия</t>
  </si>
  <si>
    <t>2.1.1.2.3</t>
  </si>
  <si>
    <t>Электроэнергия</t>
  </si>
  <si>
    <t>2.1.1.2.2</t>
  </si>
  <si>
    <t>Газ природный / тепло технологическое</t>
  </si>
  <si>
    <t>2.1.1.2.1</t>
  </si>
  <si>
    <t>Спецодежда</t>
  </si>
  <si>
    <t>2.1.1.1.6</t>
  </si>
  <si>
    <t>Вспомогательные материалы</t>
  </si>
  <si>
    <t>2.1.1.1.5</t>
  </si>
  <si>
    <t>Упаковочные материалы</t>
  </si>
  <si>
    <t>2.1.1.1.4</t>
  </si>
  <si>
    <t>Аппретирующие материалы, антискид</t>
  </si>
  <si>
    <t>2.1.1.1.3</t>
  </si>
  <si>
    <t>Стеклобой</t>
  </si>
  <si>
    <t>2.1.1.1.2</t>
  </si>
  <si>
    <t>Шихтовые материалы</t>
  </si>
  <si>
    <t>2.1.1.1.1</t>
  </si>
  <si>
    <t>Внутригрупповые выплаты</t>
  </si>
  <si>
    <t>I/Co Outflow</t>
  </si>
  <si>
    <t>1.4.2</t>
  </si>
  <si>
    <t>Внутригрупповые поступления</t>
  </si>
  <si>
    <t>I/Co Inflow</t>
  </si>
  <si>
    <t>1.4.1</t>
  </si>
  <si>
    <t>Внутригрупповой оборот</t>
  </si>
  <si>
    <t>Intercompany turnover</t>
  </si>
  <si>
    <t>1.4</t>
  </si>
  <si>
    <t>Иное</t>
  </si>
  <si>
    <t>Other</t>
  </si>
  <si>
    <t>1.1.4</t>
  </si>
  <si>
    <t>Прочая реализация</t>
  </si>
  <si>
    <t>Other sales</t>
  </si>
  <si>
    <t>1.2.3</t>
  </si>
  <si>
    <t>Продажа отходов</t>
  </si>
  <si>
    <t>Waste product sales</t>
  </si>
  <si>
    <t>1.1.3</t>
  </si>
  <si>
    <t>Поступление выручки - прочая реализация</t>
  </si>
  <si>
    <t xml:space="preserve">Other Sales </t>
  </si>
  <si>
    <t>1.3</t>
  </si>
  <si>
    <t>Комиссии</t>
  </si>
  <si>
    <t>Commissions</t>
  </si>
  <si>
    <t>1.2.2.4</t>
  </si>
  <si>
    <t>Скидки</t>
  </si>
  <si>
    <t>Discounts</t>
  </si>
  <si>
    <t>1.2.2.3</t>
  </si>
  <si>
    <t>Погрузка продукции</t>
  </si>
  <si>
    <t>Freight out</t>
  </si>
  <si>
    <t>1.2.2.2</t>
  </si>
  <si>
    <t>Разгрузка продукции</t>
  </si>
  <si>
    <t>Freight in</t>
  </si>
  <si>
    <t>1.2.2.1</t>
  </si>
  <si>
    <t>Расходы на реализацию товаров</t>
  </si>
  <si>
    <t>Sales Expenses (Trading)</t>
  </si>
  <si>
    <t>1.2.2</t>
  </si>
  <si>
    <t>Внутренний рынок</t>
  </si>
  <si>
    <t>Domestic market</t>
  </si>
  <si>
    <t>1.2.1.2</t>
  </si>
  <si>
    <t>Экспорт</t>
  </si>
  <si>
    <t>Export</t>
  </si>
  <si>
    <t>1.2.1.1</t>
  </si>
  <si>
    <t>Реализация закупленных стеклошариков</t>
  </si>
  <si>
    <t>Glass beads sales</t>
  </si>
  <si>
    <t>1.2.1</t>
  </si>
  <si>
    <t>Поступление выручки - продажа товаров</t>
  </si>
  <si>
    <t>Net Sales (Trading)</t>
  </si>
  <si>
    <t>1.2</t>
  </si>
  <si>
    <t>1.1.2.4</t>
  </si>
  <si>
    <t>1.1.2.3</t>
  </si>
  <si>
    <t>1.1.2.2</t>
  </si>
  <si>
    <t>1.1.2.1</t>
  </si>
  <si>
    <t>Расходы на реализацию продукции</t>
  </si>
  <si>
    <t>Sales Expenses (Production)</t>
  </si>
  <si>
    <t>1.1.2</t>
  </si>
  <si>
    <t>1.1.1.2</t>
  </si>
  <si>
    <t>1.1.1.1</t>
  </si>
  <si>
    <t>Реализация произведенных стеклошариков</t>
  </si>
  <si>
    <t>1.1.1</t>
  </si>
  <si>
    <t>Поступление выручки - продажа продукции</t>
  </si>
  <si>
    <t>Net Sales (Production)</t>
  </si>
  <si>
    <t>1.1</t>
  </si>
  <si>
    <t>Поступления по текущей деятельности</t>
  </si>
  <si>
    <t>Operating cash inflow</t>
  </si>
  <si>
    <t>Budget</t>
  </si>
  <si>
    <t>Actual</t>
  </si>
  <si>
    <t>Rus</t>
  </si>
  <si>
    <t>Category</t>
  </si>
  <si>
    <t>Code</t>
  </si>
  <si>
    <t>RUR</t>
  </si>
  <si>
    <r>
      <rPr>
        <b/>
        <sz val="14"/>
        <color indexed="10"/>
        <rFont val="Arial"/>
        <family val="2"/>
        <charset val="204"/>
      </rPr>
      <t>Report of CF for 2014</t>
    </r>
    <r>
      <rPr>
        <b/>
        <sz val="14"/>
        <rFont val="Arial"/>
        <family val="2"/>
        <charset val="204"/>
      </rPr>
      <t xml:space="preserve"> - Glass Beads - Klin</t>
    </r>
  </si>
  <si>
    <t>Дата</t>
  </si>
  <si>
    <t>Документ</t>
  </si>
  <si>
    <t>Операция</t>
  </si>
  <si>
    <t>Дебет</t>
  </si>
  <si>
    <t>Кредит</t>
  </si>
  <si>
    <t>Текущее сальдо</t>
  </si>
  <si>
    <t>Счет</t>
  </si>
  <si>
    <t>Сумма</t>
  </si>
  <si>
    <t>Д</t>
  </si>
  <si>
    <t>Основной</t>
  </si>
  <si>
    <t>Шихтовые</t>
  </si>
  <si>
    <t>Запасные части</t>
  </si>
  <si>
    <t>Химические</t>
  </si>
  <si>
    <t>Средства защиты и гигиены</t>
  </si>
  <si>
    <t>Автомобильная транспортировка</t>
  </si>
  <si>
    <t>Упаковочные</t>
  </si>
  <si>
    <t>Вывоз промотходов</t>
  </si>
  <si>
    <t>Ремонт оборудования</t>
  </si>
  <si>
    <t>Дизельное топливо</t>
  </si>
  <si>
    <t>Зарплата</t>
  </si>
  <si>
    <t>НДФЛ</t>
  </si>
  <si>
    <t>Металл</t>
  </si>
  <si>
    <t>Путевки</t>
  </si>
  <si>
    <t>Таможня</t>
  </si>
  <si>
    <t>Запасные части транспорт</t>
  </si>
  <si>
    <t>Аренда транспортного средства</t>
  </si>
  <si>
    <t>Услуги менеджмента</t>
  </si>
  <si>
    <t>Услуги по телематической связи</t>
  </si>
  <si>
    <t>Охрана территории</t>
  </si>
  <si>
    <t>Аренда питателя</t>
  </si>
  <si>
    <t>Аренда оборудования</t>
  </si>
  <si>
    <t>Аренда автопогрузчика</t>
  </si>
  <si>
    <t>Аренда помещения</t>
  </si>
  <si>
    <t>Отопление</t>
  </si>
  <si>
    <t>Связь</t>
  </si>
  <si>
    <t>Прочее поступление денежных средств</t>
  </si>
  <si>
    <t>91.01</t>
  </si>
  <si>
    <t>Переводы по счетам</t>
  </si>
  <si>
    <t>Доходы (расходы), связанные с продажей (покупкой) валюты</t>
  </si>
  <si>
    <t>Профсоюзные взносы</t>
  </si>
  <si>
    <t>Страховые взносы</t>
  </si>
  <si>
    <t>Алименты и прочие удержания</t>
  </si>
  <si>
    <t>Приобретение ОС</t>
  </si>
  <si>
    <t>Платежи на загрязнение среды</t>
  </si>
  <si>
    <t>Сертификация</t>
  </si>
  <si>
    <t>Налог на имушество</t>
  </si>
  <si>
    <t>Транспортировка железнодорожная</t>
  </si>
  <si>
    <t>Телефон стационарная связь</t>
  </si>
  <si>
    <t>Госпошлина</t>
  </si>
  <si>
    <t>Таможенная документация</t>
  </si>
  <si>
    <t>Стройматериалы</t>
  </si>
  <si>
    <t>Ремонт транспорта</t>
  </si>
  <si>
    <t>Статья</t>
  </si>
  <si>
    <t>Код</t>
  </si>
  <si>
    <t>Сумма (+/-)</t>
  </si>
  <si>
    <t>Сумма (+)</t>
  </si>
  <si>
    <t>Код ДДС</t>
  </si>
  <si>
    <t>Статья ДДС</t>
  </si>
  <si>
    <t>Связка_выбор</t>
  </si>
  <si>
    <t>Cost of 3rd party beads</t>
  </si>
  <si>
    <t>доставка пок-лю</t>
  </si>
  <si>
    <t>2.1.1.1.1 - Шихтовые материалы</t>
  </si>
  <si>
    <t>2.1.2.3.4 - Материалы, средства КИП</t>
  </si>
  <si>
    <t>4.2.7.2 - Ремонт и запчасти</t>
  </si>
  <si>
    <t>2.1.2.3.5 - Расходные материалы, металл</t>
  </si>
  <si>
    <t>2.1.1.1.6 - Спецодежда</t>
  </si>
  <si>
    <t>2.1.1.1.4 - Упаковочные материалы</t>
  </si>
  <si>
    <t>4.3.2.1 - Банковские расходы</t>
  </si>
  <si>
    <t>4.2.7.3 - Бензин</t>
  </si>
  <si>
    <t>2.1.2.4 - Затраты по ВЭД / таможня</t>
  </si>
  <si>
    <t>4.2.8.1 - Стационарная связь</t>
  </si>
  <si>
    <t>2.1.2.1.5 - Прочие расходы на персонал (обеды, личный транспорт)</t>
  </si>
  <si>
    <t>1.1.4 - Иное</t>
  </si>
  <si>
    <t>2.1.2.1.3 - Налоги на ФОТ</t>
  </si>
  <si>
    <t>2.1.2.1.1 - ФОТ</t>
  </si>
  <si>
    <t>4.3.1.3 - Плата за загрязнение окружающей среды</t>
  </si>
  <si>
    <t>2.1.2.7 - Сертификация предприятия</t>
  </si>
  <si>
    <t>4.3.1.2 - Транспортный налог</t>
  </si>
  <si>
    <t>4.3.1.1 - Налог на имущество</t>
  </si>
  <si>
    <t>Материальная помощь</t>
  </si>
  <si>
    <t>Использование личного автотранспорта</t>
  </si>
  <si>
    <t>Транзитный (дол)</t>
  </si>
  <si>
    <t>Предоплата стеклошариков</t>
  </si>
  <si>
    <t>Займ</t>
  </si>
  <si>
    <t>Займы %</t>
  </si>
  <si>
    <t>1.4.1 - Внутригрупповые поступления</t>
  </si>
  <si>
    <t>2.1.2.3.2 - Эксплуатационные расходы</t>
  </si>
  <si>
    <t>1.4.2 - Внутригрупповые выплаты</t>
  </si>
  <si>
    <t>2.1.2.8 - Инвестиции - Производственные</t>
  </si>
  <si>
    <t xml:space="preserve">Шихтовые </t>
  </si>
  <si>
    <t>Оплата стеклошариков</t>
  </si>
  <si>
    <t>Вайскер ООО</t>
  </si>
  <si>
    <t>Профпитание</t>
  </si>
  <si>
    <t>Ремонт питателя</t>
  </si>
  <si>
    <t xml:space="preserve">Аттестация стандартизация метрология </t>
  </si>
  <si>
    <t>Возврат</t>
  </si>
  <si>
    <t>Обследования</t>
  </si>
  <si>
    <t>Информационное обслуживание</t>
  </si>
  <si>
    <t>Электронная передача документов</t>
  </si>
  <si>
    <t>4.1.4 - Представительские расходы</t>
  </si>
  <si>
    <t>4.2.10 - Информационно-консультационное обслуживание</t>
  </si>
  <si>
    <t>2.1.2.3.7 - Автомобили и погрузчики</t>
  </si>
  <si>
    <t>2.1.2.2.2 - Аренда производственных помещений</t>
  </si>
  <si>
    <t>4.2.2 - Командировочные расходы</t>
  </si>
  <si>
    <t>4.2.8.3 - Интернет</t>
  </si>
  <si>
    <t>7.2.2 - % Внутригрупповые займы</t>
  </si>
  <si>
    <t>Сальдо на начало</t>
  </si>
  <si>
    <t>Медосмотр возмещение</t>
  </si>
  <si>
    <t>-</t>
  </si>
  <si>
    <t>4.3.1.5 - НДС</t>
  </si>
  <si>
    <t>ключ</t>
  </si>
  <si>
    <t>наименование p&amp;l</t>
  </si>
  <si>
    <t>код p&amp;l</t>
  </si>
  <si>
    <t>связка</t>
  </si>
  <si>
    <t>вне CF</t>
  </si>
  <si>
    <t xml:space="preserve">2.1.2.1.5 </t>
  </si>
  <si>
    <t xml:space="preserve">4.1.4 </t>
  </si>
  <si>
    <t>Основные средства</t>
  </si>
  <si>
    <t>Минералс ЦДВ ООО</t>
  </si>
  <si>
    <t>Аудит</t>
  </si>
  <si>
    <t xml:space="preserve">4.2.10 </t>
  </si>
  <si>
    <t>Ремонт печи</t>
  </si>
  <si>
    <t>Торгово-промышленная палата</t>
  </si>
  <si>
    <t>Обслуживание компьютерного оборудования</t>
  </si>
  <si>
    <t>4.2.9 - Содержание оргтехники</t>
  </si>
  <si>
    <t>Ремонт полов</t>
  </si>
  <si>
    <t>14.08.2014</t>
  </si>
  <si>
    <t>Платежное поручение входящее 00000000043 от 14.08.2014 15:36:08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</si>
</sst>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(* #,##0_);_(* \(#,##0\);_(* &quot;-&quot;_);_(@_)"/>
    <numFmt numFmtId="166" formatCode="#,##0_ ;[Red]\-#,##0\ "/>
    <numFmt numFmtId="168" formatCode="_(* #,##0_);_(* \(#,##0\);_(* &quot;-&quot;??_);_(@_)"/>
    <numFmt numFmtId="169" formatCode="#,##0\ [$RUR]"/>
    <numFmt numFmtId="170" formatCode="#,##0.00;[Red]\-#,##0.00"/>
    <numFmt numFmtId="173" formatCode="0.00_ ;[Red]\-0.00\ "/>
    <numFmt numFmtId="174" formatCode="[$-409]mmmyy;@"/>
  </numFmts>
  <fonts count="23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theme="0"/>
      <name val="Arial"/>
      <family val="2"/>
    </font>
    <font>
      <u/>
      <sz val="10"/>
      <color rgb="FFFF0000"/>
      <name val="Arial"/>
      <family val="2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9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/>
    <xf numFmtId="9" fontId="4" fillId="0" borderId="0" applyFont="0" applyFill="0" applyBorder="0" applyAlignment="0" applyProtection="0"/>
    <xf numFmtId="0" fontId="3" fillId="0" borderId="0"/>
    <xf numFmtId="0" fontId="14" fillId="0" borderId="0"/>
    <xf numFmtId="0" fontId="4" fillId="0" borderId="0"/>
    <xf numFmtId="0" fontId="15" fillId="0" borderId="0"/>
    <xf numFmtId="0" fontId="7" fillId="0" borderId="0"/>
    <xf numFmtId="0" fontId="15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7" fillId="0" borderId="0"/>
    <xf numFmtId="0" fontId="15" fillId="0" borderId="0">
      <alignment horizontal="left"/>
    </xf>
    <xf numFmtId="0" fontId="16" fillId="0" borderId="0"/>
    <xf numFmtId="0" fontId="1" fillId="0" borderId="0"/>
    <xf numFmtId="0" fontId="1" fillId="0" borderId="0"/>
    <xf numFmtId="0" fontId="18" fillId="0" borderId="0"/>
    <xf numFmtId="0" fontId="19" fillId="2" borderId="1" applyNumberFormat="0" applyFont="0" applyAlignment="0" applyProtection="0"/>
    <xf numFmtId="0" fontId="3" fillId="2" borderId="1" applyNumberFormat="0" applyFont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08">
    <xf numFmtId="0" fontId="0" fillId="0" borderId="0" xfId="0"/>
    <xf numFmtId="3" fontId="4" fillId="0" borderId="0" xfId="2" applyNumberFormat="1" applyFont="1" applyFill="1" applyBorder="1" applyProtection="1"/>
    <xf numFmtId="3" fontId="4" fillId="0" borderId="0" xfId="2" applyNumberFormat="1" applyFont="1" applyFill="1" applyBorder="1" applyAlignment="1" applyProtection="1">
      <alignment horizontal="right"/>
    </xf>
    <xf numFmtId="3" fontId="4" fillId="0" borderId="0" xfId="2" applyNumberFormat="1" applyFont="1" applyFill="1" applyBorder="1" applyAlignment="1" applyProtection="1">
      <alignment horizontal="left"/>
    </xf>
    <xf numFmtId="166" fontId="2" fillId="0" borderId="0" xfId="2" applyNumberFormat="1" applyFont="1" applyFill="1" applyBorder="1" applyAlignment="1" applyProtection="1">
      <alignment vertical="center"/>
    </xf>
    <xf numFmtId="0" fontId="5" fillId="0" borderId="0" xfId="3" applyFont="1" applyFill="1" applyBorder="1" applyAlignment="1">
      <alignment vertical="center"/>
    </xf>
    <xf numFmtId="166" fontId="2" fillId="0" borderId="0" xfId="3" applyNumberFormat="1" applyFont="1" applyFill="1" applyBorder="1" applyAlignment="1">
      <alignment vertical="center"/>
    </xf>
    <xf numFmtId="0" fontId="5" fillId="0" borderId="0" xfId="3" applyFont="1" applyFill="1" applyBorder="1"/>
    <xf numFmtId="165" fontId="5" fillId="0" borderId="0" xfId="3" applyNumberFormat="1" applyFont="1" applyFill="1" applyBorder="1" applyAlignment="1">
      <alignment horizontal="right"/>
    </xf>
    <xf numFmtId="165" fontId="5" fillId="0" borderId="3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/>
    <xf numFmtId="49" fontId="5" fillId="0" borderId="0" xfId="3" applyNumberFormat="1" applyFont="1" applyFill="1" applyBorder="1" applyAlignment="1">
      <alignment horizontal="left" vertical="top"/>
    </xf>
    <xf numFmtId="0" fontId="4" fillId="0" borderId="0" xfId="3" applyFont="1" applyFill="1" applyBorder="1"/>
    <xf numFmtId="165" fontId="4" fillId="0" borderId="3" xfId="3" applyNumberFormat="1" applyFont="1" applyFill="1" applyBorder="1" applyAlignment="1">
      <alignment horizontal="right"/>
    </xf>
    <xf numFmtId="49" fontId="4" fillId="0" borderId="0" xfId="3" applyNumberFormat="1" applyFont="1" applyFill="1" applyBorder="1" applyAlignment="1">
      <alignment horizontal="left" vertical="top"/>
    </xf>
    <xf numFmtId="165" fontId="4" fillId="4" borderId="0" xfId="3" applyNumberFormat="1" applyFont="1" applyFill="1" applyBorder="1" applyAlignment="1">
      <alignment horizontal="right"/>
    </xf>
    <xf numFmtId="165" fontId="5" fillId="3" borderId="6" xfId="3" applyNumberFormat="1" applyFont="1" applyFill="1" applyBorder="1" applyAlignment="1">
      <alignment horizontal="right" vertical="center"/>
    </xf>
    <xf numFmtId="165" fontId="5" fillId="3" borderId="7" xfId="3" applyNumberFormat="1" applyFont="1" applyFill="1" applyBorder="1" applyAlignment="1">
      <alignment horizontal="right" vertical="center"/>
    </xf>
    <xf numFmtId="0" fontId="5" fillId="3" borderId="6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left" indent="2"/>
    </xf>
    <xf numFmtId="49" fontId="5" fillId="3" borderId="6" xfId="3" applyNumberFormat="1" applyFont="1" applyFill="1" applyBorder="1" applyAlignment="1">
      <alignment horizontal="left" vertical="center"/>
    </xf>
    <xf numFmtId="0" fontId="7" fillId="0" borderId="0" xfId="3" applyFont="1" applyFill="1" applyBorder="1"/>
    <xf numFmtId="0" fontId="7" fillId="0" borderId="0" xfId="3" applyNumberFormat="1" applyFont="1" applyFill="1" applyBorder="1" applyAlignment="1"/>
    <xf numFmtId="49" fontId="7" fillId="0" borderId="0" xfId="3" applyNumberFormat="1" applyFont="1" applyFill="1" applyBorder="1" applyAlignment="1">
      <alignment horizontal="left" vertical="top"/>
    </xf>
    <xf numFmtId="165" fontId="5" fillId="0" borderId="6" xfId="3" applyNumberFormat="1" applyFont="1" applyFill="1" applyBorder="1" applyAlignment="1">
      <alignment horizontal="right"/>
    </xf>
    <xf numFmtId="165" fontId="5" fillId="0" borderId="7" xfId="3" applyNumberFormat="1" applyFont="1" applyFill="1" applyBorder="1" applyAlignment="1">
      <alignment horizontal="right"/>
    </xf>
    <xf numFmtId="0" fontId="5" fillId="0" borderId="6" xfId="3" applyNumberFormat="1" applyFont="1" applyFill="1" applyBorder="1" applyAlignment="1"/>
    <xf numFmtId="49" fontId="5" fillId="0" borderId="6" xfId="3" applyNumberFormat="1" applyFont="1" applyFill="1" applyBorder="1" applyAlignment="1">
      <alignment horizontal="left" vertical="top"/>
    </xf>
    <xf numFmtId="168" fontId="4" fillId="0" borderId="0" xfId="3" applyNumberFormat="1" applyFont="1" applyFill="1" applyBorder="1" applyAlignment="1" applyProtection="1">
      <alignment horizontal="right" vertical="center"/>
    </xf>
    <xf numFmtId="168" fontId="4" fillId="0" borderId="3" xfId="3" applyNumberFormat="1" applyFont="1" applyFill="1" applyBorder="1" applyAlignment="1" applyProtection="1">
      <alignment horizontal="right" vertical="center"/>
    </xf>
    <xf numFmtId="3" fontId="4" fillId="0" borderId="0" xfId="3" applyNumberFormat="1" applyFont="1" applyFill="1" applyBorder="1" applyAlignment="1" applyProtection="1">
      <alignment horizontal="left" vertical="top"/>
    </xf>
    <xf numFmtId="49" fontId="4" fillId="0" borderId="0" xfId="3" applyNumberFormat="1" applyFont="1" applyFill="1" applyBorder="1" applyAlignment="1" applyProtection="1">
      <alignment horizontal="left" vertical="center" wrapText="1"/>
    </xf>
    <xf numFmtId="3" fontId="5" fillId="0" borderId="0" xfId="3" applyNumberFormat="1" applyFont="1" applyFill="1" applyBorder="1" applyProtection="1"/>
    <xf numFmtId="0" fontId="5" fillId="0" borderId="0" xfId="3" applyFont="1" applyFill="1" applyBorder="1" applyAlignment="1">
      <alignment horizontal="center"/>
    </xf>
    <xf numFmtId="3" fontId="8" fillId="0" borderId="0" xfId="3" applyNumberFormat="1" applyFont="1" applyFill="1" applyBorder="1" applyAlignment="1">
      <alignment horizontal="center"/>
    </xf>
    <xf numFmtId="3" fontId="8" fillId="0" borderId="3" xfId="3" applyNumberFormat="1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left" vertical="center" wrapText="1"/>
    </xf>
    <xf numFmtId="0" fontId="5" fillId="0" borderId="0" xfId="7" applyFont="1" applyFill="1" applyBorder="1" applyAlignment="1">
      <alignment horizontal="center"/>
    </xf>
    <xf numFmtId="169" fontId="10" fillId="6" borderId="8" xfId="7" applyNumberFormat="1" applyFont="1" applyFill="1" applyBorder="1" applyAlignment="1" applyProtection="1">
      <alignment horizontal="center" vertical="center"/>
    </xf>
    <xf numFmtId="169" fontId="10" fillId="6" borderId="10" xfId="7" applyNumberFormat="1" applyFont="1" applyFill="1" applyBorder="1" applyAlignment="1" applyProtection="1">
      <alignment horizontal="center" vertical="center"/>
    </xf>
    <xf numFmtId="169" fontId="10" fillId="6" borderId="9" xfId="7" applyNumberFormat="1" applyFont="1" applyFill="1" applyBorder="1" applyAlignment="1" applyProtection="1">
      <alignment horizontal="center" vertical="center"/>
    </xf>
    <xf numFmtId="166" fontId="2" fillId="0" borderId="0" xfId="7" applyNumberFormat="1" applyFont="1" applyFill="1" applyBorder="1" applyAlignment="1">
      <alignment vertical="center"/>
    </xf>
    <xf numFmtId="0" fontId="4" fillId="0" borderId="0" xfId="7" applyFont="1" applyFill="1" applyBorder="1"/>
    <xf numFmtId="3" fontId="4" fillId="0" borderId="0" xfId="3" applyNumberFormat="1" applyFont="1" applyFill="1" applyBorder="1" applyProtection="1"/>
    <xf numFmtId="3" fontId="4" fillId="0" borderId="0" xfId="3" applyNumberFormat="1" applyFont="1" applyFill="1" applyBorder="1" applyAlignment="1" applyProtection="1">
      <alignment horizontal="right"/>
    </xf>
    <xf numFmtId="3" fontId="4" fillId="0" borderId="0" xfId="3" applyNumberFormat="1" applyFont="1" applyFill="1" applyBorder="1" applyAlignment="1" applyProtection="1">
      <alignment vertical="top"/>
    </xf>
    <xf numFmtId="166" fontId="2" fillId="0" borderId="0" xfId="3" applyNumberFormat="1" applyFont="1" applyFill="1" applyBorder="1" applyAlignment="1" applyProtection="1">
      <alignment vertical="center"/>
    </xf>
    <xf numFmtId="9" fontId="11" fillId="0" borderId="0" xfId="1" applyFont="1" applyFill="1" applyBorder="1" applyAlignment="1" applyProtection="1">
      <alignment horizontal="center"/>
    </xf>
    <xf numFmtId="3" fontId="11" fillId="0" borderId="0" xfId="3" applyNumberFormat="1" applyFont="1" applyFill="1" applyBorder="1" applyAlignment="1" applyProtection="1">
      <alignment horizontal="center"/>
    </xf>
    <xf numFmtId="3" fontId="4" fillId="0" borderId="0" xfId="3" applyNumberFormat="1" applyFont="1" applyFill="1" applyBorder="1" applyAlignment="1" applyProtection="1">
      <alignment horizontal="left"/>
    </xf>
    <xf numFmtId="3" fontId="6" fillId="0" borderId="0" xfId="3" applyNumberFormat="1" applyFont="1" applyFill="1" applyBorder="1" applyAlignment="1" applyProtection="1">
      <alignment horizontal="center"/>
    </xf>
    <xf numFmtId="0" fontId="12" fillId="0" borderId="0" xfId="3" applyFont="1" applyFill="1" applyBorder="1" applyAlignment="1" applyProtection="1"/>
    <xf numFmtId="0" fontId="0" fillId="0" borderId="16" xfId="0" applyBorder="1" applyAlignment="1">
      <alignment horizontal="left" vertical="top" wrapText="1"/>
    </xf>
    <xf numFmtId="0" fontId="20" fillId="7" borderId="6" xfId="14" applyFont="1" applyFill="1" applyBorder="1" applyAlignment="1">
      <alignment horizontal="center" vertical="center" wrapText="1"/>
    </xf>
    <xf numFmtId="0" fontId="21" fillId="0" borderId="0" xfId="12" applyFont="1" applyAlignment="1">
      <alignment horizontal="center" vertical="center" wrapText="1"/>
    </xf>
    <xf numFmtId="0" fontId="15" fillId="0" borderId="0" xfId="12"/>
    <xf numFmtId="0" fontId="0" fillId="0" borderId="0" xfId="0" applyFill="1"/>
    <xf numFmtId="0" fontId="15" fillId="0" borderId="0" xfId="14" applyFill="1" applyAlignment="1">
      <alignment horizontal="left" vertical="center"/>
    </xf>
    <xf numFmtId="0" fontId="0" fillId="0" borderId="16" xfId="0" applyFill="1" applyBorder="1" applyAlignment="1">
      <alignment horizontal="left" vertical="top" wrapText="1"/>
    </xf>
    <xf numFmtId="0" fontId="0" fillId="8" borderId="20" xfId="0" applyNumberFormat="1" applyFont="1" applyFill="1" applyBorder="1" applyAlignment="1">
      <alignment horizontal="left" vertical="top" wrapText="1"/>
    </xf>
    <xf numFmtId="0" fontId="0" fillId="8" borderId="16" xfId="0" applyFill="1" applyBorder="1" applyAlignment="1">
      <alignment horizontal="left" vertical="top" wrapText="1"/>
    </xf>
    <xf numFmtId="173" fontId="15" fillId="0" borderId="0" xfId="14" applyNumberFormat="1" applyFill="1" applyAlignment="1">
      <alignment horizontal="left" vertical="center"/>
    </xf>
    <xf numFmtId="3" fontId="22" fillId="0" borderId="0" xfId="3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9" borderId="0" xfId="0" applyFill="1"/>
    <xf numFmtId="0" fontId="0" fillId="0" borderId="0" xfId="0" applyBorder="1" applyAlignment="1">
      <alignment horizontal="left" vertical="top" wrapText="1"/>
    </xf>
    <xf numFmtId="0" fontId="15" fillId="0" borderId="0" xfId="14" applyFill="1" applyBorder="1" applyAlignment="1">
      <alignment horizontal="left" vertical="center"/>
    </xf>
    <xf numFmtId="49" fontId="0" fillId="0" borderId="0" xfId="0" applyNumberFormat="1"/>
    <xf numFmtId="0" fontId="17" fillId="0" borderId="22" xfId="37" applyNumberFormat="1" applyFont="1" applyBorder="1" applyAlignment="1">
      <alignment horizontal="left" vertical="top" wrapText="1"/>
    </xf>
    <xf numFmtId="49" fontId="0" fillId="0" borderId="0" xfId="0" applyNumberFormat="1" applyFill="1"/>
    <xf numFmtId="0" fontId="17" fillId="0" borderId="22" xfId="38" applyNumberFormat="1" applyFont="1" applyBorder="1" applyAlignment="1">
      <alignment horizontal="left" vertical="top" wrapText="1"/>
    </xf>
    <xf numFmtId="0" fontId="17" fillId="0" borderId="22" xfId="39" applyNumberFormat="1" applyFont="1" applyBorder="1" applyAlignment="1">
      <alignment horizontal="left" vertical="top" wrapText="1"/>
    </xf>
    <xf numFmtId="0" fontId="17" fillId="0" borderId="29" xfId="40" applyNumberFormat="1" applyFont="1" applyBorder="1" applyAlignment="1">
      <alignment horizontal="center" vertical="top"/>
    </xf>
    <xf numFmtId="0" fontId="17" fillId="0" borderId="30" xfId="40" applyNumberFormat="1" applyFont="1" applyBorder="1" applyAlignment="1">
      <alignment horizontal="center" vertical="top"/>
    </xf>
    <xf numFmtId="0" fontId="17" fillId="0" borderId="32" xfId="40" applyNumberFormat="1" applyFont="1" applyBorder="1" applyAlignment="1">
      <alignment horizontal="left" wrapText="1"/>
    </xf>
    <xf numFmtId="4" fontId="17" fillId="0" borderId="27" xfId="40" applyNumberFormat="1" applyFont="1" applyBorder="1" applyAlignment="1">
      <alignment horizontal="right" wrapText="1"/>
    </xf>
    <xf numFmtId="2" fontId="17" fillId="0" borderId="27" xfId="40" applyNumberFormat="1" applyFont="1" applyBorder="1" applyAlignment="1">
      <alignment horizontal="right" wrapText="1"/>
    </xf>
    <xf numFmtId="0" fontId="17" fillId="0" borderId="27" xfId="40" applyNumberFormat="1" applyFont="1" applyBorder="1" applyAlignment="1">
      <alignment horizontal="left" wrapText="1"/>
    </xf>
    <xf numFmtId="0" fontId="17" fillId="0" borderId="17" xfId="40" applyNumberFormat="1" applyFont="1" applyBorder="1" applyAlignment="1">
      <alignment horizontal="left" vertical="top" wrapText="1"/>
    </xf>
    <xf numFmtId="0" fontId="17" fillId="0" borderId="19" xfId="40" applyNumberFormat="1" applyFont="1" applyBorder="1" applyAlignment="1">
      <alignment horizontal="left" vertical="top" wrapText="1"/>
    </xf>
    <xf numFmtId="0" fontId="17" fillId="0" borderId="20" xfId="40" applyNumberFormat="1" applyFont="1" applyBorder="1" applyAlignment="1">
      <alignment horizontal="left" vertical="top" wrapText="1"/>
    </xf>
    <xf numFmtId="0" fontId="17" fillId="0" borderId="19" xfId="40" applyNumberFormat="1" applyFont="1" applyBorder="1" applyAlignment="1">
      <alignment horizontal="right" vertical="top" wrapText="1"/>
    </xf>
    <xf numFmtId="1" fontId="17" fillId="0" borderId="20" xfId="40" applyNumberFormat="1" applyFont="1" applyBorder="1" applyAlignment="1">
      <alignment horizontal="left" vertical="top" wrapText="1"/>
    </xf>
    <xf numFmtId="170" fontId="17" fillId="0" borderId="19" xfId="40" applyNumberFormat="1" applyFont="1" applyBorder="1" applyAlignment="1">
      <alignment horizontal="right" vertical="top" wrapText="1"/>
    </xf>
    <xf numFmtId="0" fontId="17" fillId="0" borderId="4" xfId="40" applyNumberFormat="1" applyFont="1" applyBorder="1" applyAlignment="1">
      <alignment horizontal="left" wrapText="1"/>
    </xf>
    <xf numFmtId="4" fontId="17" fillId="0" borderId="19" xfId="40" applyNumberFormat="1" applyFont="1" applyBorder="1" applyAlignment="1">
      <alignment horizontal="right" vertical="top" wrapText="1"/>
    </xf>
    <xf numFmtId="0" fontId="17" fillId="0" borderId="21" xfId="40" applyNumberFormat="1" applyFont="1" applyBorder="1" applyAlignment="1">
      <alignment horizontal="left" wrapText="1"/>
    </xf>
    <xf numFmtId="0" fontId="17" fillId="0" borderId="22" xfId="40" applyNumberFormat="1" applyFont="1" applyBorder="1" applyAlignment="1">
      <alignment horizontal="left" vertical="top" wrapText="1"/>
    </xf>
    <xf numFmtId="0" fontId="17" fillId="0" borderId="23" xfId="40" applyNumberFormat="1" applyFont="1" applyBorder="1" applyAlignment="1">
      <alignment horizontal="left" wrapText="1"/>
    </xf>
    <xf numFmtId="0" fontId="17" fillId="0" borderId="22" xfId="40" applyNumberFormat="1" applyFont="1" applyBorder="1" applyAlignment="1">
      <alignment horizontal="left" wrapText="1"/>
    </xf>
    <xf numFmtId="0" fontId="17" fillId="0" borderId="0" xfId="40" applyNumberFormat="1" applyAlignment="1">
      <alignment horizontal="left" wrapText="1"/>
    </xf>
    <xf numFmtId="174" fontId="10" fillId="6" borderId="13" xfId="16" applyNumberFormat="1" applyFont="1" applyFill="1" applyBorder="1" applyAlignment="1" applyProtection="1">
      <alignment horizontal="center" vertical="center"/>
    </xf>
    <xf numFmtId="174" fontId="10" fillId="6" borderId="13" xfId="16" applyNumberFormat="1" applyFont="1" applyFill="1" applyBorder="1" applyAlignment="1" applyProtection="1">
      <alignment horizontal="center" vertical="center"/>
    </xf>
    <xf numFmtId="174" fontId="10" fillId="6" borderId="24" xfId="16" applyNumberFormat="1" applyFont="1" applyFill="1" applyBorder="1" applyAlignment="1" applyProtection="1">
      <alignment horizontal="center" vertical="center"/>
    </xf>
    <xf numFmtId="0" fontId="8" fillId="5" borderId="15" xfId="7" applyFont="1" applyFill="1" applyBorder="1" applyAlignment="1" applyProtection="1">
      <alignment horizontal="center" vertical="center" wrapText="1"/>
    </xf>
    <xf numFmtId="0" fontId="8" fillId="5" borderId="12" xfId="7" applyFont="1" applyFill="1" applyBorder="1" applyAlignment="1" applyProtection="1">
      <alignment horizontal="center" vertical="center" wrapText="1"/>
    </xf>
    <xf numFmtId="0" fontId="8" fillId="5" borderId="5" xfId="7" applyFont="1" applyFill="1" applyBorder="1" applyAlignment="1" applyProtection="1">
      <alignment horizontal="center" vertical="center"/>
    </xf>
    <xf numFmtId="0" fontId="8" fillId="5" borderId="2" xfId="7" applyFont="1" applyFill="1" applyBorder="1" applyAlignment="1" applyProtection="1">
      <alignment horizontal="center" vertical="center"/>
    </xf>
    <xf numFmtId="0" fontId="8" fillId="5" borderId="14" xfId="7" applyFont="1" applyFill="1" applyBorder="1" applyAlignment="1" applyProtection="1">
      <alignment horizontal="center" vertical="center"/>
    </xf>
    <xf numFmtId="0" fontId="8" fillId="5" borderId="11" xfId="7" applyFont="1" applyFill="1" applyBorder="1" applyAlignment="1" applyProtection="1">
      <alignment horizontal="center" vertical="center"/>
    </xf>
    <xf numFmtId="0" fontId="17" fillId="0" borderId="28" xfId="40" applyNumberFormat="1" applyFont="1" applyBorder="1" applyAlignment="1">
      <alignment horizontal="center" vertical="top"/>
    </xf>
    <xf numFmtId="0" fontId="17" fillId="0" borderId="27" xfId="40" applyNumberFormat="1" applyFont="1" applyBorder="1" applyAlignment="1">
      <alignment horizontal="center" vertical="top"/>
    </xf>
    <xf numFmtId="0" fontId="17" fillId="0" borderId="31" xfId="40" applyNumberFormat="1" applyFont="1" applyBorder="1" applyAlignment="1">
      <alignment horizontal="left" wrapText="1"/>
    </xf>
    <xf numFmtId="0" fontId="17" fillId="0" borderId="18" xfId="40" applyNumberFormat="1" applyFont="1" applyBorder="1" applyAlignment="1">
      <alignment horizontal="left" vertical="top" wrapText="1"/>
    </xf>
    <xf numFmtId="0" fontId="17" fillId="0" borderId="25" xfId="40" applyNumberFormat="1" applyFont="1" applyBorder="1" applyAlignment="1">
      <alignment horizontal="center" vertical="top"/>
    </xf>
    <xf numFmtId="0" fontId="17" fillId="0" borderId="26" xfId="40" applyNumberFormat="1" applyFont="1" applyBorder="1" applyAlignment="1">
      <alignment horizontal="center" vertical="top"/>
    </xf>
  </cellXfs>
  <cellStyles count="41">
    <cellStyle name="Standard 2" xfId="9"/>
    <cellStyle name="Standard 2 2" xfId="10"/>
    <cellStyle name="Standard 5" xfId="11"/>
    <cellStyle name="Обычный" xfId="0" builtinId="0"/>
    <cellStyle name="Обычный 2" xfId="3"/>
    <cellStyle name="Обычный 2 2" xfId="5"/>
    <cellStyle name="Обычный 2 2 2" xfId="12"/>
    <cellStyle name="Обычный 2 3" xfId="13"/>
    <cellStyle name="Обычный 2 4" xfId="14"/>
    <cellStyle name="Обычный 2 5" xfId="15"/>
    <cellStyle name="Обычный 3" xfId="16"/>
    <cellStyle name="Обычный 3 2" xfId="2"/>
    <cellStyle name="Обычный 3 3" xfId="17"/>
    <cellStyle name="Обычный 3 4" xfId="18"/>
    <cellStyle name="Обычный 3 5" xfId="7"/>
    <cellStyle name="Обычный 3 6" xfId="19"/>
    <cellStyle name="Обычный 4" xfId="6"/>
    <cellStyle name="Обычный 4 2" xfId="20"/>
    <cellStyle name="Обычный 5" xfId="21"/>
    <cellStyle name="Обычный 5 2" xfId="22"/>
    <cellStyle name="Обычный 6" xfId="23"/>
    <cellStyle name="Обычный 7" xfId="24"/>
    <cellStyle name="Обычный 8" xfId="25"/>
    <cellStyle name="Обычный_Base_01" xfId="39"/>
    <cellStyle name="Обычный_Base_02" xfId="38"/>
    <cellStyle name="Обычный_Base_03" xfId="37"/>
    <cellStyle name="Обычный_Base_08" xfId="40"/>
    <cellStyle name="Примечание 2" xfId="26"/>
    <cellStyle name="Примечание 3" xfId="27"/>
    <cellStyle name="Процентный" xfId="1" builtinId="5"/>
    <cellStyle name="Процентный 2" xfId="8"/>
    <cellStyle name="Процентный 2 2" xfId="4"/>
    <cellStyle name="Процентный 2 2 2" xfId="28"/>
    <cellStyle name="Процентный 3" xfId="29"/>
    <cellStyle name="Процентный 4" xfId="30"/>
    <cellStyle name="Процентный 5" xfId="31"/>
    <cellStyle name="Процентный 6" xfId="32"/>
    <cellStyle name="Процентный 7" xfId="33"/>
    <cellStyle name="Процентный 8" xfId="34"/>
    <cellStyle name="Финансовый 2" xfId="35"/>
    <cellStyle name="Финансовый 2 2" xfId="3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BK_1406_CF_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14_RBK"/>
      <sheetName val="CF14_RBK_E"/>
      <sheetName val="мес"/>
      <sheetName val="Base_04"/>
      <sheetName val="Base_05"/>
      <sheetName val="Base_06"/>
      <sheetName val="Спр"/>
      <sheetName val="всп 2"/>
      <sheetName val="всп"/>
      <sheetName val="base_07"/>
      <sheetName val="base_08"/>
      <sheetName val="base_09"/>
      <sheetName val="base_10"/>
      <sheetName val="base_11"/>
      <sheetName val="base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41"/>
  <sheetViews>
    <sheetView showGridLines="0" tabSelected="1" zoomScale="70" zoomScaleNormal="70" zoomScalePageLayoutView="60" workbookViewId="0">
      <pane xSplit="4" ySplit="10" topLeftCell="E11" activePane="bottomRight" state="frozen"/>
      <selection activeCell="B31" sqref="B31"/>
      <selection pane="topRight" activeCell="B31" sqref="B31"/>
      <selection pane="bottomLeft" activeCell="B31" sqref="B31"/>
      <selection pane="bottomRight" activeCell="Q32" sqref="Q32"/>
    </sheetView>
  </sheetViews>
  <sheetFormatPr defaultColWidth="10.140625" defaultRowHeight="13.7" customHeight="1" outlineLevelRow="2" outlineLevelCol="1" x14ac:dyDescent="0.2"/>
  <cols>
    <col min="1" max="1" width="2.7109375" style="4" customWidth="1"/>
    <col min="2" max="2" width="8.85546875" style="1" customWidth="1"/>
    <col min="3" max="3" width="45.5703125" style="3" customWidth="1"/>
    <col min="4" max="4" width="30.28515625" style="3" hidden="1" customWidth="1" outlineLevel="1"/>
    <col min="5" max="6" width="13.28515625" style="2" hidden="1" customWidth="1" outlineLevel="1"/>
    <col min="7" max="7" width="13.28515625" style="2" customWidth="1" collapsed="1"/>
    <col min="8" max="8" width="13.28515625" style="2" hidden="1" customWidth="1" outlineLevel="1"/>
    <col min="9" max="9" width="10.140625" style="1" collapsed="1"/>
    <col min="10" max="16384" width="10.140625" style="1"/>
  </cols>
  <sheetData>
    <row r="1" spans="1:8" s="45" customFormat="1" ht="12.75" x14ac:dyDescent="0.2">
      <c r="A1" s="48"/>
      <c r="C1" s="47"/>
      <c r="D1" s="47"/>
      <c r="E1" s="46"/>
      <c r="F1" s="46"/>
      <c r="G1" s="46"/>
      <c r="H1" s="46"/>
    </row>
    <row r="2" spans="1:8" s="45" customFormat="1" ht="12.75" x14ac:dyDescent="0.2">
      <c r="A2" s="48"/>
      <c r="C2" s="47"/>
      <c r="D2" s="47"/>
      <c r="E2" s="46"/>
      <c r="F2" s="46"/>
      <c r="G2" s="46"/>
      <c r="H2" s="46"/>
    </row>
    <row r="3" spans="1:8" s="45" customFormat="1" ht="12.75" x14ac:dyDescent="0.2">
      <c r="A3" s="48"/>
      <c r="C3" s="47"/>
      <c r="D3" s="47"/>
      <c r="E3" s="46"/>
      <c r="F3" s="46"/>
      <c r="G3" s="46"/>
      <c r="H3" s="46"/>
    </row>
    <row r="4" spans="1:8" s="45" customFormat="1" ht="18" x14ac:dyDescent="0.25">
      <c r="A4" s="48"/>
      <c r="B4" s="53" t="s">
        <v>261</v>
      </c>
      <c r="C4" s="47"/>
      <c r="D4" s="47"/>
      <c r="E4" s="46"/>
      <c r="F4" s="46"/>
      <c r="G4" s="46"/>
      <c r="H4" s="46"/>
    </row>
    <row r="5" spans="1:8" s="45" customFormat="1" ht="12.75" x14ac:dyDescent="0.2">
      <c r="A5" s="48"/>
      <c r="B5" s="52" t="s">
        <v>260</v>
      </c>
      <c r="D5" s="51"/>
      <c r="E5" s="46"/>
      <c r="F5" s="46"/>
      <c r="G5" s="46"/>
      <c r="H5" s="46"/>
    </row>
    <row r="6" spans="1:8" s="45" customFormat="1" ht="12.75" x14ac:dyDescent="0.2">
      <c r="A6" s="48"/>
      <c r="B6" s="50" t="s">
        <v>50</v>
      </c>
      <c r="C6" s="49">
        <v>0.18</v>
      </c>
      <c r="E6" s="46"/>
      <c r="F6" s="46"/>
      <c r="G6" s="46"/>
      <c r="H6" s="46"/>
    </row>
    <row r="7" spans="1:8" s="45" customFormat="1" ht="12.75" x14ac:dyDescent="0.2">
      <c r="A7" s="48"/>
      <c r="C7" s="47"/>
      <c r="D7" s="47"/>
      <c r="E7" s="46"/>
      <c r="F7" s="64"/>
      <c r="G7" s="64"/>
      <c r="H7" s="64"/>
    </row>
    <row r="8" spans="1:8" s="45" customFormat="1" ht="13.5" thickBot="1" x14ac:dyDescent="0.25">
      <c r="A8" s="48"/>
      <c r="C8" s="47"/>
      <c r="D8" s="47"/>
      <c r="E8" s="46"/>
      <c r="F8" s="64"/>
      <c r="G8" s="64">
        <v>8</v>
      </c>
      <c r="H8" s="64"/>
    </row>
    <row r="9" spans="1:8" s="44" customFormat="1" ht="12.75" x14ac:dyDescent="0.2">
      <c r="A9" s="43"/>
      <c r="B9" s="96" t="s">
        <v>259</v>
      </c>
      <c r="C9" s="98" t="s">
        <v>258</v>
      </c>
      <c r="D9" s="100" t="s">
        <v>257</v>
      </c>
      <c r="E9" s="93">
        <v>41640</v>
      </c>
      <c r="F9" s="94">
        <v>41852</v>
      </c>
      <c r="G9" s="95"/>
      <c r="H9" s="93">
        <v>41883</v>
      </c>
    </row>
    <row r="10" spans="1:8" s="39" customFormat="1" ht="13.5" thickBot="1" x14ac:dyDescent="0.25">
      <c r="A10" s="43"/>
      <c r="B10" s="97"/>
      <c r="C10" s="99"/>
      <c r="D10" s="101"/>
      <c r="E10" s="42" t="s">
        <v>255</v>
      </c>
      <c r="F10" s="41" t="s">
        <v>255</v>
      </c>
      <c r="G10" s="40" t="s">
        <v>256</v>
      </c>
      <c r="H10" s="41" t="s">
        <v>255</v>
      </c>
    </row>
    <row r="11" spans="1:8" s="5" customFormat="1" ht="20.25" customHeight="1" x14ac:dyDescent="0.2">
      <c r="A11" s="6"/>
      <c r="B11" s="20">
        <v>1</v>
      </c>
      <c r="C11" s="18" t="s">
        <v>254</v>
      </c>
      <c r="D11" s="18" t="s">
        <v>253</v>
      </c>
      <c r="E11" s="17">
        <f t="shared" ref="E11" si="0">SUM(E23,E13,E33,E38)</f>
        <v>0</v>
      </c>
      <c r="F11" s="17">
        <f t="shared" ref="F11:G11" si="1">SUM(F23,F13,F33,F38)</f>
        <v>0</v>
      </c>
      <c r="G11" s="16">
        <f t="shared" ca="1" si="1"/>
        <v>9417772</v>
      </c>
      <c r="H11" s="17">
        <f t="shared" ref="H11" si="2">SUM(H23,H13,H33,H38)</f>
        <v>0</v>
      </c>
    </row>
    <row r="12" spans="1:8" s="33" customFormat="1" ht="12.75" x14ac:dyDescent="0.2">
      <c r="A12" s="6"/>
      <c r="B12" s="38"/>
      <c r="C12" s="37"/>
      <c r="D12" s="36"/>
      <c r="E12" s="35"/>
      <c r="F12" s="35"/>
      <c r="G12" s="34"/>
      <c r="H12" s="35"/>
    </row>
    <row r="13" spans="1:8" s="7" customFormat="1" ht="12.75" x14ac:dyDescent="0.2">
      <c r="A13" s="6"/>
      <c r="B13" s="27" t="s">
        <v>252</v>
      </c>
      <c r="C13" s="26" t="s">
        <v>251</v>
      </c>
      <c r="D13" s="26" t="s">
        <v>250</v>
      </c>
      <c r="E13" s="25">
        <f t="shared" ref="E13:H13" si="3">SUM(E14,-E17)</f>
        <v>0</v>
      </c>
      <c r="F13" s="25">
        <f t="shared" si="3"/>
        <v>0</v>
      </c>
      <c r="G13" s="24">
        <f ca="1">SUM(G14,-G17)</f>
        <v>0</v>
      </c>
      <c r="H13" s="25">
        <f t="shared" si="3"/>
        <v>0</v>
      </c>
    </row>
    <row r="14" spans="1:8" s="7" customFormat="1" ht="12.75" outlineLevel="1" x14ac:dyDescent="0.2">
      <c r="A14" s="6"/>
      <c r="B14" s="11" t="s">
        <v>249</v>
      </c>
      <c r="C14" s="10" t="s">
        <v>234</v>
      </c>
      <c r="D14" s="10" t="s">
        <v>248</v>
      </c>
      <c r="E14" s="9">
        <f t="shared" ref="E14:H14" si="4">SUM(E15:E16)</f>
        <v>0</v>
      </c>
      <c r="F14" s="9">
        <f t="shared" si="4"/>
        <v>0</v>
      </c>
      <c r="G14" s="8">
        <f ca="1">SUM(G15:G16)</f>
        <v>0</v>
      </c>
      <c r="H14" s="9">
        <f t="shared" si="4"/>
        <v>0</v>
      </c>
    </row>
    <row r="15" spans="1:8" s="12" customFormat="1" ht="12.75" outlineLevel="2" x14ac:dyDescent="0.2">
      <c r="A15" s="6"/>
      <c r="B15" s="14" t="s">
        <v>247</v>
      </c>
      <c r="C15" s="19" t="s">
        <v>231</v>
      </c>
      <c r="D15" s="19" t="s">
        <v>230</v>
      </c>
      <c r="E15" s="13"/>
      <c r="F15" s="13"/>
      <c r="G15" s="15">
        <f ca="1">SUMIFS(INDIRECT("BASE_"&amp;TEXT(F$9,"ММ")&amp;"!$N:$N"),INDIRECT("BASE_"&amp;TEXT(F$9,"ММ")&amp;"!$L:$L"),$B15)</f>
        <v>0</v>
      </c>
      <c r="H15" s="13"/>
    </row>
    <row r="16" spans="1:8" s="12" customFormat="1" ht="12.75" outlineLevel="2" x14ac:dyDescent="0.2">
      <c r="A16" s="6"/>
      <c r="B16" s="14" t="s">
        <v>246</v>
      </c>
      <c r="C16" s="19" t="s">
        <v>228</v>
      </c>
      <c r="D16" s="19" t="s">
        <v>227</v>
      </c>
      <c r="E16" s="13"/>
      <c r="F16" s="13"/>
      <c r="G16" s="15">
        <f ca="1">SUMIFS(INDIRECT("BASE_"&amp;TEXT(F$9,"ММ")&amp;"!$N:$N"),INDIRECT("BASE_"&amp;TEXT(F$9,"ММ")&amp;"!$L:$L"),$B16)</f>
        <v>0</v>
      </c>
      <c r="H16" s="13"/>
    </row>
    <row r="17" spans="1:8" s="7" customFormat="1" ht="12.75" outlineLevel="1" x14ac:dyDescent="0.2">
      <c r="A17" s="6"/>
      <c r="B17" s="11" t="s">
        <v>245</v>
      </c>
      <c r="C17" s="10" t="s">
        <v>244</v>
      </c>
      <c r="D17" s="10" t="s">
        <v>243</v>
      </c>
      <c r="E17" s="9">
        <f t="shared" ref="E17:H17" si="5">SUM(E18:E21)</f>
        <v>0</v>
      </c>
      <c r="F17" s="9">
        <f t="shared" si="5"/>
        <v>0</v>
      </c>
      <c r="G17" s="8">
        <f ca="1">SUM(G18:G21)</f>
        <v>0</v>
      </c>
      <c r="H17" s="9">
        <f t="shared" si="5"/>
        <v>0</v>
      </c>
    </row>
    <row r="18" spans="1:8" s="12" customFormat="1" ht="12.75" outlineLevel="2" x14ac:dyDescent="0.2">
      <c r="A18" s="6"/>
      <c r="B18" s="14" t="s">
        <v>242</v>
      </c>
      <c r="C18" s="19" t="s">
        <v>219</v>
      </c>
      <c r="D18" s="19" t="s">
        <v>221</v>
      </c>
      <c r="E18" s="13"/>
      <c r="F18" s="13"/>
      <c r="G18" s="15">
        <f ca="1">SUMIFS(INDIRECT("BASE_"&amp;TEXT(F$9,"ММ")&amp;"!$N:$N"),INDIRECT("BASE_"&amp;TEXT(F$9,"ММ")&amp;"!$L:$L"),$B18)</f>
        <v>0</v>
      </c>
      <c r="H18" s="13"/>
    </row>
    <row r="19" spans="1:8" s="12" customFormat="1" ht="12.75" outlineLevel="2" x14ac:dyDescent="0.2">
      <c r="A19" s="6"/>
      <c r="B19" s="14" t="s">
        <v>241</v>
      </c>
      <c r="C19" s="19" t="s">
        <v>222</v>
      </c>
      <c r="D19" s="19" t="s">
        <v>218</v>
      </c>
      <c r="E19" s="13"/>
      <c r="F19" s="13"/>
      <c r="G19" s="15">
        <f t="shared" ref="G19:G21" ca="1" si="6">SUMIFS(INDIRECT("BASE_"&amp;TEXT(F$9,"ММ")&amp;"!$N:$N"),INDIRECT("BASE_"&amp;TEXT(F$9,"ММ")&amp;"!$L:$L"),$B19)</f>
        <v>0</v>
      </c>
      <c r="H19" s="13"/>
    </row>
    <row r="20" spans="1:8" s="12" customFormat="1" ht="12.75" outlineLevel="2" x14ac:dyDescent="0.2">
      <c r="A20" s="6"/>
      <c r="B20" s="14" t="s">
        <v>240</v>
      </c>
      <c r="C20" s="19" t="s">
        <v>216</v>
      </c>
      <c r="D20" s="19" t="s">
        <v>215</v>
      </c>
      <c r="E20" s="13"/>
      <c r="F20" s="13"/>
      <c r="G20" s="15">
        <f t="shared" ca="1" si="6"/>
        <v>0</v>
      </c>
      <c r="H20" s="13"/>
    </row>
    <row r="21" spans="1:8" s="12" customFormat="1" ht="12.75" outlineLevel="2" x14ac:dyDescent="0.2">
      <c r="A21" s="6"/>
      <c r="B21" s="14" t="s">
        <v>239</v>
      </c>
      <c r="C21" s="19" t="s">
        <v>213</v>
      </c>
      <c r="D21" s="19" t="s">
        <v>212</v>
      </c>
      <c r="E21" s="13"/>
      <c r="F21" s="13"/>
      <c r="G21" s="15">
        <f t="shared" ca="1" si="6"/>
        <v>0</v>
      </c>
      <c r="H21" s="13"/>
    </row>
    <row r="22" spans="1:8" s="33" customFormat="1" ht="12.75" x14ac:dyDescent="0.2">
      <c r="A22" s="6"/>
      <c r="B22" s="38"/>
      <c r="C22" s="37"/>
      <c r="D22" s="36"/>
      <c r="E22" s="35"/>
      <c r="F22" s="35"/>
      <c r="G22" s="34"/>
      <c r="H22" s="35"/>
    </row>
    <row r="23" spans="1:8" s="7" customFormat="1" ht="12.75" x14ac:dyDescent="0.2">
      <c r="A23" s="6"/>
      <c r="B23" s="27" t="s">
        <v>238</v>
      </c>
      <c r="C23" s="26" t="s">
        <v>237</v>
      </c>
      <c r="D23" s="26" t="s">
        <v>236</v>
      </c>
      <c r="E23" s="25">
        <f t="shared" ref="E23:H23" si="7">SUM(E24,-E27)</f>
        <v>0</v>
      </c>
      <c r="F23" s="25">
        <f t="shared" si="7"/>
        <v>0</v>
      </c>
      <c r="G23" s="24">
        <f t="shared" ref="G23" ca="1" si="8">SUM(G24,-G27)</f>
        <v>0</v>
      </c>
      <c r="H23" s="25">
        <f t="shared" si="7"/>
        <v>0</v>
      </c>
    </row>
    <row r="24" spans="1:8" s="7" customFormat="1" ht="12.75" outlineLevel="1" x14ac:dyDescent="0.2">
      <c r="A24" s="6"/>
      <c r="B24" s="11" t="s">
        <v>235</v>
      </c>
      <c r="C24" s="10" t="s">
        <v>234</v>
      </c>
      <c r="D24" s="10" t="s">
        <v>233</v>
      </c>
      <c r="E24" s="9">
        <f t="shared" ref="E24:H24" si="9">SUM(E25:E26)</f>
        <v>0</v>
      </c>
      <c r="F24" s="9">
        <f t="shared" si="9"/>
        <v>0</v>
      </c>
      <c r="G24" s="8">
        <f t="shared" ref="G24" ca="1" si="10">SUM(G25:G26)</f>
        <v>0</v>
      </c>
      <c r="H24" s="9">
        <f t="shared" si="9"/>
        <v>0</v>
      </c>
    </row>
    <row r="25" spans="1:8" s="12" customFormat="1" ht="12.75" customHeight="1" outlineLevel="2" x14ac:dyDescent="0.2">
      <c r="A25" s="6"/>
      <c r="B25" s="14" t="s">
        <v>232</v>
      </c>
      <c r="C25" s="19" t="s">
        <v>231</v>
      </c>
      <c r="D25" s="19" t="s">
        <v>230</v>
      </c>
      <c r="E25" s="13"/>
      <c r="F25" s="13"/>
      <c r="G25" s="15">
        <f ca="1">SUMIFS(INDIRECT("BASE_"&amp;TEXT(F$9,"ММ")&amp;"!$N:$N"),INDIRECT("BASE_"&amp;TEXT(F$9,"ММ")&amp;"!$L:$L"),$B25)</f>
        <v>0</v>
      </c>
      <c r="H25" s="13"/>
    </row>
    <row r="26" spans="1:8" s="12" customFormat="1" ht="12.75" customHeight="1" outlineLevel="2" x14ac:dyDescent="0.2">
      <c r="A26" s="6"/>
      <c r="B26" s="14" t="s">
        <v>229</v>
      </c>
      <c r="C26" s="19" t="s">
        <v>228</v>
      </c>
      <c r="D26" s="19" t="s">
        <v>227</v>
      </c>
      <c r="E26" s="13"/>
      <c r="F26" s="13"/>
      <c r="G26" s="15">
        <f ca="1">SUMIFS(INDIRECT("BASE_"&amp;TEXT(F$9,"ММ")&amp;"!$N:$N"),INDIRECT("BASE_"&amp;TEXT(F$9,"ММ")&amp;"!$L:$L"),$B26)</f>
        <v>0</v>
      </c>
      <c r="H26" s="13"/>
    </row>
    <row r="27" spans="1:8" s="7" customFormat="1" ht="12.75" outlineLevel="1" x14ac:dyDescent="0.2">
      <c r="A27" s="6"/>
      <c r="B27" s="11" t="s">
        <v>226</v>
      </c>
      <c r="C27" s="10" t="s">
        <v>225</v>
      </c>
      <c r="D27" s="10" t="s">
        <v>224</v>
      </c>
      <c r="E27" s="9">
        <f t="shared" ref="E27:H27" si="11">SUM(E28:E31)</f>
        <v>0</v>
      </c>
      <c r="F27" s="9">
        <f t="shared" si="11"/>
        <v>0</v>
      </c>
      <c r="G27" s="8">
        <f t="shared" ref="G27" ca="1" si="12">SUM(G28:G31)</f>
        <v>0</v>
      </c>
      <c r="H27" s="9">
        <f t="shared" si="11"/>
        <v>0</v>
      </c>
    </row>
    <row r="28" spans="1:8" s="12" customFormat="1" ht="12.75" customHeight="1" outlineLevel="2" x14ac:dyDescent="0.2">
      <c r="A28" s="6"/>
      <c r="B28" s="14" t="s">
        <v>223</v>
      </c>
      <c r="C28" s="19" t="s">
        <v>222</v>
      </c>
      <c r="D28" s="19" t="s">
        <v>221</v>
      </c>
      <c r="E28" s="13"/>
      <c r="F28" s="13"/>
      <c r="G28" s="15">
        <f t="shared" ref="G28:G31" ca="1" si="13">SUMIFS(INDIRECT("BASE_"&amp;TEXT(F$9,"ММ")&amp;"!$N:$N"),INDIRECT("BASE_"&amp;TEXT(F$9,"ММ")&amp;"!$L:$L"),$B28)</f>
        <v>0</v>
      </c>
      <c r="H28" s="13"/>
    </row>
    <row r="29" spans="1:8" s="12" customFormat="1" ht="12.75" customHeight="1" outlineLevel="2" x14ac:dyDescent="0.2">
      <c r="A29" s="6"/>
      <c r="B29" s="14" t="s">
        <v>220</v>
      </c>
      <c r="C29" s="19" t="s">
        <v>219</v>
      </c>
      <c r="D29" s="19" t="s">
        <v>218</v>
      </c>
      <c r="E29" s="13"/>
      <c r="F29" s="13"/>
      <c r="G29" s="15">
        <f t="shared" ca="1" si="13"/>
        <v>0</v>
      </c>
      <c r="H29" s="13"/>
    </row>
    <row r="30" spans="1:8" s="12" customFormat="1" ht="12.75" customHeight="1" outlineLevel="2" x14ac:dyDescent="0.2">
      <c r="A30" s="6"/>
      <c r="B30" s="14" t="s">
        <v>217</v>
      </c>
      <c r="C30" s="19" t="s">
        <v>216</v>
      </c>
      <c r="D30" s="19" t="s">
        <v>215</v>
      </c>
      <c r="E30" s="13"/>
      <c r="F30" s="13"/>
      <c r="G30" s="15">
        <f t="shared" ca="1" si="13"/>
        <v>0</v>
      </c>
      <c r="H30" s="13"/>
    </row>
    <row r="31" spans="1:8" s="12" customFormat="1" ht="12.75" customHeight="1" outlineLevel="2" x14ac:dyDescent="0.2">
      <c r="A31" s="6"/>
      <c r="B31" s="14" t="s">
        <v>214</v>
      </c>
      <c r="C31" s="19" t="s">
        <v>213</v>
      </c>
      <c r="D31" s="19" t="s">
        <v>212</v>
      </c>
      <c r="E31" s="13"/>
      <c r="F31" s="13"/>
      <c r="G31" s="15">
        <f t="shared" ca="1" si="13"/>
        <v>0</v>
      </c>
      <c r="H31" s="13"/>
    </row>
    <row r="32" spans="1:8" s="32" customFormat="1" ht="12.75" x14ac:dyDescent="0.2">
      <c r="A32" s="6"/>
      <c r="B32" s="31"/>
      <c r="C32" s="30"/>
      <c r="D32" s="30"/>
      <c r="E32" s="29"/>
      <c r="F32" s="29"/>
      <c r="G32" s="28"/>
      <c r="H32" s="29"/>
    </row>
    <row r="33" spans="1:8" s="7" customFormat="1" ht="12.75" x14ac:dyDescent="0.2">
      <c r="A33" s="6"/>
      <c r="B33" s="27" t="s">
        <v>211</v>
      </c>
      <c r="C33" s="26" t="s">
        <v>210</v>
      </c>
      <c r="D33" s="26" t="s">
        <v>209</v>
      </c>
      <c r="E33" s="25">
        <f t="shared" ref="E33:H33" si="14">SUM(E34:E36)</f>
        <v>0</v>
      </c>
      <c r="F33" s="25">
        <f t="shared" si="14"/>
        <v>0</v>
      </c>
      <c r="G33" s="24">
        <f ca="1">SUM(G34:G36)</f>
        <v>0</v>
      </c>
      <c r="H33" s="25">
        <f t="shared" si="14"/>
        <v>0</v>
      </c>
    </row>
    <row r="34" spans="1:8" s="21" customFormat="1" ht="12.75" outlineLevel="1" x14ac:dyDescent="0.2">
      <c r="A34" s="6"/>
      <c r="B34" s="23" t="s">
        <v>208</v>
      </c>
      <c r="C34" s="22" t="s">
        <v>207</v>
      </c>
      <c r="D34" s="22" t="s">
        <v>206</v>
      </c>
      <c r="E34" s="13"/>
      <c r="F34" s="13"/>
      <c r="G34" s="15">
        <f t="shared" ref="G34:G36" ca="1" si="15">SUMIFS(INDIRECT("BASE_"&amp;TEXT(F$9,"ММ")&amp;"!$N:$N"),INDIRECT("BASE_"&amp;TEXT(F$9,"ММ")&amp;"!$L:$L"),$B34)</f>
        <v>0</v>
      </c>
      <c r="H34" s="13"/>
    </row>
    <row r="35" spans="1:8" s="21" customFormat="1" ht="12.75" outlineLevel="1" collapsed="1" x14ac:dyDescent="0.2">
      <c r="A35" s="6"/>
      <c r="B35" s="23" t="s">
        <v>205</v>
      </c>
      <c r="C35" s="22" t="s">
        <v>204</v>
      </c>
      <c r="D35" s="22" t="s">
        <v>203</v>
      </c>
      <c r="E35" s="13"/>
      <c r="F35" s="13"/>
      <c r="G35" s="15">
        <f t="shared" ca="1" si="15"/>
        <v>0</v>
      </c>
      <c r="H35" s="13"/>
    </row>
    <row r="36" spans="1:8" s="21" customFormat="1" ht="12.75" outlineLevel="1" x14ac:dyDescent="0.2">
      <c r="A36" s="6"/>
      <c r="B36" s="23" t="s">
        <v>202</v>
      </c>
      <c r="C36" s="22" t="s">
        <v>201</v>
      </c>
      <c r="D36" s="22" t="s">
        <v>200</v>
      </c>
      <c r="E36" s="13"/>
      <c r="F36" s="13"/>
      <c r="G36" s="15">
        <f t="shared" ca="1" si="15"/>
        <v>0</v>
      </c>
      <c r="H36" s="13"/>
    </row>
    <row r="37" spans="1:8" s="32" customFormat="1" ht="5.25" customHeight="1" x14ac:dyDescent="0.2">
      <c r="A37" s="6"/>
      <c r="B37" s="31"/>
      <c r="C37" s="30"/>
      <c r="D37" s="30"/>
      <c r="E37" s="29"/>
      <c r="F37" s="29"/>
      <c r="G37" s="28"/>
      <c r="H37" s="29"/>
    </row>
    <row r="38" spans="1:8" s="7" customFormat="1" ht="12.75" x14ac:dyDescent="0.2">
      <c r="A38" s="6"/>
      <c r="B38" s="27" t="s">
        <v>199</v>
      </c>
      <c r="C38" s="26" t="s">
        <v>198</v>
      </c>
      <c r="D38" s="26" t="s">
        <v>197</v>
      </c>
      <c r="E38" s="25">
        <f t="shared" ref="E38:H38" si="16">SUM(+E39,-E40)</f>
        <v>0</v>
      </c>
      <c r="F38" s="25">
        <f t="shared" si="16"/>
        <v>0</v>
      </c>
      <c r="G38" s="24">
        <f t="shared" ref="G38" ca="1" si="17">SUM(+G39,-G40)</f>
        <v>9417772</v>
      </c>
      <c r="H38" s="25">
        <f t="shared" si="16"/>
        <v>0</v>
      </c>
    </row>
    <row r="39" spans="1:8" s="21" customFormat="1" ht="12.75" outlineLevel="1" x14ac:dyDescent="0.2">
      <c r="A39" s="6"/>
      <c r="B39" s="23" t="s">
        <v>196</v>
      </c>
      <c r="C39" s="22" t="s">
        <v>195</v>
      </c>
      <c r="D39" s="22" t="s">
        <v>194</v>
      </c>
      <c r="E39" s="13"/>
      <c r="F39" s="13"/>
      <c r="G39" s="15">
        <f t="shared" ref="G39:G40" ca="1" si="18">SUMIFS(INDIRECT("BASE_"&amp;TEXT(F$9,"ММ")&amp;"!$N:$N"),INDIRECT("BASE_"&amp;TEXT(F$9,"ММ")&amp;"!$L:$L"),$B39)</f>
        <v>9417772</v>
      </c>
      <c r="H39" s="13"/>
    </row>
    <row r="40" spans="1:8" s="21" customFormat="1" ht="12.75" outlineLevel="1" collapsed="1" x14ac:dyDescent="0.2">
      <c r="A40" s="6"/>
      <c r="B40" s="23" t="s">
        <v>193</v>
      </c>
      <c r="C40" s="22" t="s">
        <v>192</v>
      </c>
      <c r="D40" s="22" t="s">
        <v>191</v>
      </c>
      <c r="E40" s="13"/>
      <c r="F40" s="13"/>
      <c r="G40" s="15">
        <f t="shared" ca="1" si="18"/>
        <v>0</v>
      </c>
      <c r="H40" s="13"/>
    </row>
    <row r="41" spans="1:8" s="32" customFormat="1" ht="12.75" x14ac:dyDescent="0.2">
      <c r="A41" s="6"/>
      <c r="B41" s="31"/>
      <c r="C41" s="30"/>
      <c r="D41" s="30"/>
      <c r="E41" s="29"/>
      <c r="F41" s="29"/>
      <c r="G41" s="28"/>
      <c r="H41" s="29"/>
    </row>
  </sheetData>
  <sheetProtection autoFilter="0"/>
  <mergeCells count="4">
    <mergeCell ref="B9:B10"/>
    <mergeCell ref="C9:C10"/>
    <mergeCell ref="D9:D10"/>
    <mergeCell ref="F9:G9"/>
  </mergeCells>
  <printOptions horizontalCentered="1"/>
  <pageMargins left="0" right="0" top="0.31496062992125984" bottom="0.31496062992125984" header="0.15748031496062992" footer="0.15748031496062992"/>
  <pageSetup paperSize="8" scale="28" fitToHeight="2" orientation="landscape" r:id="rId1"/>
  <headerFooter>
    <oddHeader>&amp;R&amp;8Printed &amp;D &amp;T</oddHeader>
    <oddFooter>&amp;L&amp;8&amp;Z&amp;C&amp;8&amp;F / &amp;A&amp;R&amp;8Page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D28" sqref="D28"/>
    </sheetView>
  </sheetViews>
  <sheetFormatPr defaultRowHeight="12.75" x14ac:dyDescent="0.2"/>
  <sheetData>
    <row r="1" spans="1:1" x14ac:dyDescent="0.2">
      <c r="A1">
        <v>1</v>
      </c>
    </row>
    <row r="2" spans="1:1" x14ac:dyDescent="0.2">
      <c r="A2">
        <v>2</v>
      </c>
    </row>
    <row r="3" spans="1:1" x14ac:dyDescent="0.2">
      <c r="A3">
        <v>3</v>
      </c>
    </row>
    <row r="4" spans="1:1" x14ac:dyDescent="0.2">
      <c r="A4">
        <v>4</v>
      </c>
    </row>
    <row r="5" spans="1:1" x14ac:dyDescent="0.2">
      <c r="A5">
        <v>5</v>
      </c>
    </row>
    <row r="6" spans="1:1" x14ac:dyDescent="0.2">
      <c r="A6">
        <v>6</v>
      </c>
    </row>
    <row r="7" spans="1:1" x14ac:dyDescent="0.2">
      <c r="A7">
        <v>7</v>
      </c>
    </row>
    <row r="8" spans="1:1" x14ac:dyDescent="0.2">
      <c r="A8">
        <v>8</v>
      </c>
    </row>
    <row r="9" spans="1:1" x14ac:dyDescent="0.2">
      <c r="A9">
        <v>9</v>
      </c>
    </row>
    <row r="10" spans="1:1" x14ac:dyDescent="0.2">
      <c r="A10">
        <v>10</v>
      </c>
    </row>
    <row r="11" spans="1:1" x14ac:dyDescent="0.2">
      <c r="A11">
        <v>11</v>
      </c>
    </row>
    <row r="12" spans="1:1" x14ac:dyDescent="0.2">
      <c r="A12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D22" sqref="D22"/>
    </sheetView>
  </sheetViews>
  <sheetFormatPr defaultRowHeight="12.75" x14ac:dyDescent="0.2"/>
  <cols>
    <col min="1" max="1" width="55.7109375" bestFit="1" customWidth="1"/>
    <col min="2" max="2" width="60.7109375" bestFit="1" customWidth="1"/>
    <col min="3" max="3" width="8.28515625" bestFit="1" customWidth="1"/>
    <col min="4" max="4" width="55.7109375" bestFit="1" customWidth="1"/>
  </cols>
  <sheetData>
    <row r="1" spans="1:3" x14ac:dyDescent="0.2">
      <c r="B1">
        <v>0</v>
      </c>
      <c r="C1">
        <v>0</v>
      </c>
    </row>
    <row r="2" spans="1:3" x14ac:dyDescent="0.2">
      <c r="A2" t="s">
        <v>47</v>
      </c>
      <c r="B2" t="s">
        <v>329</v>
      </c>
      <c r="C2" t="s">
        <v>48</v>
      </c>
    </row>
    <row r="3" spans="1:3" x14ac:dyDescent="0.2">
      <c r="A3" t="s">
        <v>281</v>
      </c>
      <c r="B3" t="s">
        <v>336</v>
      </c>
      <c r="C3" t="s">
        <v>168</v>
      </c>
    </row>
    <row r="4" spans="1:3" x14ac:dyDescent="0.2">
      <c r="A4" t="s">
        <v>351</v>
      </c>
      <c r="B4" t="s">
        <v>323</v>
      </c>
      <c r="C4" t="s">
        <v>190</v>
      </c>
    </row>
    <row r="5" spans="1:3" x14ac:dyDescent="0.2">
      <c r="A5" t="s">
        <v>351</v>
      </c>
      <c r="B5" t="s">
        <v>323</v>
      </c>
      <c r="C5" t="s">
        <v>190</v>
      </c>
    </row>
    <row r="6" spans="1:3" x14ac:dyDescent="0.2">
      <c r="A6" t="s">
        <v>47</v>
      </c>
      <c r="B6" t="s">
        <v>329</v>
      </c>
      <c r="C6" t="s">
        <v>48</v>
      </c>
    </row>
    <row r="7" spans="1:3" x14ac:dyDescent="0.2">
      <c r="A7" t="s">
        <v>273</v>
      </c>
      <c r="B7" t="s">
        <v>324</v>
      </c>
      <c r="C7" t="s">
        <v>151</v>
      </c>
    </row>
    <row r="8" spans="1:3" x14ac:dyDescent="0.2">
      <c r="A8" t="s">
        <v>277</v>
      </c>
      <c r="B8" t="s">
        <v>328</v>
      </c>
      <c r="C8" t="s">
        <v>184</v>
      </c>
    </row>
    <row r="9" spans="1:3" x14ac:dyDescent="0.2">
      <c r="A9" t="s">
        <v>308</v>
      </c>
      <c r="B9" t="s">
        <v>323</v>
      </c>
      <c r="C9" t="s">
        <v>190</v>
      </c>
    </row>
    <row r="10" spans="1:3" x14ac:dyDescent="0.2">
      <c r="A10" t="s">
        <v>47</v>
      </c>
      <c r="B10" t="s">
        <v>329</v>
      </c>
      <c r="C10" t="s">
        <v>48</v>
      </c>
    </row>
    <row r="11" spans="1:3" x14ac:dyDescent="0.2">
      <c r="A11" t="s">
        <v>353</v>
      </c>
      <c r="B11" t="s">
        <v>347</v>
      </c>
      <c r="C11" t="s">
        <v>196</v>
      </c>
    </row>
    <row r="12" spans="1:3" x14ac:dyDescent="0.2">
      <c r="A12" t="s">
        <v>308</v>
      </c>
      <c r="B12" t="s">
        <v>323</v>
      </c>
      <c r="C12" t="s">
        <v>190</v>
      </c>
    </row>
    <row r="13" spans="1:3" x14ac:dyDescent="0.2">
      <c r="A13" t="s">
        <v>354</v>
      </c>
      <c r="B13" t="s">
        <v>333</v>
      </c>
      <c r="C13" t="s">
        <v>164</v>
      </c>
    </row>
    <row r="14" spans="1:3" x14ac:dyDescent="0.2">
      <c r="A14" t="s">
        <v>285</v>
      </c>
      <c r="B14" t="s">
        <v>331</v>
      </c>
      <c r="C14" t="s">
        <v>141</v>
      </c>
    </row>
    <row r="15" spans="1:3" x14ac:dyDescent="0.2">
      <c r="A15" t="s">
        <v>355</v>
      </c>
      <c r="B15" t="s">
        <v>348</v>
      </c>
      <c r="C15" t="s">
        <v>155</v>
      </c>
    </row>
    <row r="16" spans="1:3" x14ac:dyDescent="0.2">
      <c r="A16" t="s">
        <v>304</v>
      </c>
      <c r="B16" t="s">
        <v>350</v>
      </c>
      <c r="C16" t="s">
        <v>30</v>
      </c>
    </row>
    <row r="17" spans="1:3" x14ac:dyDescent="0.2">
      <c r="A17" t="s">
        <v>276</v>
      </c>
      <c r="B17" t="s">
        <v>363</v>
      </c>
      <c r="C17" t="s">
        <v>145</v>
      </c>
    </row>
    <row r="18" spans="1:3" x14ac:dyDescent="0.2">
      <c r="A18" t="s">
        <v>273</v>
      </c>
      <c r="B18" t="s">
        <v>324</v>
      </c>
      <c r="C18" t="s">
        <v>151</v>
      </c>
    </row>
    <row r="19" spans="1:3" x14ac:dyDescent="0.2">
      <c r="A19" t="s">
        <v>280</v>
      </c>
      <c r="B19" t="s">
        <v>330</v>
      </c>
      <c r="C19" t="s">
        <v>81</v>
      </c>
    </row>
    <row r="20" spans="1:3" x14ac:dyDescent="0.2">
      <c r="A20" t="s">
        <v>300</v>
      </c>
      <c r="B20" t="s">
        <v>347</v>
      </c>
      <c r="C20" t="s">
        <v>196</v>
      </c>
    </row>
    <row r="21" spans="1:3" x14ac:dyDescent="0.2">
      <c r="A21" t="s">
        <v>276</v>
      </c>
      <c r="B21" t="s">
        <v>363</v>
      </c>
      <c r="C21" t="s">
        <v>145</v>
      </c>
    </row>
    <row r="22" spans="1:3" x14ac:dyDescent="0.2">
      <c r="A22" t="s">
        <v>276</v>
      </c>
      <c r="B22" t="s">
        <v>363</v>
      </c>
      <c r="C22" t="s">
        <v>145</v>
      </c>
    </row>
    <row r="23" spans="1:3" x14ac:dyDescent="0.2">
      <c r="A23" t="s">
        <v>282</v>
      </c>
      <c r="B23" t="s">
        <v>336</v>
      </c>
      <c r="C23" t="s">
        <v>168</v>
      </c>
    </row>
    <row r="24" spans="1:3" x14ac:dyDescent="0.2">
      <c r="A24" t="s">
        <v>301</v>
      </c>
      <c r="B24" t="s">
        <v>333</v>
      </c>
      <c r="C24" t="s">
        <v>164</v>
      </c>
    </row>
    <row r="25" spans="1:3" x14ac:dyDescent="0.2">
      <c r="A25" t="s">
        <v>302</v>
      </c>
      <c r="B25" t="s">
        <v>335</v>
      </c>
      <c r="C25" t="s">
        <v>166</v>
      </c>
    </row>
    <row r="26" spans="1:3" x14ac:dyDescent="0.2">
      <c r="A26" t="s">
        <v>283</v>
      </c>
      <c r="B26" t="s">
        <v>326</v>
      </c>
      <c r="C26" t="s">
        <v>149</v>
      </c>
    </row>
    <row r="27" spans="1:3" x14ac:dyDescent="0.2">
      <c r="A27" t="s">
        <v>173</v>
      </c>
      <c r="B27" t="s">
        <v>349</v>
      </c>
      <c r="C27" t="s">
        <v>193</v>
      </c>
    </row>
    <row r="28" spans="1:3" x14ac:dyDescent="0.2">
      <c r="A28" t="s">
        <v>356</v>
      </c>
      <c r="B28" t="s">
        <v>338</v>
      </c>
      <c r="C28" t="s">
        <v>135</v>
      </c>
    </row>
  </sheetData>
  <autoFilter ref="B1:D2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>
      <selection activeCell="C44" sqref="C44"/>
    </sheetView>
  </sheetViews>
  <sheetFormatPr defaultRowHeight="12.75" x14ac:dyDescent="0.2"/>
  <cols>
    <col min="1" max="1" width="60.7109375" bestFit="1" customWidth="1"/>
    <col min="2" max="2" width="26.7109375" customWidth="1"/>
    <col min="3" max="3" width="55.7109375" bestFit="1" customWidth="1"/>
  </cols>
  <sheetData>
    <row r="1" spans="1:3" x14ac:dyDescent="0.2">
      <c r="A1" t="s">
        <v>323</v>
      </c>
      <c r="B1" t="s">
        <v>190</v>
      </c>
      <c r="C1" t="s">
        <v>351</v>
      </c>
    </row>
    <row r="2" spans="1:3" x14ac:dyDescent="0.2">
      <c r="A2" t="s">
        <v>329</v>
      </c>
      <c r="B2" t="s">
        <v>48</v>
      </c>
      <c r="C2" t="s">
        <v>47</v>
      </c>
    </row>
    <row r="3" spans="1:3" x14ac:dyDescent="0.2">
      <c r="A3" t="s">
        <v>336</v>
      </c>
      <c r="B3" t="s">
        <v>168</v>
      </c>
      <c r="C3" t="s">
        <v>281</v>
      </c>
    </row>
    <row r="4" spans="1:3" x14ac:dyDescent="0.2">
      <c r="A4" t="s">
        <v>324</v>
      </c>
      <c r="B4" t="s">
        <v>151</v>
      </c>
      <c r="C4" t="s">
        <v>273</v>
      </c>
    </row>
    <row r="5" spans="1:3" x14ac:dyDescent="0.2">
      <c r="A5" t="s">
        <v>328</v>
      </c>
      <c r="B5" t="s">
        <v>184</v>
      </c>
      <c r="C5" t="s">
        <v>277</v>
      </c>
    </row>
    <row r="6" spans="1:3" x14ac:dyDescent="0.2">
      <c r="A6" t="s">
        <v>347</v>
      </c>
      <c r="B6" t="s">
        <v>196</v>
      </c>
      <c r="C6" t="s">
        <v>352</v>
      </c>
    </row>
    <row r="7" spans="1:3" x14ac:dyDescent="0.2">
      <c r="A7" t="s">
        <v>323</v>
      </c>
      <c r="B7" t="s">
        <v>190</v>
      </c>
      <c r="C7" t="s">
        <v>308</v>
      </c>
    </row>
    <row r="8" spans="1:3" x14ac:dyDescent="0.2">
      <c r="A8" t="s">
        <v>333</v>
      </c>
      <c r="B8" t="s">
        <v>164</v>
      </c>
      <c r="C8" t="s">
        <v>354</v>
      </c>
    </row>
    <row r="9" spans="1:3" x14ac:dyDescent="0.2">
      <c r="A9" t="s">
        <v>331</v>
      </c>
      <c r="B9" t="s">
        <v>141</v>
      </c>
      <c r="C9" t="s">
        <v>285</v>
      </c>
    </row>
    <row r="10" spans="1:3" x14ac:dyDescent="0.2">
      <c r="A10" t="s">
        <v>347</v>
      </c>
      <c r="B10" t="s">
        <v>196</v>
      </c>
      <c r="C10" t="s">
        <v>300</v>
      </c>
    </row>
    <row r="11" spans="1:3" x14ac:dyDescent="0.2">
      <c r="A11" t="s">
        <v>348</v>
      </c>
      <c r="B11" t="s">
        <v>155</v>
      </c>
      <c r="C11" t="s">
        <v>355</v>
      </c>
    </row>
    <row r="12" spans="1:3" x14ac:dyDescent="0.2">
      <c r="A12" t="s">
        <v>350</v>
      </c>
      <c r="B12" t="s">
        <v>30</v>
      </c>
      <c r="C12" t="s">
        <v>304</v>
      </c>
    </row>
    <row r="13" spans="1:3" x14ac:dyDescent="0.2">
      <c r="A13" t="s">
        <v>363</v>
      </c>
      <c r="B13" t="s">
        <v>145</v>
      </c>
      <c r="C13" t="s">
        <v>276</v>
      </c>
    </row>
    <row r="14" spans="1:3" x14ac:dyDescent="0.2">
      <c r="A14" t="s">
        <v>324</v>
      </c>
      <c r="B14" t="s">
        <v>151</v>
      </c>
      <c r="C14" t="s">
        <v>273</v>
      </c>
    </row>
    <row r="15" spans="1:3" x14ac:dyDescent="0.2">
      <c r="A15" t="s">
        <v>330</v>
      </c>
      <c r="B15" t="s">
        <v>81</v>
      </c>
      <c r="C15" t="s">
        <v>280</v>
      </c>
    </row>
    <row r="16" spans="1:3" x14ac:dyDescent="0.2">
      <c r="A16" t="s">
        <v>347</v>
      </c>
      <c r="B16" t="s">
        <v>196</v>
      </c>
      <c r="C16" t="s">
        <v>300</v>
      </c>
    </row>
    <row r="17" spans="1:3" x14ac:dyDescent="0.2">
      <c r="A17" t="s">
        <v>363</v>
      </c>
      <c r="B17" t="s">
        <v>145</v>
      </c>
      <c r="C17" t="s">
        <v>276</v>
      </c>
    </row>
    <row r="18" spans="1:3" x14ac:dyDescent="0.2">
      <c r="A18" t="s">
        <v>333</v>
      </c>
      <c r="B18" t="s">
        <v>164</v>
      </c>
      <c r="C18" t="s">
        <v>301</v>
      </c>
    </row>
    <row r="19" spans="1:3" x14ac:dyDescent="0.2">
      <c r="A19" t="s">
        <v>335</v>
      </c>
      <c r="B19" t="s">
        <v>166</v>
      </c>
      <c r="C19" t="s">
        <v>302</v>
      </c>
    </row>
    <row r="20" spans="1:3" x14ac:dyDescent="0.2">
      <c r="A20" t="s">
        <v>335</v>
      </c>
      <c r="B20" t="s">
        <v>166</v>
      </c>
      <c r="C20" t="s">
        <v>302</v>
      </c>
    </row>
    <row r="21" spans="1:3" x14ac:dyDescent="0.2">
      <c r="A21" t="s">
        <v>326</v>
      </c>
      <c r="B21" t="s">
        <v>149</v>
      </c>
      <c r="C21" t="s">
        <v>283</v>
      </c>
    </row>
    <row r="22" spans="1:3" x14ac:dyDescent="0.2">
      <c r="A22" t="s">
        <v>349</v>
      </c>
      <c r="B22" t="s">
        <v>193</v>
      </c>
      <c r="C22" t="s">
        <v>173</v>
      </c>
    </row>
    <row r="23" spans="1:3" x14ac:dyDescent="0.2">
      <c r="A23" t="s">
        <v>338</v>
      </c>
      <c r="B23" t="s">
        <v>135</v>
      </c>
      <c r="C23" t="s">
        <v>356</v>
      </c>
    </row>
    <row r="24" spans="1:3" x14ac:dyDescent="0.2">
      <c r="A24" t="s">
        <v>333</v>
      </c>
      <c r="B24" t="s">
        <v>164</v>
      </c>
      <c r="C24" t="s">
        <v>303</v>
      </c>
    </row>
    <row r="25" spans="1:3" x14ac:dyDescent="0.2">
      <c r="B25" t="s">
        <v>370</v>
      </c>
      <c r="C25" t="s">
        <v>357</v>
      </c>
    </row>
    <row r="26" spans="1:3" x14ac:dyDescent="0.2">
      <c r="A26" t="s">
        <v>361</v>
      </c>
      <c r="B26" t="s">
        <v>107</v>
      </c>
      <c r="C26" t="s">
        <v>106</v>
      </c>
    </row>
    <row r="27" spans="1:3" x14ac:dyDescent="0.2">
      <c r="B27" t="s">
        <v>370</v>
      </c>
      <c r="C27" t="s">
        <v>276</v>
      </c>
    </row>
    <row r="28" spans="1:3" x14ac:dyDescent="0.2">
      <c r="A28" t="s">
        <v>338</v>
      </c>
      <c r="B28" t="s">
        <v>135</v>
      </c>
      <c r="C28" t="s">
        <v>358</v>
      </c>
    </row>
    <row r="29" spans="1:3" x14ac:dyDescent="0.2">
      <c r="A29" t="s">
        <v>362</v>
      </c>
      <c r="B29" t="s">
        <v>67</v>
      </c>
      <c r="C29" t="s">
        <v>359</v>
      </c>
    </row>
    <row r="30" spans="1:3" x14ac:dyDescent="0.2">
      <c r="A30" t="s">
        <v>366</v>
      </c>
      <c r="B30" t="s">
        <v>71</v>
      </c>
      <c r="C30" t="s">
        <v>360</v>
      </c>
    </row>
    <row r="31" spans="1:3" x14ac:dyDescent="0.2">
      <c r="A31" t="s">
        <v>326</v>
      </c>
      <c r="B31" t="s">
        <v>149</v>
      </c>
      <c r="C31" t="s">
        <v>278</v>
      </c>
    </row>
    <row r="32" spans="1:3" x14ac:dyDescent="0.2">
      <c r="A32" t="s">
        <v>364</v>
      </c>
      <c r="B32" t="s">
        <v>161</v>
      </c>
      <c r="C32" t="s">
        <v>294</v>
      </c>
    </row>
    <row r="33" spans="1:3" x14ac:dyDescent="0.2">
      <c r="A33" t="s">
        <v>325</v>
      </c>
      <c r="B33" t="s">
        <v>83</v>
      </c>
      <c r="C33" t="s">
        <v>313</v>
      </c>
    </row>
    <row r="34" spans="1:3" x14ac:dyDescent="0.2">
      <c r="A34" t="s">
        <v>325</v>
      </c>
      <c r="B34" t="s">
        <v>83</v>
      </c>
      <c r="C34" t="s">
        <v>286</v>
      </c>
    </row>
    <row r="35" spans="1:3" x14ac:dyDescent="0.2">
      <c r="A35" t="s">
        <v>328</v>
      </c>
      <c r="B35" t="s">
        <v>184</v>
      </c>
      <c r="C35" t="s">
        <v>277</v>
      </c>
    </row>
    <row r="36" spans="1:3" x14ac:dyDescent="0.2">
      <c r="A36" t="s">
        <v>324</v>
      </c>
      <c r="B36" t="s">
        <v>151</v>
      </c>
      <c r="C36" t="s">
        <v>273</v>
      </c>
    </row>
    <row r="37" spans="1:3" x14ac:dyDescent="0.2">
      <c r="A37" t="s">
        <v>324</v>
      </c>
      <c r="B37" t="s">
        <v>151</v>
      </c>
      <c r="C37" t="s">
        <v>273</v>
      </c>
    </row>
    <row r="38" spans="1:3" x14ac:dyDescent="0.2">
      <c r="A38" t="s">
        <v>325</v>
      </c>
      <c r="B38" t="s">
        <v>83</v>
      </c>
      <c r="C38" t="s">
        <v>313</v>
      </c>
    </row>
    <row r="39" spans="1:3" x14ac:dyDescent="0.2">
      <c r="A39" t="s">
        <v>327</v>
      </c>
      <c r="B39" t="s">
        <v>180</v>
      </c>
      <c r="C39" t="s">
        <v>275</v>
      </c>
    </row>
    <row r="40" spans="1:3" x14ac:dyDescent="0.2">
      <c r="A40" t="s">
        <v>362</v>
      </c>
      <c r="B40" t="s">
        <v>67</v>
      </c>
      <c r="C40" t="s">
        <v>310</v>
      </c>
    </row>
    <row r="41" spans="1:3" x14ac:dyDescent="0.2">
      <c r="A41" t="s">
        <v>362</v>
      </c>
      <c r="B41" t="s">
        <v>67</v>
      </c>
      <c r="C41" t="s">
        <v>310</v>
      </c>
    </row>
    <row r="42" spans="1:3" x14ac:dyDescent="0.2">
      <c r="A42" t="s">
        <v>324</v>
      </c>
      <c r="B42" t="s">
        <v>151</v>
      </c>
      <c r="C42" t="s">
        <v>274</v>
      </c>
    </row>
    <row r="43" spans="1:3" x14ac:dyDescent="0.2">
      <c r="A43" t="s">
        <v>350</v>
      </c>
      <c r="B43" t="s">
        <v>30</v>
      </c>
      <c r="C43" t="s">
        <v>304</v>
      </c>
    </row>
    <row r="44" spans="1:3" x14ac:dyDescent="0.2">
      <c r="A44" t="s">
        <v>327</v>
      </c>
      <c r="B44" t="s">
        <v>180</v>
      </c>
      <c r="C44" t="s">
        <v>275</v>
      </c>
    </row>
    <row r="45" spans="1:3" x14ac:dyDescent="0.2">
      <c r="A45" t="s">
        <v>333</v>
      </c>
      <c r="B45" t="s">
        <v>164</v>
      </c>
      <c r="C45" t="s">
        <v>284</v>
      </c>
    </row>
    <row r="46" spans="1:3" x14ac:dyDescent="0.2">
      <c r="A46" t="s">
        <v>365</v>
      </c>
      <c r="B46" t="s">
        <v>93</v>
      </c>
      <c r="C46" t="s">
        <v>342</v>
      </c>
    </row>
    <row r="47" spans="1:3" x14ac:dyDescent="0.2">
      <c r="B47" t="s">
        <v>370</v>
      </c>
      <c r="C47" t="s">
        <v>299</v>
      </c>
    </row>
    <row r="48" spans="1:3" x14ac:dyDescent="0.2">
      <c r="B48" t="s">
        <v>370</v>
      </c>
      <c r="C48" t="s">
        <v>344</v>
      </c>
    </row>
    <row r="49" spans="2:3" x14ac:dyDescent="0.2">
      <c r="B49" t="s">
        <v>370</v>
      </c>
      <c r="C49" t="s">
        <v>299</v>
      </c>
    </row>
    <row r="50" spans="2:3" x14ac:dyDescent="0.2">
      <c r="B50" t="s">
        <v>370</v>
      </c>
      <c r="C50" t="s">
        <v>346</v>
      </c>
    </row>
    <row r="51" spans="2:3" x14ac:dyDescent="0.2">
      <c r="B51" t="s">
        <v>370</v>
      </c>
      <c r="C51" t="s">
        <v>299</v>
      </c>
    </row>
    <row r="52" spans="2:3" x14ac:dyDescent="0.2">
      <c r="B52" t="s">
        <v>370</v>
      </c>
      <c r="C52" t="s">
        <v>343</v>
      </c>
    </row>
  </sheetData>
  <autoFilter ref="A1:C5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"/>
  <sheetViews>
    <sheetView workbookViewId="0">
      <selection activeCell="H37" sqref="H37"/>
    </sheetView>
  </sheetViews>
  <sheetFormatPr defaultRowHeight="12.75" x14ac:dyDescent="0.2"/>
  <cols>
    <col min="1" max="1" width="8.7109375" bestFit="1" customWidth="1"/>
    <col min="2" max="2" width="20.140625" customWidth="1"/>
    <col min="3" max="3" width="23.85546875" customWidth="1"/>
    <col min="4" max="4" width="6.140625" bestFit="1" customWidth="1"/>
    <col min="5" max="5" width="10.85546875" bestFit="1" customWidth="1"/>
    <col min="6" max="6" width="4.85546875" bestFit="1" customWidth="1"/>
    <col min="7" max="7" width="10" bestFit="1" customWidth="1"/>
    <col min="9" max="9" width="10" bestFit="1" customWidth="1"/>
    <col min="10" max="10" width="4.28515625" customWidth="1"/>
    <col min="11" max="11" width="39.42578125" customWidth="1"/>
    <col min="13" max="13" width="14.140625" customWidth="1"/>
  </cols>
  <sheetData>
    <row r="4" spans="1:14" ht="13.5" thickBot="1" x14ac:dyDescent="0.25"/>
    <row r="5" spans="1:14" ht="13.5" thickBot="1" x14ac:dyDescent="0.25">
      <c r="A5" s="106" t="s">
        <v>262</v>
      </c>
      <c r="B5" s="107" t="s">
        <v>263</v>
      </c>
      <c r="C5" s="103" t="s">
        <v>264</v>
      </c>
      <c r="D5" s="102" t="s">
        <v>265</v>
      </c>
      <c r="E5" s="102"/>
      <c r="F5" s="102" t="s">
        <v>266</v>
      </c>
      <c r="G5" s="102"/>
      <c r="H5" s="103" t="s">
        <v>267</v>
      </c>
      <c r="I5" s="103"/>
    </row>
    <row r="6" spans="1:14" ht="13.5" thickBot="1" x14ac:dyDescent="0.25">
      <c r="A6" s="106"/>
      <c r="B6" s="107"/>
      <c r="C6" s="103"/>
      <c r="D6" s="74" t="s">
        <v>268</v>
      </c>
      <c r="E6" s="75" t="s">
        <v>269</v>
      </c>
      <c r="F6" s="74" t="s">
        <v>268</v>
      </c>
      <c r="G6" s="75" t="s">
        <v>269</v>
      </c>
      <c r="H6" s="103"/>
      <c r="I6" s="103"/>
    </row>
    <row r="7" spans="1:14" ht="13.5" thickBot="1" x14ac:dyDescent="0.25">
      <c r="A7" s="104" t="s">
        <v>368</v>
      </c>
      <c r="B7" s="104"/>
      <c r="C7" s="104"/>
      <c r="D7" s="76"/>
      <c r="E7" s="77">
        <v>8914971.4299999997</v>
      </c>
      <c r="F7" s="76"/>
      <c r="G7" s="78">
        <v>0</v>
      </c>
      <c r="H7" s="76"/>
      <c r="I7" s="79"/>
      <c r="K7" s="55" t="s">
        <v>314</v>
      </c>
      <c r="L7" s="55" t="s">
        <v>315</v>
      </c>
      <c r="M7" s="55" t="s">
        <v>316</v>
      </c>
      <c r="N7" s="55" t="s">
        <v>317</v>
      </c>
    </row>
    <row r="8" spans="1:14" ht="22.5" x14ac:dyDescent="0.2">
      <c r="A8" s="80" t="s">
        <v>388</v>
      </c>
      <c r="B8" s="105" t="s">
        <v>389</v>
      </c>
      <c r="C8" s="81" t="s">
        <v>297</v>
      </c>
      <c r="D8" s="84">
        <v>51</v>
      </c>
      <c r="E8" s="85">
        <v>9417772</v>
      </c>
      <c r="F8" s="82" t="s">
        <v>298</v>
      </c>
      <c r="G8" s="83"/>
      <c r="H8" s="86" t="s">
        <v>270</v>
      </c>
      <c r="I8" s="87">
        <v>9464069.7699999996</v>
      </c>
      <c r="K8" s="59" t="s">
        <v>347</v>
      </c>
      <c r="L8" s="59" t="str">
        <f>IF(ISNA(INDEX(Спр!$B$3:$B$125,MATCH(K8,Спр!$D$3:$D$125,0),1))=TRUE,"-",INDEX(Спр!$B$3:$B$125,MATCH(K8,Спр!$D$3:$D$125,0),1))</f>
        <v>1.4.1</v>
      </c>
      <c r="M8" s="63">
        <f>E8-G8</f>
        <v>9417772</v>
      </c>
      <c r="N8" s="63">
        <f>ABS(M8)</f>
        <v>9417772</v>
      </c>
    </row>
    <row r="9" spans="1:14" x14ac:dyDescent="0.2">
      <c r="A9" s="88"/>
      <c r="B9" s="105"/>
      <c r="C9" s="89" t="s">
        <v>271</v>
      </c>
      <c r="D9" s="90"/>
      <c r="E9" s="91"/>
      <c r="F9" s="90"/>
      <c r="G9" s="91"/>
      <c r="H9" s="92"/>
      <c r="I9" s="91"/>
    </row>
    <row r="10" spans="1:14" x14ac:dyDescent="0.2">
      <c r="A10" s="88"/>
      <c r="B10" s="105"/>
      <c r="C10" s="89" t="s">
        <v>299</v>
      </c>
      <c r="D10" s="90"/>
      <c r="E10" s="91"/>
      <c r="F10" s="90"/>
      <c r="G10" s="91"/>
      <c r="H10" s="92"/>
      <c r="I10" s="91"/>
    </row>
    <row r="11" spans="1:14" ht="33.75" x14ac:dyDescent="0.2">
      <c r="A11" s="88"/>
      <c r="B11" s="105"/>
      <c r="C11" s="89" t="s">
        <v>300</v>
      </c>
      <c r="D11" s="90"/>
      <c r="E11" s="91"/>
      <c r="F11" s="90"/>
      <c r="G11" s="91"/>
      <c r="H11" s="92"/>
      <c r="I11" s="91"/>
    </row>
  </sheetData>
  <autoFilter ref="A7:N11">
    <filterColumn colId="0" showButton="0"/>
    <filterColumn colId="1" showButton="0"/>
  </autoFilter>
  <mergeCells count="8">
    <mergeCell ref="B8:B11"/>
    <mergeCell ref="D5:E5"/>
    <mergeCell ref="F5:G5"/>
    <mergeCell ref="H5:I6"/>
    <mergeCell ref="A7:C7"/>
    <mergeCell ref="A5:A6"/>
    <mergeCell ref="B5:B6"/>
    <mergeCell ref="C5:C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Спр!#REF!</xm:f>
          </x14:formula1>
          <xm:sqref>K8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5"/>
  <sheetViews>
    <sheetView topLeftCell="A80" workbookViewId="0">
      <selection activeCell="C99" sqref="C99"/>
    </sheetView>
  </sheetViews>
  <sheetFormatPr defaultColWidth="8.85546875" defaultRowHeight="11.25" x14ac:dyDescent="0.2"/>
  <cols>
    <col min="1" max="1" width="2.42578125" style="57" customWidth="1"/>
    <col min="2" max="2" width="8.85546875" style="57"/>
    <col min="3" max="3" width="44.42578125" style="57" bestFit="1" customWidth="1"/>
    <col min="4" max="4" width="52.140625" style="57" bestFit="1" customWidth="1"/>
    <col min="5" max="16384" width="8.85546875" style="57"/>
  </cols>
  <sheetData>
    <row r="2" spans="2:4" s="56" customFormat="1" x14ac:dyDescent="0.2">
      <c r="B2" s="56" t="s">
        <v>318</v>
      </c>
      <c r="C2" s="56" t="s">
        <v>319</v>
      </c>
      <c r="D2" s="56" t="s">
        <v>320</v>
      </c>
    </row>
    <row r="3" spans="2:4" ht="11.25" customHeight="1" x14ac:dyDescent="0.2">
      <c r="B3" s="57" t="s">
        <v>247</v>
      </c>
      <c r="C3" s="57" t="s">
        <v>230</v>
      </c>
      <c r="D3" s="57" t="str">
        <f t="shared" ref="D3:D66" si="0">CONCATENATE(B3," - ",C3)</f>
        <v>1.1.1.1 - Экспорт</v>
      </c>
    </row>
    <row r="4" spans="2:4" ht="11.25" customHeight="1" x14ac:dyDescent="0.2">
      <c r="B4" s="57" t="s">
        <v>246</v>
      </c>
      <c r="C4" s="57" t="s">
        <v>227</v>
      </c>
      <c r="D4" s="57" t="str">
        <f t="shared" si="0"/>
        <v>1.1.1.2 - Внутренний рынок</v>
      </c>
    </row>
    <row r="5" spans="2:4" ht="11.25" customHeight="1" x14ac:dyDescent="0.2">
      <c r="B5" s="57" t="s">
        <v>242</v>
      </c>
      <c r="C5" s="57" t="s">
        <v>221</v>
      </c>
      <c r="D5" s="57" t="str">
        <f t="shared" si="0"/>
        <v>1.1.2.1 - Разгрузка продукции</v>
      </c>
    </row>
    <row r="6" spans="2:4" ht="11.25" customHeight="1" x14ac:dyDescent="0.2">
      <c r="B6" s="57" t="s">
        <v>241</v>
      </c>
      <c r="C6" s="57" t="s">
        <v>218</v>
      </c>
      <c r="D6" s="57" t="str">
        <f t="shared" si="0"/>
        <v>1.1.2.2 - Погрузка продукции</v>
      </c>
    </row>
    <row r="7" spans="2:4" ht="11.25" customHeight="1" x14ac:dyDescent="0.2">
      <c r="B7" s="57" t="s">
        <v>240</v>
      </c>
      <c r="C7" s="57" t="s">
        <v>215</v>
      </c>
      <c r="D7" s="57" t="str">
        <f t="shared" si="0"/>
        <v>1.1.2.3 - Скидки</v>
      </c>
    </row>
    <row r="8" spans="2:4" ht="11.25" customHeight="1" x14ac:dyDescent="0.2">
      <c r="B8" s="57" t="s">
        <v>239</v>
      </c>
      <c r="C8" s="57" t="s">
        <v>212</v>
      </c>
      <c r="D8" s="57" t="str">
        <f t="shared" si="0"/>
        <v>1.1.2.4 - Комиссии</v>
      </c>
    </row>
    <row r="9" spans="2:4" ht="11.25" customHeight="1" x14ac:dyDescent="0.2">
      <c r="B9" s="57" t="s">
        <v>232</v>
      </c>
      <c r="C9" s="57" t="s">
        <v>230</v>
      </c>
      <c r="D9" s="57" t="str">
        <f t="shared" si="0"/>
        <v>1.2.1.1 - Экспорт</v>
      </c>
    </row>
    <row r="10" spans="2:4" ht="11.25" customHeight="1" x14ac:dyDescent="0.2">
      <c r="B10" s="57" t="s">
        <v>229</v>
      </c>
      <c r="C10" s="57" t="s">
        <v>227</v>
      </c>
      <c r="D10" s="57" t="str">
        <f t="shared" si="0"/>
        <v>1.2.1.2 - Внутренний рынок</v>
      </c>
    </row>
    <row r="11" spans="2:4" ht="11.25" customHeight="1" x14ac:dyDescent="0.2">
      <c r="B11" s="57" t="s">
        <v>223</v>
      </c>
      <c r="C11" s="57" t="s">
        <v>221</v>
      </c>
      <c r="D11" s="57" t="str">
        <f t="shared" si="0"/>
        <v>1.2.2.1 - Разгрузка продукции</v>
      </c>
    </row>
    <row r="12" spans="2:4" ht="11.25" customHeight="1" x14ac:dyDescent="0.2">
      <c r="B12" s="57" t="s">
        <v>220</v>
      </c>
      <c r="C12" s="57" t="s">
        <v>218</v>
      </c>
      <c r="D12" s="57" t="str">
        <f t="shared" si="0"/>
        <v>1.2.2.2 - Погрузка продукции</v>
      </c>
    </row>
    <row r="13" spans="2:4" ht="11.25" customHeight="1" x14ac:dyDescent="0.2">
      <c r="B13" s="57" t="s">
        <v>217</v>
      </c>
      <c r="C13" s="57" t="s">
        <v>215</v>
      </c>
      <c r="D13" s="57" t="str">
        <f t="shared" si="0"/>
        <v>1.2.2.3 - Скидки</v>
      </c>
    </row>
    <row r="14" spans="2:4" ht="11.25" customHeight="1" x14ac:dyDescent="0.2">
      <c r="B14" s="57" t="s">
        <v>214</v>
      </c>
      <c r="C14" s="57" t="s">
        <v>212</v>
      </c>
      <c r="D14" s="57" t="str">
        <f t="shared" si="0"/>
        <v>1.2.2.4 - Комиссии</v>
      </c>
    </row>
    <row r="15" spans="2:4" ht="11.25" customHeight="1" x14ac:dyDescent="0.2">
      <c r="B15" s="57" t="s">
        <v>208</v>
      </c>
      <c r="C15" s="57" t="s">
        <v>206</v>
      </c>
      <c r="D15" s="57" t="str">
        <f t="shared" si="0"/>
        <v>1.1.3 - Продажа отходов</v>
      </c>
    </row>
    <row r="16" spans="2:4" ht="11.25" customHeight="1" x14ac:dyDescent="0.2">
      <c r="B16" s="57" t="s">
        <v>205</v>
      </c>
      <c r="C16" s="57" t="s">
        <v>203</v>
      </c>
      <c r="D16" s="57" t="str">
        <f t="shared" si="0"/>
        <v>1.2.3 - Прочая реализация</v>
      </c>
    </row>
    <row r="17" spans="2:4" ht="11.25" customHeight="1" x14ac:dyDescent="0.2">
      <c r="B17" s="57" t="s">
        <v>202</v>
      </c>
      <c r="C17" s="57" t="s">
        <v>200</v>
      </c>
      <c r="D17" s="57" t="str">
        <f t="shared" si="0"/>
        <v>1.1.4 - Иное</v>
      </c>
    </row>
    <row r="18" spans="2:4" ht="11.25" customHeight="1" x14ac:dyDescent="0.2">
      <c r="B18" s="57" t="s">
        <v>196</v>
      </c>
      <c r="C18" s="57" t="s">
        <v>194</v>
      </c>
      <c r="D18" s="57" t="str">
        <f t="shared" si="0"/>
        <v>1.4.1 - Внутригрупповые поступления</v>
      </c>
    </row>
    <row r="19" spans="2:4" ht="11.25" customHeight="1" x14ac:dyDescent="0.2">
      <c r="B19" s="57" t="s">
        <v>193</v>
      </c>
      <c r="C19" s="57" t="s">
        <v>191</v>
      </c>
      <c r="D19" s="57" t="str">
        <f t="shared" si="0"/>
        <v>1.4.2 - Внутригрупповые выплаты</v>
      </c>
    </row>
    <row r="20" spans="2:4" x14ac:dyDescent="0.2">
      <c r="B20" s="57" t="s">
        <v>190</v>
      </c>
      <c r="C20" s="57" t="s">
        <v>189</v>
      </c>
      <c r="D20" s="57" t="str">
        <f>CONCATENATE(B20," - ",C20)</f>
        <v>2.1.1.1.1 - Шихтовые материалы</v>
      </c>
    </row>
    <row r="21" spans="2:4" ht="11.25" customHeight="1" x14ac:dyDescent="0.2">
      <c r="B21" s="57" t="s">
        <v>188</v>
      </c>
      <c r="C21" s="57" t="s">
        <v>187</v>
      </c>
      <c r="D21" s="57" t="str">
        <f t="shared" si="0"/>
        <v>2.1.1.1.2 - Стеклобой</v>
      </c>
    </row>
    <row r="22" spans="2:4" x14ac:dyDescent="0.2">
      <c r="B22" s="57" t="s">
        <v>186</v>
      </c>
      <c r="C22" s="57" t="s">
        <v>185</v>
      </c>
      <c r="D22" s="57" t="str">
        <f t="shared" si="0"/>
        <v>2.1.1.1.3 - Аппретирующие материалы, антискид</v>
      </c>
    </row>
    <row r="23" spans="2:4" x14ac:dyDescent="0.2">
      <c r="B23" s="57" t="s">
        <v>184</v>
      </c>
      <c r="C23" s="57" t="s">
        <v>183</v>
      </c>
      <c r="D23" s="57" t="str">
        <f t="shared" si="0"/>
        <v>2.1.1.1.4 - Упаковочные материалы</v>
      </c>
    </row>
    <row r="24" spans="2:4" x14ac:dyDescent="0.2">
      <c r="B24" s="57" t="s">
        <v>182</v>
      </c>
      <c r="C24" s="57" t="s">
        <v>181</v>
      </c>
      <c r="D24" s="57" t="str">
        <f t="shared" si="0"/>
        <v>2.1.1.1.5 - Вспомогательные материалы</v>
      </c>
    </row>
    <row r="25" spans="2:4" ht="11.25" customHeight="1" x14ac:dyDescent="0.2">
      <c r="B25" s="57" t="s">
        <v>180</v>
      </c>
      <c r="C25" s="57" t="s">
        <v>179</v>
      </c>
      <c r="D25" s="57" t="str">
        <f t="shared" si="0"/>
        <v>2.1.1.1.6 - Спецодежда</v>
      </c>
    </row>
    <row r="26" spans="2:4" ht="11.25" customHeight="1" x14ac:dyDescent="0.2">
      <c r="B26" s="57" t="s">
        <v>178</v>
      </c>
      <c r="C26" s="57" t="s">
        <v>177</v>
      </c>
      <c r="D26" s="57" t="str">
        <f t="shared" si="0"/>
        <v>2.1.1.2.1 - Газ природный / тепло технологическое</v>
      </c>
    </row>
    <row r="27" spans="2:4" ht="11.25" customHeight="1" x14ac:dyDescent="0.2">
      <c r="B27" s="57" t="s">
        <v>176</v>
      </c>
      <c r="C27" s="57" t="s">
        <v>175</v>
      </c>
      <c r="D27" s="57" t="str">
        <f t="shared" si="0"/>
        <v>2.1.1.2.2 - Электроэнергия</v>
      </c>
    </row>
    <row r="28" spans="2:4" ht="11.25" customHeight="1" x14ac:dyDescent="0.2">
      <c r="B28" s="57" t="s">
        <v>174</v>
      </c>
      <c r="C28" s="57" t="s">
        <v>173</v>
      </c>
      <c r="D28" s="57" t="str">
        <f t="shared" si="0"/>
        <v>2.1.1.2.3 - Тепловая энергия</v>
      </c>
    </row>
    <row r="29" spans="2:4" ht="11.25" customHeight="1" x14ac:dyDescent="0.2">
      <c r="B29" s="57" t="s">
        <v>172</v>
      </c>
      <c r="C29" s="57" t="s">
        <v>171</v>
      </c>
      <c r="D29" s="57" t="str">
        <f t="shared" si="0"/>
        <v>2.1.1.2.4 - Водоснабжение</v>
      </c>
    </row>
    <row r="30" spans="2:4" ht="11.25" customHeight="1" x14ac:dyDescent="0.2">
      <c r="B30" s="57" t="s">
        <v>170</v>
      </c>
      <c r="C30" s="57" t="s">
        <v>169</v>
      </c>
      <c r="D30" s="57" t="str">
        <f t="shared" si="0"/>
        <v>2.1.1.2.5 - Спуск сточных вод</v>
      </c>
    </row>
    <row r="31" spans="2:4" ht="11.25" customHeight="1" x14ac:dyDescent="0.2">
      <c r="B31" s="57" t="s">
        <v>168</v>
      </c>
      <c r="C31" s="57" t="s">
        <v>102</v>
      </c>
      <c r="D31" s="57" t="str">
        <f t="shared" si="0"/>
        <v>2.1.2.1.1 - ФОТ</v>
      </c>
    </row>
    <row r="32" spans="2:4" ht="11.25" customHeight="1" x14ac:dyDescent="0.2">
      <c r="B32" s="57" t="s">
        <v>167</v>
      </c>
      <c r="C32" s="57" t="s">
        <v>100</v>
      </c>
      <c r="D32" s="57" t="str">
        <f t="shared" si="0"/>
        <v>2.1.2.1.2 - Премия</v>
      </c>
    </row>
    <row r="33" spans="2:4" ht="11.25" customHeight="1" x14ac:dyDescent="0.2">
      <c r="B33" s="57" t="s">
        <v>166</v>
      </c>
      <c r="C33" s="57" t="s">
        <v>98</v>
      </c>
      <c r="D33" s="57" t="str">
        <f t="shared" si="0"/>
        <v>2.1.2.1.3 - Налоги на ФОТ</v>
      </c>
    </row>
    <row r="34" spans="2:4" ht="11.25" customHeight="1" x14ac:dyDescent="0.2">
      <c r="B34" s="57" t="s">
        <v>165</v>
      </c>
      <c r="C34" s="57" t="s">
        <v>96</v>
      </c>
      <c r="D34" s="57" t="str">
        <f t="shared" si="0"/>
        <v>2.1.2.1.4 - Добровольное медицинское страхование</v>
      </c>
    </row>
    <row r="35" spans="2:4" ht="11.25" customHeight="1" x14ac:dyDescent="0.2">
      <c r="B35" s="57" t="s">
        <v>164</v>
      </c>
      <c r="C35" s="57" t="s">
        <v>94</v>
      </c>
      <c r="D35" s="57" t="str">
        <f t="shared" si="0"/>
        <v>2.1.2.1.5 - Прочие расходы на персонал (обеды, личный транспорт)</v>
      </c>
    </row>
    <row r="36" spans="2:4" ht="11.25" customHeight="1" x14ac:dyDescent="0.2">
      <c r="B36" s="57" t="s">
        <v>163</v>
      </c>
      <c r="C36" s="57" t="s">
        <v>162</v>
      </c>
      <c r="D36" s="57" t="str">
        <f t="shared" si="0"/>
        <v>2.1.2.2.1 - Аренда земли</v>
      </c>
    </row>
    <row r="37" spans="2:4" ht="11.25" customHeight="1" x14ac:dyDescent="0.2">
      <c r="B37" s="57" t="s">
        <v>161</v>
      </c>
      <c r="C37" s="57" t="s">
        <v>160</v>
      </c>
      <c r="D37" s="57" t="str">
        <f t="shared" si="0"/>
        <v>2.1.2.2.2 - Аренда производственных помещений</v>
      </c>
    </row>
    <row r="38" spans="2:4" ht="11.25" customHeight="1" x14ac:dyDescent="0.2">
      <c r="B38" s="57" t="s">
        <v>159</v>
      </c>
      <c r="C38" s="57" t="s">
        <v>158</v>
      </c>
      <c r="D38" s="57" t="str">
        <f t="shared" si="0"/>
        <v>2.1.2.2.3 - Аренда склада</v>
      </c>
    </row>
    <row r="39" spans="2:4" ht="11.25" customHeight="1" x14ac:dyDescent="0.2">
      <c r="B39" s="57" t="s">
        <v>157</v>
      </c>
      <c r="C39" s="57" t="s">
        <v>156</v>
      </c>
      <c r="D39" s="57" t="str">
        <f t="shared" si="0"/>
        <v>2.1.2.3.1 - Производственные здания и оборудование</v>
      </c>
    </row>
    <row r="40" spans="2:4" ht="11.25" customHeight="1" x14ac:dyDescent="0.2">
      <c r="B40" s="57" t="s">
        <v>155</v>
      </c>
      <c r="C40" s="57" t="s">
        <v>154</v>
      </c>
      <c r="D40" s="57" t="str">
        <f t="shared" si="0"/>
        <v>2.1.2.3.2 - Эксплуатационные расходы</v>
      </c>
    </row>
    <row r="41" spans="2:4" ht="11.25" customHeight="1" x14ac:dyDescent="0.2">
      <c r="B41" s="57" t="s">
        <v>153</v>
      </c>
      <c r="C41" s="57" t="s">
        <v>152</v>
      </c>
      <c r="D41" s="57" t="str">
        <f t="shared" si="0"/>
        <v>2.1.2.3.3 - Услуги по производству и торговле</v>
      </c>
    </row>
    <row r="42" spans="2:4" x14ac:dyDescent="0.2">
      <c r="B42" s="57" t="s">
        <v>151</v>
      </c>
      <c r="C42" s="57" t="s">
        <v>150</v>
      </c>
      <c r="D42" s="57" t="str">
        <f t="shared" si="0"/>
        <v>2.1.2.3.4 - Материалы, средства КИП</v>
      </c>
    </row>
    <row r="43" spans="2:4" x14ac:dyDescent="0.2">
      <c r="B43" s="57" t="s">
        <v>149</v>
      </c>
      <c r="C43" s="57" t="s">
        <v>148</v>
      </c>
      <c r="D43" s="57" t="str">
        <f t="shared" si="0"/>
        <v>2.1.2.3.5 - Расходные материалы, металл</v>
      </c>
    </row>
    <row r="44" spans="2:4" ht="11.25" customHeight="1" x14ac:dyDescent="0.2">
      <c r="B44" s="57" t="s">
        <v>147</v>
      </c>
      <c r="C44" s="57" t="s">
        <v>146</v>
      </c>
      <c r="D44" s="57" t="str">
        <f t="shared" si="0"/>
        <v>2.1.2.3.6 - Хозяйственный инвентарь</v>
      </c>
    </row>
    <row r="45" spans="2:4" ht="11.25" customHeight="1" x14ac:dyDescent="0.2">
      <c r="B45" s="57" t="s">
        <v>145</v>
      </c>
      <c r="C45" s="57" t="s">
        <v>144</v>
      </c>
      <c r="D45" s="57" t="str">
        <f t="shared" si="0"/>
        <v>2.1.2.3.7 - Автомобили и погрузчики</v>
      </c>
    </row>
    <row r="46" spans="2:4" ht="11.25" customHeight="1" x14ac:dyDescent="0.2">
      <c r="B46" s="57" t="s">
        <v>143</v>
      </c>
      <c r="C46" s="57" t="s">
        <v>142</v>
      </c>
      <c r="D46" s="57" t="str">
        <f t="shared" si="0"/>
        <v>2.1.2.3.8 - Спецтехника</v>
      </c>
    </row>
    <row r="47" spans="2:4" ht="11.25" customHeight="1" x14ac:dyDescent="0.2">
      <c r="B47" s="57" t="s">
        <v>141</v>
      </c>
      <c r="C47" s="57" t="s">
        <v>140</v>
      </c>
      <c r="D47" s="57" t="str">
        <f t="shared" si="0"/>
        <v>2.1.2.4 - Затраты по ВЭД / таможня</v>
      </c>
    </row>
    <row r="48" spans="2:4" ht="11.25" customHeight="1" x14ac:dyDescent="0.2">
      <c r="B48" s="57" t="s">
        <v>139</v>
      </c>
      <c r="C48" s="57" t="s">
        <v>138</v>
      </c>
      <c r="D48" s="57" t="str">
        <f t="shared" si="0"/>
        <v>2.1.2.5 - Испытания и анализ материалов</v>
      </c>
    </row>
    <row r="49" spans="2:4" ht="11.25" customHeight="1" x14ac:dyDescent="0.2">
      <c r="B49" s="57" t="s">
        <v>137</v>
      </c>
      <c r="C49" s="57" t="s">
        <v>136</v>
      </c>
      <c r="D49" s="57" t="str">
        <f t="shared" si="0"/>
        <v>2.1.2.6 - Сертификация товаров</v>
      </c>
    </row>
    <row r="50" spans="2:4" ht="11.25" customHeight="1" x14ac:dyDescent="0.2">
      <c r="B50" s="57" t="s">
        <v>135</v>
      </c>
      <c r="C50" s="57" t="s">
        <v>134</v>
      </c>
      <c r="D50" s="57" t="str">
        <f t="shared" si="0"/>
        <v>2.1.2.7 - Сертификация предприятия</v>
      </c>
    </row>
    <row r="51" spans="2:4" ht="11.25" customHeight="1" x14ac:dyDescent="0.2">
      <c r="B51" s="57" t="s">
        <v>133</v>
      </c>
      <c r="C51" s="57" t="s">
        <v>132</v>
      </c>
      <c r="D51" s="57" t="str">
        <f t="shared" si="0"/>
        <v>2.2.1.1 - Себестоимость проданных товаров</v>
      </c>
    </row>
    <row r="52" spans="2:4" ht="11.25" customHeight="1" x14ac:dyDescent="0.2">
      <c r="B52" s="57" t="s">
        <v>131</v>
      </c>
      <c r="C52" s="57" t="s">
        <v>321</v>
      </c>
      <c r="D52" s="57" t="str">
        <f t="shared" si="0"/>
        <v>2.2.1.2 - Cost of 3rd party beads</v>
      </c>
    </row>
    <row r="53" spans="2:4" ht="11.25" customHeight="1" x14ac:dyDescent="0.2">
      <c r="B53" s="57" t="s">
        <v>130</v>
      </c>
      <c r="C53" s="57" t="s">
        <v>129</v>
      </c>
      <c r="D53" s="57" t="str">
        <f t="shared" si="0"/>
        <v>2.2.1.3 - Расходы на упаковку и тару</v>
      </c>
    </row>
    <row r="54" spans="2:4" ht="11.25" customHeight="1" x14ac:dyDescent="0.2">
      <c r="B54" s="57" t="s">
        <v>128</v>
      </c>
      <c r="C54" s="57" t="s">
        <v>322</v>
      </c>
      <c r="D54" s="57" t="str">
        <f t="shared" si="0"/>
        <v>2.2.1.4 - доставка пок-лю</v>
      </c>
    </row>
    <row r="55" spans="2:4" ht="11.25" customHeight="1" x14ac:dyDescent="0.2">
      <c r="B55" s="57" t="s">
        <v>127</v>
      </c>
      <c r="C55" s="57" t="s">
        <v>126</v>
      </c>
      <c r="D55" s="57" t="str">
        <f t="shared" si="0"/>
        <v>2.2.1.5 - Прочие переменные расходы на продажу товаров</v>
      </c>
    </row>
    <row r="56" spans="2:4" ht="11.25" customHeight="1" x14ac:dyDescent="0.2">
      <c r="B56" s="57" t="s">
        <v>125</v>
      </c>
      <c r="C56" s="57" t="s">
        <v>102</v>
      </c>
      <c r="D56" s="57" t="str">
        <f t="shared" si="0"/>
        <v>2.2.2.1.1 - ФОТ</v>
      </c>
    </row>
    <row r="57" spans="2:4" ht="11.25" customHeight="1" x14ac:dyDescent="0.2">
      <c r="B57" s="57" t="s">
        <v>124</v>
      </c>
      <c r="C57" s="57" t="s">
        <v>100</v>
      </c>
      <c r="D57" s="57" t="str">
        <f t="shared" si="0"/>
        <v>2.2.2.1.2 - Премия</v>
      </c>
    </row>
    <row r="58" spans="2:4" ht="11.25" customHeight="1" x14ac:dyDescent="0.2">
      <c r="B58" s="57" t="s">
        <v>123</v>
      </c>
      <c r="C58" s="57" t="s">
        <v>98</v>
      </c>
      <c r="D58" s="57" t="str">
        <f t="shared" si="0"/>
        <v>2.2.2.1.3 - Налоги на ФОТ</v>
      </c>
    </row>
    <row r="59" spans="2:4" ht="11.25" customHeight="1" x14ac:dyDescent="0.2">
      <c r="B59" s="57" t="s">
        <v>122</v>
      </c>
      <c r="C59" s="57" t="s">
        <v>96</v>
      </c>
      <c r="D59" s="57" t="str">
        <f t="shared" si="0"/>
        <v>2.2.2.1.4 - Добровольное медицинское страхование</v>
      </c>
    </row>
    <row r="60" spans="2:4" ht="11.25" customHeight="1" x14ac:dyDescent="0.2">
      <c r="B60" s="57" t="s">
        <v>121</v>
      </c>
      <c r="C60" s="57" t="s">
        <v>94</v>
      </c>
      <c r="D60" s="57" t="str">
        <f t="shared" si="0"/>
        <v>2.2.2.1.5 - Прочие расходы на персонал (обеды, личный транспорт)</v>
      </c>
    </row>
    <row r="61" spans="2:4" ht="11.25" customHeight="1" x14ac:dyDescent="0.2">
      <c r="B61" s="57" t="s">
        <v>120</v>
      </c>
      <c r="C61" s="57" t="s">
        <v>119</v>
      </c>
      <c r="D61" s="57" t="str">
        <f t="shared" si="0"/>
        <v>2.2.2.2 - Прочие постоянные расходы на продажу товаров</v>
      </c>
    </row>
    <row r="62" spans="2:4" ht="11.25" customHeight="1" x14ac:dyDescent="0.2">
      <c r="B62" s="57" t="s">
        <v>118</v>
      </c>
      <c r="C62" s="57" t="s">
        <v>117</v>
      </c>
      <c r="D62" s="57" t="str">
        <f t="shared" si="0"/>
        <v>2.3.1 - Изменение незавершенного производства</v>
      </c>
    </row>
    <row r="63" spans="2:4" ht="11.25" customHeight="1" x14ac:dyDescent="0.2">
      <c r="B63" s="57" t="s">
        <v>116</v>
      </c>
      <c r="C63" s="57" t="s">
        <v>115</v>
      </c>
      <c r="D63" s="57" t="str">
        <f t="shared" si="0"/>
        <v>2.3.2 - Изменение запасов готовой продукции</v>
      </c>
    </row>
    <row r="64" spans="2:4" ht="11.25" customHeight="1" x14ac:dyDescent="0.2">
      <c r="B64" s="57" t="s">
        <v>114</v>
      </c>
      <c r="C64" s="57" t="s">
        <v>102</v>
      </c>
      <c r="D64" s="57" t="str">
        <f t="shared" si="0"/>
        <v>4.1.1.1 - ФОТ</v>
      </c>
    </row>
    <row r="65" spans="2:4" ht="11.25" customHeight="1" x14ac:dyDescent="0.2">
      <c r="B65" s="57" t="s">
        <v>113</v>
      </c>
      <c r="C65" s="57" t="s">
        <v>100</v>
      </c>
      <c r="D65" s="57" t="str">
        <f t="shared" si="0"/>
        <v>4.1.1.2 - Премия</v>
      </c>
    </row>
    <row r="66" spans="2:4" ht="11.25" customHeight="1" x14ac:dyDescent="0.2">
      <c r="B66" s="57" t="s">
        <v>112</v>
      </c>
      <c r="C66" s="57" t="s">
        <v>98</v>
      </c>
      <c r="D66" s="57" t="str">
        <f t="shared" si="0"/>
        <v>4.1.1.3 - Налоги на ФОТ</v>
      </c>
    </row>
    <row r="67" spans="2:4" ht="11.25" customHeight="1" x14ac:dyDescent="0.2">
      <c r="B67" s="57" t="s">
        <v>111</v>
      </c>
      <c r="C67" s="57" t="s">
        <v>96</v>
      </c>
      <c r="D67" s="57" t="str">
        <f t="shared" ref="D67:D125" si="1">CONCATENATE(B67," - ",C67)</f>
        <v>4.1.1.4 - Добровольное медицинское страхование</v>
      </c>
    </row>
    <row r="68" spans="2:4" ht="11.25" customHeight="1" x14ac:dyDescent="0.2">
      <c r="B68" s="57" t="s">
        <v>110</v>
      </c>
      <c r="C68" s="57" t="s">
        <v>94</v>
      </c>
      <c r="D68" s="57" t="str">
        <f t="shared" si="1"/>
        <v>4.1.1.5 - Прочие расходы на персонал (обеды, личный транспорт)</v>
      </c>
    </row>
    <row r="69" spans="2:4" ht="11.25" customHeight="1" x14ac:dyDescent="0.2">
      <c r="B69" s="57" t="s">
        <v>109</v>
      </c>
      <c r="C69" s="57" t="s">
        <v>92</v>
      </c>
      <c r="D69" s="57" t="str">
        <f t="shared" si="1"/>
        <v>4.1.2 - Командировочные расходы</v>
      </c>
    </row>
    <row r="70" spans="2:4" ht="11.25" customHeight="1" x14ac:dyDescent="0.2">
      <c r="B70" s="57" t="s">
        <v>108</v>
      </c>
      <c r="C70" s="57" t="s">
        <v>90</v>
      </c>
      <c r="D70" s="57" t="str">
        <f t="shared" si="1"/>
        <v>4.1.3 - Обучение персонала</v>
      </c>
    </row>
    <row r="71" spans="2:4" ht="11.25" customHeight="1" x14ac:dyDescent="0.2">
      <c r="B71" s="57" t="s">
        <v>107</v>
      </c>
      <c r="C71" s="57" t="s">
        <v>106</v>
      </c>
      <c r="D71" s="57" t="str">
        <f t="shared" si="1"/>
        <v>4.1.4 - Представительские расходы</v>
      </c>
    </row>
    <row r="72" spans="2:4" ht="11.25" customHeight="1" x14ac:dyDescent="0.2">
      <c r="B72" s="57" t="s">
        <v>105</v>
      </c>
      <c r="C72" s="57" t="s">
        <v>104</v>
      </c>
      <c r="D72" s="57" t="str">
        <f t="shared" si="1"/>
        <v>4.1.5 - Реклама / выставки</v>
      </c>
    </row>
    <row r="73" spans="2:4" ht="11.25" customHeight="1" x14ac:dyDescent="0.2">
      <c r="B73" s="57" t="s">
        <v>103</v>
      </c>
      <c r="C73" s="57" t="s">
        <v>102</v>
      </c>
      <c r="D73" s="57" t="str">
        <f t="shared" si="1"/>
        <v>4.2.1.1 - ФОТ</v>
      </c>
    </row>
    <row r="74" spans="2:4" ht="11.25" customHeight="1" x14ac:dyDescent="0.2">
      <c r="B74" s="57" t="s">
        <v>101</v>
      </c>
      <c r="C74" s="57" t="s">
        <v>100</v>
      </c>
      <c r="D74" s="57" t="str">
        <f t="shared" si="1"/>
        <v>4.2.1.2 - Премия</v>
      </c>
    </row>
    <row r="75" spans="2:4" ht="11.25" customHeight="1" x14ac:dyDescent="0.2">
      <c r="B75" s="57" t="s">
        <v>99</v>
      </c>
      <c r="C75" s="57" t="s">
        <v>98</v>
      </c>
      <c r="D75" s="57" t="str">
        <f t="shared" si="1"/>
        <v>4.2.1.3 - Налоги на ФОТ</v>
      </c>
    </row>
    <row r="76" spans="2:4" ht="11.25" customHeight="1" x14ac:dyDescent="0.2">
      <c r="B76" s="57" t="s">
        <v>97</v>
      </c>
      <c r="C76" s="57" t="s">
        <v>96</v>
      </c>
      <c r="D76" s="57" t="str">
        <f t="shared" si="1"/>
        <v>4.2.1.4 - Добровольное медицинское страхование</v>
      </c>
    </row>
    <row r="77" spans="2:4" ht="11.25" customHeight="1" x14ac:dyDescent="0.2">
      <c r="B77" s="57" t="s">
        <v>95</v>
      </c>
      <c r="C77" s="57" t="s">
        <v>94</v>
      </c>
      <c r="D77" s="57" t="str">
        <f t="shared" si="1"/>
        <v>4.2.1.5 - Прочие расходы на персонал (обеды, личный транспорт)</v>
      </c>
    </row>
    <row r="78" spans="2:4" ht="11.25" customHeight="1" x14ac:dyDescent="0.2">
      <c r="B78" s="57" t="s">
        <v>93</v>
      </c>
      <c r="C78" s="57" t="s">
        <v>92</v>
      </c>
      <c r="D78" s="57" t="str">
        <f t="shared" si="1"/>
        <v>4.2.2 - Командировочные расходы</v>
      </c>
    </row>
    <row r="79" spans="2:4" ht="11.25" customHeight="1" x14ac:dyDescent="0.2">
      <c r="B79" s="57" t="s">
        <v>91</v>
      </c>
      <c r="C79" s="57" t="s">
        <v>90</v>
      </c>
      <c r="D79" s="57" t="str">
        <f t="shared" si="1"/>
        <v>4.2.3 - Обучение персонала</v>
      </c>
    </row>
    <row r="80" spans="2:4" ht="11.25" customHeight="1" x14ac:dyDescent="0.2">
      <c r="B80" s="57" t="s">
        <v>89</v>
      </c>
      <c r="C80" s="57" t="s">
        <v>88</v>
      </c>
      <c r="D80" s="57" t="str">
        <f t="shared" si="1"/>
        <v>4.2.4 - Аренда офиса</v>
      </c>
    </row>
    <row r="81" spans="2:4" ht="11.25" customHeight="1" x14ac:dyDescent="0.2">
      <c r="B81" s="57" t="s">
        <v>87</v>
      </c>
      <c r="C81" s="57" t="s">
        <v>86</v>
      </c>
      <c r="D81" s="57" t="str">
        <f t="shared" si="1"/>
        <v>4.2.5 - Охрана</v>
      </c>
    </row>
    <row r="82" spans="2:4" ht="11.25" customHeight="1" x14ac:dyDescent="0.2">
      <c r="B82" s="57" t="s">
        <v>85</v>
      </c>
      <c r="C82" s="57" t="s">
        <v>84</v>
      </c>
      <c r="D82" s="57" t="str">
        <f t="shared" si="1"/>
        <v>4.2.6 - Расходы на содержание офиса</v>
      </c>
    </row>
    <row r="83" spans="2:4" ht="11.25" customHeight="1" x14ac:dyDescent="0.2">
      <c r="B83" s="57" t="s">
        <v>83</v>
      </c>
      <c r="C83" s="57" t="s">
        <v>82</v>
      </c>
      <c r="D83" s="57" t="str">
        <f t="shared" si="1"/>
        <v>4.2.7.2 - Ремонт и запчасти</v>
      </c>
    </row>
    <row r="84" spans="2:4" ht="11.25" customHeight="1" x14ac:dyDescent="0.2">
      <c r="B84" s="57" t="s">
        <v>81</v>
      </c>
      <c r="C84" s="57" t="s">
        <v>80</v>
      </c>
      <c r="D84" s="57" t="str">
        <f t="shared" si="1"/>
        <v>4.2.7.3 - Бензин</v>
      </c>
    </row>
    <row r="85" spans="2:4" ht="11.25" customHeight="1" x14ac:dyDescent="0.2">
      <c r="B85" s="57" t="s">
        <v>79</v>
      </c>
      <c r="C85" s="57" t="s">
        <v>78</v>
      </c>
      <c r="D85" s="57" t="str">
        <f t="shared" si="1"/>
        <v>4.2.7.4 - Парковки и мойки</v>
      </c>
    </row>
    <row r="86" spans="2:4" ht="11.25" customHeight="1" x14ac:dyDescent="0.2">
      <c r="B86" s="57" t="s">
        <v>77</v>
      </c>
      <c r="C86" s="57" t="s">
        <v>76</v>
      </c>
      <c r="D86" s="57" t="str">
        <f t="shared" si="1"/>
        <v>4.2.7.5 - Страхование автотранспорта</v>
      </c>
    </row>
    <row r="87" spans="2:4" ht="11.25" customHeight="1" x14ac:dyDescent="0.2">
      <c r="B87" s="57" t="s">
        <v>75</v>
      </c>
      <c r="C87" s="57" t="s">
        <v>74</v>
      </c>
      <c r="D87" s="57" t="str">
        <f t="shared" si="1"/>
        <v>4.2.8.1 - Стационарная связь</v>
      </c>
    </row>
    <row r="88" spans="2:4" ht="11.25" customHeight="1" x14ac:dyDescent="0.2">
      <c r="B88" s="57" t="s">
        <v>73</v>
      </c>
      <c r="C88" s="57" t="s">
        <v>72</v>
      </c>
      <c r="D88" s="57" t="str">
        <f t="shared" si="1"/>
        <v>4.2.8.2 - Мобильная связь</v>
      </c>
    </row>
    <row r="89" spans="2:4" ht="11.25" customHeight="1" x14ac:dyDescent="0.2">
      <c r="B89" s="57" t="s">
        <v>71</v>
      </c>
      <c r="C89" s="57" t="s">
        <v>70</v>
      </c>
      <c r="D89" s="57" t="str">
        <f t="shared" si="1"/>
        <v>4.2.8.3 - Интернет</v>
      </c>
    </row>
    <row r="90" spans="2:4" ht="11.25" customHeight="1" x14ac:dyDescent="0.2">
      <c r="B90" s="57" t="s">
        <v>69</v>
      </c>
      <c r="C90" s="57" t="s">
        <v>68</v>
      </c>
      <c r="D90" s="57" t="str">
        <f t="shared" si="1"/>
        <v>4.2.9 - Содержание оргтехники</v>
      </c>
    </row>
    <row r="91" spans="2:4" ht="11.25" customHeight="1" x14ac:dyDescent="0.2">
      <c r="B91" s="57" t="s">
        <v>67</v>
      </c>
      <c r="C91" s="57" t="s">
        <v>66</v>
      </c>
      <c r="D91" s="57" t="str">
        <f t="shared" si="1"/>
        <v>4.2.10 - Информационно-консультационное обслуживание</v>
      </c>
    </row>
    <row r="92" spans="2:4" ht="11.25" customHeight="1" x14ac:dyDescent="0.2">
      <c r="B92" s="57" t="s">
        <v>65</v>
      </c>
      <c r="C92" s="57" t="s">
        <v>64</v>
      </c>
      <c r="D92" s="57" t="str">
        <f t="shared" si="1"/>
        <v>4.2.11 - Канцтовары</v>
      </c>
    </row>
    <row r="93" spans="2:4" ht="11.25" customHeight="1" x14ac:dyDescent="0.2">
      <c r="B93" s="57" t="s">
        <v>63</v>
      </c>
      <c r="C93" s="57" t="s">
        <v>62</v>
      </c>
      <c r="D93" s="57" t="str">
        <f t="shared" si="1"/>
        <v>4.2.12 - Хозяйственные расходы</v>
      </c>
    </row>
    <row r="94" spans="2:4" ht="11.25" customHeight="1" x14ac:dyDescent="0.2">
      <c r="B94" s="57" t="s">
        <v>61</v>
      </c>
      <c r="C94" s="57" t="s">
        <v>60</v>
      </c>
      <c r="D94" s="57" t="str">
        <f t="shared" si="1"/>
        <v>4.2.13 - Прочие расходы</v>
      </c>
    </row>
    <row r="95" spans="2:4" ht="11.25" customHeight="1" x14ac:dyDescent="0.2">
      <c r="B95" s="57" t="s">
        <v>59</v>
      </c>
      <c r="C95" s="57" t="s">
        <v>58</v>
      </c>
      <c r="D95" s="57" t="str">
        <f t="shared" si="1"/>
        <v>4.3.1.1 - Налог на имущество</v>
      </c>
    </row>
    <row r="96" spans="2:4" ht="11.25" customHeight="1" x14ac:dyDescent="0.2">
      <c r="B96" s="57" t="s">
        <v>57</v>
      </c>
      <c r="C96" s="57" t="s">
        <v>56</v>
      </c>
      <c r="D96" s="57" t="str">
        <f t="shared" si="1"/>
        <v>4.3.1.2 - Транспортный налог</v>
      </c>
    </row>
    <row r="97" spans="2:4" ht="11.25" customHeight="1" x14ac:dyDescent="0.2">
      <c r="B97" s="57" t="s">
        <v>55</v>
      </c>
      <c r="C97" s="57" t="s">
        <v>54</v>
      </c>
      <c r="D97" s="57" t="str">
        <f t="shared" si="1"/>
        <v>4.3.1.3 - Плата за загрязнение окружающей среды</v>
      </c>
    </row>
    <row r="98" spans="2:4" ht="11.25" customHeight="1" x14ac:dyDescent="0.2">
      <c r="B98" s="57" t="s">
        <v>53</v>
      </c>
      <c r="C98" s="57" t="s">
        <v>52</v>
      </c>
      <c r="D98" s="57" t="str">
        <f t="shared" si="1"/>
        <v>4.3.1.4 - Земельный налог</v>
      </c>
    </row>
    <row r="99" spans="2:4" ht="11.25" customHeight="1" x14ac:dyDescent="0.2">
      <c r="B99" s="57" t="s">
        <v>51</v>
      </c>
      <c r="C99" s="57" t="s">
        <v>49</v>
      </c>
      <c r="D99" s="57" t="str">
        <f t="shared" si="1"/>
        <v>4.3.1.5 - НДС</v>
      </c>
    </row>
    <row r="100" spans="2:4" ht="11.25" customHeight="1" x14ac:dyDescent="0.2">
      <c r="B100" s="57" t="s">
        <v>48</v>
      </c>
      <c r="C100" s="57" t="s">
        <v>47</v>
      </c>
      <c r="D100" s="57" t="str">
        <f t="shared" si="1"/>
        <v>4.3.2.1 - Банковские расходы</v>
      </c>
    </row>
    <row r="101" spans="2:4" ht="11.25" customHeight="1" x14ac:dyDescent="0.2">
      <c r="B101" s="57" t="s">
        <v>46</v>
      </c>
      <c r="C101" s="57" t="s">
        <v>45</v>
      </c>
      <c r="D101" s="57" t="str">
        <f t="shared" si="1"/>
        <v>4.3.2.2 - Банковские комиссии</v>
      </c>
    </row>
    <row r="102" spans="2:4" ht="11.25" customHeight="1" x14ac:dyDescent="0.2">
      <c r="B102" s="57" t="s">
        <v>44</v>
      </c>
      <c r="C102" s="57" t="s">
        <v>43</v>
      </c>
      <c r="D102" s="57" t="str">
        <f t="shared" si="1"/>
        <v>4.3.2.3 - Комиссия и возврат полученных денег</v>
      </c>
    </row>
    <row r="103" spans="2:4" ht="11.25" customHeight="1" x14ac:dyDescent="0.2">
      <c r="B103" s="57" t="s">
        <v>42</v>
      </c>
      <c r="C103" s="57" t="s">
        <v>41</v>
      </c>
      <c r="D103" s="57" t="str">
        <f t="shared" si="1"/>
        <v>5.1 - Расходы на проекты</v>
      </c>
    </row>
    <row r="104" spans="2:4" ht="11.25" customHeight="1" x14ac:dyDescent="0.2">
      <c r="B104" s="57" t="s">
        <v>40</v>
      </c>
      <c r="C104" s="57" t="s">
        <v>39</v>
      </c>
      <c r="D104" s="57" t="str">
        <f t="shared" si="1"/>
        <v>5.2 - Расходы на НИОКР</v>
      </c>
    </row>
    <row r="105" spans="2:4" ht="11.25" customHeight="1" x14ac:dyDescent="0.2">
      <c r="B105" s="57" t="s">
        <v>38</v>
      </c>
      <c r="C105" s="57" t="s">
        <v>37</v>
      </c>
      <c r="D105" s="57" t="str">
        <f t="shared" si="1"/>
        <v>5.3 - Прибыли/убытки от выбытия ОС</v>
      </c>
    </row>
    <row r="106" spans="2:4" ht="11.25" customHeight="1" x14ac:dyDescent="0.2">
      <c r="B106" s="57" t="s">
        <v>36</v>
      </c>
      <c r="C106" s="57" t="s">
        <v>35</v>
      </c>
      <c r="D106" s="57" t="str">
        <f t="shared" si="1"/>
        <v>5.4 - Внутрикорпоративные переносы</v>
      </c>
    </row>
    <row r="107" spans="2:4" ht="11.25" customHeight="1" x14ac:dyDescent="0.2">
      <c r="B107" s="57" t="s">
        <v>34</v>
      </c>
      <c r="C107" s="57" t="s">
        <v>33</v>
      </c>
      <c r="D107" s="57" t="str">
        <f t="shared" si="1"/>
        <v>5.5 - Прочие операционные расходы</v>
      </c>
    </row>
    <row r="108" spans="2:4" ht="11.25" customHeight="1" x14ac:dyDescent="0.2">
      <c r="B108" s="57" t="s">
        <v>32</v>
      </c>
      <c r="C108" s="57" t="s">
        <v>31</v>
      </c>
      <c r="D108" s="57" t="str">
        <f t="shared" si="1"/>
        <v>5.6 - Непредвиденные расходы</v>
      </c>
    </row>
    <row r="109" spans="2:4" ht="11.25" customHeight="1" x14ac:dyDescent="0.2">
      <c r="B109" s="57" t="s">
        <v>30</v>
      </c>
      <c r="C109" s="57" t="s">
        <v>29</v>
      </c>
      <c r="D109" s="57" t="str">
        <f t="shared" si="1"/>
        <v>2.1.2.8 - Инвестиции - Производственные</v>
      </c>
    </row>
    <row r="110" spans="2:4" ht="11.25" customHeight="1" x14ac:dyDescent="0.2">
      <c r="B110" s="57" t="s">
        <v>28</v>
      </c>
      <c r="C110" s="57" t="s">
        <v>27</v>
      </c>
      <c r="D110" s="57" t="str">
        <f t="shared" si="1"/>
        <v>2.2.2.3 - Инвестиции - Торговые</v>
      </c>
    </row>
    <row r="111" spans="2:4" ht="11.25" customHeight="1" x14ac:dyDescent="0.2">
      <c r="B111" s="57" t="s">
        <v>26</v>
      </c>
      <c r="C111" s="57" t="s">
        <v>25</v>
      </c>
      <c r="D111" s="57" t="str">
        <f t="shared" si="1"/>
        <v>4.2.14 - Инвестиции - Коммерческие и административные</v>
      </c>
    </row>
    <row r="112" spans="2:4" ht="11.25" customHeight="1" x14ac:dyDescent="0.2">
      <c r="B112" s="57" t="s">
        <v>24</v>
      </c>
      <c r="C112" s="57" t="s">
        <v>23</v>
      </c>
      <c r="D112" s="57" t="str">
        <f t="shared" si="1"/>
        <v>4.2.7.1 - Инвестиции - Прочие</v>
      </c>
    </row>
    <row r="113" spans="2:4" ht="11.25" customHeight="1" x14ac:dyDescent="0.2">
      <c r="B113" s="57" t="s">
        <v>22</v>
      </c>
      <c r="C113" s="57" t="s">
        <v>18</v>
      </c>
      <c r="D113" s="57" t="str">
        <f t="shared" si="1"/>
        <v>7.1.1 - % Внешие займы</v>
      </c>
    </row>
    <row r="114" spans="2:4" ht="11.25" customHeight="1" x14ac:dyDescent="0.2">
      <c r="B114" s="57" t="s">
        <v>21</v>
      </c>
      <c r="C114" s="57" t="s">
        <v>16</v>
      </c>
      <c r="D114" s="57" t="str">
        <f t="shared" si="1"/>
        <v>7.1.2 - % Внутригрупповые займы</v>
      </c>
    </row>
    <row r="115" spans="2:4" ht="11.25" customHeight="1" x14ac:dyDescent="0.2">
      <c r="B115" s="57" t="s">
        <v>20</v>
      </c>
      <c r="C115" s="57" t="s">
        <v>14</v>
      </c>
      <c r="D115" s="57" t="str">
        <f t="shared" si="1"/>
        <v>7.1.3 - % Акционер</v>
      </c>
    </row>
    <row r="116" spans="2:4" ht="11.25" customHeight="1" x14ac:dyDescent="0.2">
      <c r="B116" s="57" t="s">
        <v>19</v>
      </c>
      <c r="C116" s="57" t="s">
        <v>18</v>
      </c>
      <c r="D116" s="57" t="str">
        <f t="shared" si="1"/>
        <v>7.2.1 - % Внешие займы</v>
      </c>
    </row>
    <row r="117" spans="2:4" ht="11.25" customHeight="1" x14ac:dyDescent="0.2">
      <c r="B117" s="57" t="s">
        <v>17</v>
      </c>
      <c r="C117" s="57" t="s">
        <v>16</v>
      </c>
      <c r="D117" s="57" t="str">
        <f t="shared" si="1"/>
        <v>7.2.2 - % Внутригрупповые займы</v>
      </c>
    </row>
    <row r="118" spans="2:4" ht="11.25" customHeight="1" x14ac:dyDescent="0.2">
      <c r="B118" s="57" t="s">
        <v>15</v>
      </c>
      <c r="C118" s="57" t="s">
        <v>14</v>
      </c>
      <c r="D118" s="57" t="str">
        <f t="shared" si="1"/>
        <v>7.2.3 - % Акционер</v>
      </c>
    </row>
    <row r="119" spans="2:4" ht="11.25" customHeight="1" x14ac:dyDescent="0.2">
      <c r="B119" s="57" t="s">
        <v>13</v>
      </c>
      <c r="C119" s="57" t="s">
        <v>12</v>
      </c>
      <c r="D119" s="57" t="str">
        <f t="shared" si="1"/>
        <v>8.1.1 - Внешние займы - получение</v>
      </c>
    </row>
    <row r="120" spans="2:4" ht="11.25" customHeight="1" x14ac:dyDescent="0.2">
      <c r="B120" s="57" t="s">
        <v>11</v>
      </c>
      <c r="C120" s="57" t="s">
        <v>10</v>
      </c>
      <c r="D120" s="57" t="str">
        <f t="shared" si="1"/>
        <v>8.1.2 - Внутригрупповые займы - получение</v>
      </c>
    </row>
    <row r="121" spans="2:4" ht="11.25" customHeight="1" x14ac:dyDescent="0.2">
      <c r="B121" s="57" t="s">
        <v>9</v>
      </c>
      <c r="C121" s="57" t="s">
        <v>8</v>
      </c>
      <c r="D121" s="57" t="str">
        <f t="shared" si="1"/>
        <v>8.1.3 - Займы от акционера - получение</v>
      </c>
    </row>
    <row r="122" spans="2:4" ht="11.25" customHeight="1" x14ac:dyDescent="0.2">
      <c r="B122" s="57" t="s">
        <v>7</v>
      </c>
      <c r="C122" s="57" t="s">
        <v>6</v>
      </c>
      <c r="D122" s="57" t="str">
        <f t="shared" si="1"/>
        <v>8.2.1 - Внешние займы - возврат</v>
      </c>
    </row>
    <row r="123" spans="2:4" ht="11.25" customHeight="1" x14ac:dyDescent="0.2">
      <c r="B123" s="57" t="s">
        <v>5</v>
      </c>
      <c r="C123" s="57" t="s">
        <v>4</v>
      </c>
      <c r="D123" s="57" t="str">
        <f t="shared" si="1"/>
        <v>8.2.2 - Внутригрупповые займы - возврат</v>
      </c>
    </row>
    <row r="124" spans="2:4" ht="11.25" customHeight="1" x14ac:dyDescent="0.2">
      <c r="B124" s="57" t="s">
        <v>3</v>
      </c>
      <c r="C124" s="57" t="s">
        <v>2</v>
      </c>
      <c r="D124" s="57" t="str">
        <f t="shared" si="1"/>
        <v>8.2.3 - Займы от акционера - возврат</v>
      </c>
    </row>
    <row r="125" spans="2:4" ht="11.25" customHeight="1" x14ac:dyDescent="0.2">
      <c r="B125" s="57" t="s">
        <v>1</v>
      </c>
      <c r="C125" s="57" t="s">
        <v>0</v>
      </c>
      <c r="D125" s="57" t="str">
        <f t="shared" si="1"/>
        <v>8.1 - Налог на прибыль</v>
      </c>
    </row>
  </sheetData>
  <autoFilter ref="B2:D125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4"/>
  <sheetViews>
    <sheetView topLeftCell="A62" workbookViewId="0">
      <selection activeCell="E66" sqref="E66"/>
    </sheetView>
  </sheetViews>
  <sheetFormatPr defaultRowHeight="12.75" x14ac:dyDescent="0.2"/>
  <cols>
    <col min="2" max="2" width="20.28515625" customWidth="1"/>
    <col min="3" max="3" width="72.7109375" customWidth="1"/>
    <col min="4" max="4" width="19" customWidth="1"/>
    <col min="5" max="5" width="62.85546875" customWidth="1"/>
    <col min="10" max="10" width="9.42578125" customWidth="1"/>
  </cols>
  <sheetData>
    <row r="2" spans="2:5" x14ac:dyDescent="0.2">
      <c r="B2" s="65" t="s">
        <v>372</v>
      </c>
      <c r="C2" s="65" t="s">
        <v>373</v>
      </c>
      <c r="D2" s="65" t="s">
        <v>374</v>
      </c>
      <c r="E2" s="65" t="s">
        <v>375</v>
      </c>
    </row>
    <row r="3" spans="2:5" x14ac:dyDescent="0.2">
      <c r="B3" s="66" t="s">
        <v>376</v>
      </c>
      <c r="C3" s="66" t="s">
        <v>376</v>
      </c>
      <c r="D3" s="66" t="s">
        <v>376</v>
      </c>
      <c r="E3" s="66" t="s">
        <v>376</v>
      </c>
    </row>
    <row r="4" spans="2:5" x14ac:dyDescent="0.2">
      <c r="B4" s="67" t="s">
        <v>272</v>
      </c>
      <c r="C4" s="68" t="s">
        <v>323</v>
      </c>
      <c r="D4" t="s">
        <v>190</v>
      </c>
      <c r="E4" s="59" t="s">
        <v>323</v>
      </c>
    </row>
    <row r="5" spans="2:5" x14ac:dyDescent="0.2">
      <c r="B5" s="67" t="s">
        <v>273</v>
      </c>
      <c r="C5" s="68" t="s">
        <v>324</v>
      </c>
      <c r="D5" t="s">
        <v>151</v>
      </c>
      <c r="E5" s="59" t="s">
        <v>324</v>
      </c>
    </row>
    <row r="6" spans="2:5" ht="25.5" x14ac:dyDescent="0.2">
      <c r="B6" s="67" t="s">
        <v>276</v>
      </c>
      <c r="C6" s="68" t="s">
        <v>363</v>
      </c>
      <c r="D6" t="s">
        <v>145</v>
      </c>
      <c r="E6" s="59" t="s">
        <v>363</v>
      </c>
    </row>
    <row r="7" spans="2:5" x14ac:dyDescent="0.2">
      <c r="B7" s="67" t="s">
        <v>47</v>
      </c>
      <c r="C7" s="68" t="s">
        <v>329</v>
      </c>
      <c r="D7" t="s">
        <v>48</v>
      </c>
      <c r="E7" s="59" t="s">
        <v>329</v>
      </c>
    </row>
    <row r="8" spans="2:5" x14ac:dyDescent="0.2">
      <c r="B8" s="67" t="s">
        <v>283</v>
      </c>
      <c r="C8" s="68" t="s">
        <v>326</v>
      </c>
      <c r="D8" t="s">
        <v>149</v>
      </c>
      <c r="E8" s="59" t="s">
        <v>326</v>
      </c>
    </row>
    <row r="9" spans="2:5" ht="25.5" x14ac:dyDescent="0.2">
      <c r="B9" s="67" t="s">
        <v>311</v>
      </c>
      <c r="C9" s="68" t="s">
        <v>331</v>
      </c>
      <c r="D9" t="s">
        <v>141</v>
      </c>
      <c r="E9" s="59" t="s">
        <v>331</v>
      </c>
    </row>
    <row r="10" spans="2:5" x14ac:dyDescent="0.2">
      <c r="B10" s="67" t="s">
        <v>281</v>
      </c>
      <c r="C10" s="68" t="s">
        <v>336</v>
      </c>
      <c r="D10" t="s">
        <v>168</v>
      </c>
      <c r="E10" s="59" t="s">
        <v>336</v>
      </c>
    </row>
    <row r="11" spans="2:5" x14ac:dyDescent="0.2">
      <c r="B11" s="67" t="s">
        <v>312</v>
      </c>
      <c r="C11" s="68" t="s">
        <v>326</v>
      </c>
      <c r="D11" t="s">
        <v>149</v>
      </c>
      <c r="E11" s="59" t="s">
        <v>326</v>
      </c>
    </row>
    <row r="12" spans="2:5" x14ac:dyDescent="0.2">
      <c r="B12" s="67" t="s">
        <v>282</v>
      </c>
      <c r="C12" s="68" t="s">
        <v>336</v>
      </c>
      <c r="D12" t="s">
        <v>168</v>
      </c>
      <c r="E12" s="59" t="s">
        <v>336</v>
      </c>
    </row>
    <row r="13" spans="2:5" ht="25.5" x14ac:dyDescent="0.2">
      <c r="B13" s="67" t="s">
        <v>308</v>
      </c>
      <c r="C13" s="68" t="s">
        <v>323</v>
      </c>
      <c r="D13" t="s">
        <v>190</v>
      </c>
      <c r="E13" s="59" t="s">
        <v>323</v>
      </c>
    </row>
    <row r="14" spans="2:5" x14ac:dyDescent="0.2">
      <c r="B14" s="67" t="s">
        <v>277</v>
      </c>
      <c r="C14" s="68" t="s">
        <v>328</v>
      </c>
      <c r="D14" t="s">
        <v>184</v>
      </c>
      <c r="E14" s="59" t="s">
        <v>328</v>
      </c>
    </row>
    <row r="15" spans="2:5" x14ac:dyDescent="0.2">
      <c r="B15" s="67" t="s">
        <v>313</v>
      </c>
      <c r="C15" s="68" t="s">
        <v>325</v>
      </c>
      <c r="D15" t="s">
        <v>83</v>
      </c>
      <c r="E15" s="59" t="s">
        <v>325</v>
      </c>
    </row>
    <row r="16" spans="2:5" x14ac:dyDescent="0.2">
      <c r="B16" s="67" t="s">
        <v>284</v>
      </c>
      <c r="C16" s="68" t="s">
        <v>333</v>
      </c>
      <c r="D16" t="s">
        <v>377</v>
      </c>
      <c r="E16" s="59" t="s">
        <v>333</v>
      </c>
    </row>
    <row r="17" spans="2:5" ht="25.5" x14ac:dyDescent="0.2">
      <c r="B17" s="67" t="s">
        <v>341</v>
      </c>
      <c r="C17" s="68" t="s">
        <v>333</v>
      </c>
      <c r="D17" t="s">
        <v>164</v>
      </c>
      <c r="E17" s="59" t="s">
        <v>333</v>
      </c>
    </row>
    <row r="18" spans="2:5" ht="38.25" x14ac:dyDescent="0.2">
      <c r="B18" s="67" t="s">
        <v>342</v>
      </c>
      <c r="C18" s="68" t="s">
        <v>365</v>
      </c>
      <c r="D18" t="s">
        <v>93</v>
      </c>
      <c r="E18" s="59" t="s">
        <v>365</v>
      </c>
    </row>
    <row r="19" spans="2:5" x14ac:dyDescent="0.2">
      <c r="B19" s="54" t="s">
        <v>274</v>
      </c>
      <c r="C19" s="59" t="s">
        <v>324</v>
      </c>
      <c r="D19" t="s">
        <v>151</v>
      </c>
      <c r="E19" s="59" t="s">
        <v>324</v>
      </c>
    </row>
    <row r="20" spans="2:5" ht="25.5" x14ac:dyDescent="0.2">
      <c r="B20" s="54" t="s">
        <v>275</v>
      </c>
      <c r="C20" s="59" t="s">
        <v>327</v>
      </c>
      <c r="D20" t="s">
        <v>180</v>
      </c>
      <c r="E20" s="59" t="s">
        <v>327</v>
      </c>
    </row>
    <row r="21" spans="2:5" x14ac:dyDescent="0.2">
      <c r="B21" s="54" t="s">
        <v>179</v>
      </c>
      <c r="C21" s="59" t="s">
        <v>327</v>
      </c>
      <c r="D21" t="s">
        <v>180</v>
      </c>
      <c r="E21" s="59" t="s">
        <v>327</v>
      </c>
    </row>
    <row r="22" spans="2:5" x14ac:dyDescent="0.2">
      <c r="B22" s="54" t="s">
        <v>279</v>
      </c>
      <c r="C22" s="59" t="s">
        <v>324</v>
      </c>
      <c r="D22" t="s">
        <v>151</v>
      </c>
      <c r="E22" s="59" t="s">
        <v>324</v>
      </c>
    </row>
    <row r="23" spans="2:5" x14ac:dyDescent="0.2">
      <c r="B23" s="54" t="s">
        <v>280</v>
      </c>
      <c r="C23" s="59" t="s">
        <v>330</v>
      </c>
      <c r="D23" t="s">
        <v>81</v>
      </c>
      <c r="E23" s="59" t="s">
        <v>330</v>
      </c>
    </row>
    <row r="24" spans="2:5" x14ac:dyDescent="0.2">
      <c r="B24" s="54" t="s">
        <v>278</v>
      </c>
      <c r="C24" s="59" t="s">
        <v>326</v>
      </c>
      <c r="D24" t="s">
        <v>149</v>
      </c>
      <c r="E24" s="59" t="s">
        <v>326</v>
      </c>
    </row>
    <row r="25" spans="2:5" x14ac:dyDescent="0.2">
      <c r="B25" s="54" t="s">
        <v>285</v>
      </c>
      <c r="C25" s="68" t="s">
        <v>331</v>
      </c>
      <c r="D25" t="s">
        <v>141</v>
      </c>
      <c r="E25" s="59" t="s">
        <v>331</v>
      </c>
    </row>
    <row r="26" spans="2:5" ht="25.5" x14ac:dyDescent="0.2">
      <c r="B26" s="54" t="s">
        <v>286</v>
      </c>
      <c r="C26" s="68" t="s">
        <v>325</v>
      </c>
      <c r="D26" t="s">
        <v>83</v>
      </c>
      <c r="E26" s="59" t="s">
        <v>325</v>
      </c>
    </row>
    <row r="27" spans="2:5" x14ac:dyDescent="0.2">
      <c r="B27" s="54" t="s">
        <v>173</v>
      </c>
      <c r="C27" s="59" t="s">
        <v>349</v>
      </c>
      <c r="D27" s="23" t="s">
        <v>193</v>
      </c>
      <c r="E27" s="59" t="s">
        <v>349</v>
      </c>
    </row>
    <row r="28" spans="2:5" ht="38.25" x14ac:dyDescent="0.2">
      <c r="B28" s="54" t="s">
        <v>287</v>
      </c>
      <c r="C28" s="59" t="s">
        <v>349</v>
      </c>
      <c r="D28" s="23" t="s">
        <v>193</v>
      </c>
      <c r="E28" s="59" t="s">
        <v>349</v>
      </c>
    </row>
    <row r="29" spans="2:5" x14ac:dyDescent="0.2">
      <c r="B29" s="54" t="s">
        <v>288</v>
      </c>
      <c r="C29" s="59" t="s">
        <v>349</v>
      </c>
      <c r="D29" s="23" t="s">
        <v>193</v>
      </c>
      <c r="E29" s="59" t="s">
        <v>349</v>
      </c>
    </row>
    <row r="30" spans="2:5" ht="25.5" x14ac:dyDescent="0.2">
      <c r="B30" s="54" t="s">
        <v>289</v>
      </c>
      <c r="C30" s="59" t="s">
        <v>349</v>
      </c>
      <c r="D30" s="23" t="s">
        <v>193</v>
      </c>
      <c r="E30" s="59" t="s">
        <v>349</v>
      </c>
    </row>
    <row r="31" spans="2:5" x14ac:dyDescent="0.2">
      <c r="B31" s="54" t="s">
        <v>290</v>
      </c>
      <c r="C31" s="59" t="s">
        <v>349</v>
      </c>
      <c r="D31" s="23" t="s">
        <v>193</v>
      </c>
      <c r="E31" s="59" t="s">
        <v>349</v>
      </c>
    </row>
    <row r="32" spans="2:5" x14ac:dyDescent="0.2">
      <c r="B32" s="54" t="s">
        <v>162</v>
      </c>
      <c r="C32" s="59" t="s">
        <v>349</v>
      </c>
      <c r="D32" s="23" t="s">
        <v>193</v>
      </c>
      <c r="E32" s="59" t="s">
        <v>349</v>
      </c>
    </row>
    <row r="33" spans="2:5" x14ac:dyDescent="0.2">
      <c r="B33" s="54" t="s">
        <v>291</v>
      </c>
      <c r="C33" s="59" t="s">
        <v>349</v>
      </c>
      <c r="D33" s="23" t="s">
        <v>193</v>
      </c>
      <c r="E33" s="59" t="s">
        <v>349</v>
      </c>
    </row>
    <row r="34" spans="2:5" ht="25.5" x14ac:dyDescent="0.2">
      <c r="B34" s="54" t="s">
        <v>292</v>
      </c>
      <c r="C34" s="59" t="s">
        <v>349</v>
      </c>
      <c r="D34" s="23" t="s">
        <v>193</v>
      </c>
      <c r="E34" s="59" t="s">
        <v>349</v>
      </c>
    </row>
    <row r="35" spans="2:5" ht="25.5" x14ac:dyDescent="0.2">
      <c r="B35" s="54" t="s">
        <v>293</v>
      </c>
      <c r="C35" s="59" t="s">
        <v>349</v>
      </c>
      <c r="D35" s="23" t="s">
        <v>193</v>
      </c>
      <c r="E35" s="59" t="s">
        <v>349</v>
      </c>
    </row>
    <row r="36" spans="2:5" x14ac:dyDescent="0.2">
      <c r="B36" s="54" t="s">
        <v>294</v>
      </c>
      <c r="C36" s="59" t="s">
        <v>349</v>
      </c>
      <c r="D36" s="23" t="s">
        <v>193</v>
      </c>
      <c r="E36" s="59" t="s">
        <v>349</v>
      </c>
    </row>
    <row r="37" spans="2:5" x14ac:dyDescent="0.2">
      <c r="B37" s="54" t="s">
        <v>295</v>
      </c>
      <c r="C37" s="59" t="s">
        <v>349</v>
      </c>
      <c r="D37" s="23" t="s">
        <v>193</v>
      </c>
      <c r="E37" s="59" t="s">
        <v>349</v>
      </c>
    </row>
    <row r="38" spans="2:5" x14ac:dyDescent="0.2">
      <c r="B38" s="54" t="s">
        <v>171</v>
      </c>
      <c r="C38" s="59" t="s">
        <v>349</v>
      </c>
      <c r="D38" s="23" t="s">
        <v>193</v>
      </c>
      <c r="E38" s="59" t="s">
        <v>349</v>
      </c>
    </row>
    <row r="39" spans="2:5" x14ac:dyDescent="0.2">
      <c r="B39" s="54" t="s">
        <v>169</v>
      </c>
      <c r="C39" s="59" t="s">
        <v>349</v>
      </c>
      <c r="D39" s="23" t="s">
        <v>193</v>
      </c>
      <c r="E39" s="59" t="s">
        <v>349</v>
      </c>
    </row>
    <row r="40" spans="2:5" x14ac:dyDescent="0.2">
      <c r="B40" s="54" t="s">
        <v>175</v>
      </c>
      <c r="C40" s="59" t="s">
        <v>349</v>
      </c>
      <c r="D40" s="23" t="s">
        <v>193</v>
      </c>
      <c r="E40" s="59" t="s">
        <v>349</v>
      </c>
    </row>
    <row r="41" spans="2:5" x14ac:dyDescent="0.2">
      <c r="B41" s="54" t="s">
        <v>296</v>
      </c>
      <c r="C41" s="59" t="s">
        <v>332</v>
      </c>
      <c r="D41" t="s">
        <v>75</v>
      </c>
      <c r="E41" s="59" t="s">
        <v>332</v>
      </c>
    </row>
    <row r="42" spans="2:5" x14ac:dyDescent="0.2">
      <c r="B42" s="62" t="s">
        <v>301</v>
      </c>
      <c r="C42" s="59" t="s">
        <v>333</v>
      </c>
      <c r="D42" t="s">
        <v>377</v>
      </c>
      <c r="E42" s="59" t="s">
        <v>333</v>
      </c>
    </row>
    <row r="43" spans="2:5" x14ac:dyDescent="0.2">
      <c r="B43" s="54" t="s">
        <v>302</v>
      </c>
      <c r="C43" s="59" t="s">
        <v>335</v>
      </c>
      <c r="D43" t="s">
        <v>166</v>
      </c>
      <c r="E43" s="59" t="s">
        <v>335</v>
      </c>
    </row>
    <row r="44" spans="2:5" ht="25.5" x14ac:dyDescent="0.2">
      <c r="B44" s="54" t="s">
        <v>303</v>
      </c>
      <c r="C44" s="59" t="s">
        <v>333</v>
      </c>
      <c r="D44" t="s">
        <v>164</v>
      </c>
      <c r="E44" s="59" t="s">
        <v>333</v>
      </c>
    </row>
    <row r="45" spans="2:5" x14ac:dyDescent="0.2">
      <c r="B45" s="54" t="s">
        <v>304</v>
      </c>
      <c r="C45" s="59" t="s">
        <v>350</v>
      </c>
      <c r="D45" t="s">
        <v>30</v>
      </c>
      <c r="E45" s="59" t="s">
        <v>350</v>
      </c>
    </row>
    <row r="46" spans="2:5" ht="25.5" x14ac:dyDescent="0.2">
      <c r="B46" s="54" t="s">
        <v>305</v>
      </c>
      <c r="C46" s="59" t="s">
        <v>337</v>
      </c>
      <c r="D46" t="s">
        <v>55</v>
      </c>
      <c r="E46" s="59" t="s">
        <v>337</v>
      </c>
    </row>
    <row r="47" spans="2:5" x14ac:dyDescent="0.2">
      <c r="B47" s="54" t="s">
        <v>306</v>
      </c>
      <c r="C47" s="59" t="s">
        <v>338</v>
      </c>
      <c r="D47" t="s">
        <v>135</v>
      </c>
      <c r="E47" s="59" t="s">
        <v>338</v>
      </c>
    </row>
    <row r="48" spans="2:5" x14ac:dyDescent="0.2">
      <c r="B48" s="54" t="s">
        <v>56</v>
      </c>
      <c r="C48" s="59" t="s">
        <v>339</v>
      </c>
      <c r="D48" t="s">
        <v>57</v>
      </c>
      <c r="E48" s="59" t="s">
        <v>339</v>
      </c>
    </row>
    <row r="49" spans="2:5" x14ac:dyDescent="0.2">
      <c r="B49" s="54" t="s">
        <v>307</v>
      </c>
      <c r="C49" s="59" t="s">
        <v>340</v>
      </c>
      <c r="D49" t="s">
        <v>59</v>
      </c>
      <c r="E49" s="59" t="s">
        <v>340</v>
      </c>
    </row>
    <row r="50" spans="2:5" ht="25.5" x14ac:dyDescent="0.2">
      <c r="B50" s="54" t="s">
        <v>309</v>
      </c>
      <c r="C50" s="59" t="s">
        <v>332</v>
      </c>
      <c r="D50" t="s">
        <v>75</v>
      </c>
      <c r="E50" s="59" t="s">
        <v>332</v>
      </c>
    </row>
    <row r="51" spans="2:5" x14ac:dyDescent="0.2">
      <c r="B51" s="54" t="s">
        <v>310</v>
      </c>
      <c r="C51" s="59" t="s">
        <v>362</v>
      </c>
      <c r="D51" s="23" t="s">
        <v>67</v>
      </c>
      <c r="E51" s="59" t="s">
        <v>362</v>
      </c>
    </row>
    <row r="52" spans="2:5" x14ac:dyDescent="0.2">
      <c r="C52" s="59" t="s">
        <v>347</v>
      </c>
      <c r="D52" s="23" t="s">
        <v>196</v>
      </c>
      <c r="E52" s="59" t="s">
        <v>347</v>
      </c>
    </row>
    <row r="53" spans="2:5" x14ac:dyDescent="0.2">
      <c r="B53" s="60" t="s">
        <v>345</v>
      </c>
      <c r="C53" s="66" t="s">
        <v>376</v>
      </c>
      <c r="D53" s="66" t="s">
        <v>376</v>
      </c>
      <c r="E53" s="66" t="s">
        <v>376</v>
      </c>
    </row>
    <row r="54" spans="2:5" x14ac:dyDescent="0.2">
      <c r="B54" s="54" t="s">
        <v>346</v>
      </c>
      <c r="C54" s="59" t="s">
        <v>367</v>
      </c>
      <c r="D54" s="69" t="s">
        <v>17</v>
      </c>
      <c r="E54" s="59" t="s">
        <v>367</v>
      </c>
    </row>
    <row r="55" spans="2:5" x14ac:dyDescent="0.2">
      <c r="C55" s="59" t="s">
        <v>334</v>
      </c>
      <c r="D55" s="69" t="s">
        <v>202</v>
      </c>
      <c r="E55" s="59" t="s">
        <v>334</v>
      </c>
    </row>
    <row r="56" spans="2:5" ht="25.5" x14ac:dyDescent="0.2">
      <c r="B56" s="61" t="s">
        <v>106</v>
      </c>
      <c r="C56" s="59" t="s">
        <v>361</v>
      </c>
      <c r="D56" s="69" t="s">
        <v>378</v>
      </c>
      <c r="E56" s="59" t="s">
        <v>361</v>
      </c>
    </row>
    <row r="57" spans="2:5" ht="25.5" x14ac:dyDescent="0.2">
      <c r="B57" s="54" t="s">
        <v>369</v>
      </c>
      <c r="C57" s="59" t="s">
        <v>333</v>
      </c>
      <c r="D57" t="s">
        <v>164</v>
      </c>
      <c r="E57" s="59" t="s">
        <v>333</v>
      </c>
    </row>
    <row r="58" spans="2:5" ht="25.5" x14ac:dyDescent="0.2">
      <c r="B58" s="54" t="s">
        <v>352</v>
      </c>
      <c r="C58" s="59" t="s">
        <v>347</v>
      </c>
      <c r="D58" s="23" t="s">
        <v>196</v>
      </c>
      <c r="E58" s="59" t="s">
        <v>347</v>
      </c>
    </row>
    <row r="59" spans="2:5" ht="33.75" x14ac:dyDescent="0.2">
      <c r="B59" s="70" t="s">
        <v>356</v>
      </c>
      <c r="C59" s="59" t="s">
        <v>338</v>
      </c>
      <c r="D59" t="s">
        <v>135</v>
      </c>
      <c r="E59" s="59" t="s">
        <v>338</v>
      </c>
    </row>
    <row r="60" spans="2:5" x14ac:dyDescent="0.2">
      <c r="B60" s="70" t="s">
        <v>355</v>
      </c>
      <c r="C60" s="59" t="s">
        <v>324</v>
      </c>
      <c r="D60" t="s">
        <v>151</v>
      </c>
      <c r="E60" s="59" t="s">
        <v>324</v>
      </c>
    </row>
    <row r="61" spans="2:5" x14ac:dyDescent="0.2">
      <c r="B61" s="70" t="s">
        <v>351</v>
      </c>
      <c r="C61" s="68" t="s">
        <v>323</v>
      </c>
      <c r="D61" t="s">
        <v>190</v>
      </c>
      <c r="E61" s="59" t="s">
        <v>323</v>
      </c>
    </row>
    <row r="62" spans="2:5" ht="22.5" x14ac:dyDescent="0.2">
      <c r="B62" s="70" t="s">
        <v>359</v>
      </c>
      <c r="C62" s="59" t="s">
        <v>362</v>
      </c>
      <c r="D62" s="71" t="s">
        <v>382</v>
      </c>
      <c r="E62" s="59" t="s">
        <v>362</v>
      </c>
    </row>
    <row r="63" spans="2:5" x14ac:dyDescent="0.2">
      <c r="B63" s="70" t="s">
        <v>354</v>
      </c>
      <c r="C63" s="59" t="s">
        <v>333</v>
      </c>
      <c r="D63" t="s">
        <v>164</v>
      </c>
      <c r="E63" s="59" t="s">
        <v>333</v>
      </c>
    </row>
    <row r="64" spans="2:5" x14ac:dyDescent="0.2">
      <c r="B64" s="70" t="s">
        <v>379</v>
      </c>
      <c r="D64" t="s">
        <v>30</v>
      </c>
      <c r="E64" s="59" t="s">
        <v>350</v>
      </c>
    </row>
    <row r="65" spans="2:5" ht="22.5" x14ac:dyDescent="0.2">
      <c r="B65" s="70" t="s">
        <v>360</v>
      </c>
      <c r="C65" s="59" t="s">
        <v>362</v>
      </c>
      <c r="D65" s="71" t="s">
        <v>382</v>
      </c>
      <c r="E65" s="59" t="s">
        <v>362</v>
      </c>
    </row>
    <row r="66" spans="2:5" x14ac:dyDescent="0.2">
      <c r="B66" s="70" t="s">
        <v>380</v>
      </c>
      <c r="C66" s="59" t="s">
        <v>334</v>
      </c>
      <c r="D66" s="69" t="s">
        <v>202</v>
      </c>
      <c r="E66" s="59" t="s">
        <v>334</v>
      </c>
    </row>
    <row r="67" spans="2:5" x14ac:dyDescent="0.2">
      <c r="B67" s="70" t="s">
        <v>381</v>
      </c>
      <c r="C67" s="59" t="s">
        <v>362</v>
      </c>
      <c r="D67" s="71" t="s">
        <v>382</v>
      </c>
      <c r="E67" s="59" t="s">
        <v>362</v>
      </c>
    </row>
    <row r="68" spans="2:5" ht="22.5" x14ac:dyDescent="0.2">
      <c r="B68" s="72" t="s">
        <v>384</v>
      </c>
      <c r="C68" s="59" t="s">
        <v>338</v>
      </c>
      <c r="D68" t="s">
        <v>135</v>
      </c>
      <c r="E68" s="59" t="s">
        <v>338</v>
      </c>
    </row>
    <row r="69" spans="2:5" ht="33.75" x14ac:dyDescent="0.2">
      <c r="B69" s="72" t="s">
        <v>385</v>
      </c>
      <c r="C69" s="59" t="s">
        <v>386</v>
      </c>
      <c r="D69" t="s">
        <v>69</v>
      </c>
      <c r="E69" s="59" t="s">
        <v>386</v>
      </c>
    </row>
    <row r="70" spans="2:5" x14ac:dyDescent="0.2">
      <c r="B70" s="72" t="s">
        <v>383</v>
      </c>
      <c r="C70" s="59" t="s">
        <v>324</v>
      </c>
      <c r="D70" t="s">
        <v>151</v>
      </c>
      <c r="E70" s="59" t="s">
        <v>324</v>
      </c>
    </row>
    <row r="71" spans="2:5" x14ac:dyDescent="0.2">
      <c r="B71" s="72" t="s">
        <v>49</v>
      </c>
      <c r="C71" s="59" t="s">
        <v>371</v>
      </c>
      <c r="D71" s="58" t="s">
        <v>51</v>
      </c>
      <c r="E71" s="59" t="s">
        <v>371</v>
      </c>
    </row>
    <row r="72" spans="2:5" x14ac:dyDescent="0.2">
      <c r="B72" s="73" t="s">
        <v>70</v>
      </c>
      <c r="C72" s="19" t="s">
        <v>366</v>
      </c>
      <c r="D72" s="14" t="s">
        <v>71</v>
      </c>
      <c r="E72" s="19" t="s">
        <v>366</v>
      </c>
    </row>
    <row r="73" spans="2:5" x14ac:dyDescent="0.2">
      <c r="B73" s="73" t="s">
        <v>387</v>
      </c>
      <c r="C73" s="59" t="s">
        <v>324</v>
      </c>
      <c r="D73" t="s">
        <v>151</v>
      </c>
      <c r="E73" s="59" t="s">
        <v>324</v>
      </c>
    </row>
    <row r="74" spans="2:5" x14ac:dyDescent="0.2">
      <c r="B74" s="73" t="s">
        <v>299</v>
      </c>
      <c r="C74" s="59" t="s">
        <v>347</v>
      </c>
      <c r="D74" s="23" t="s">
        <v>196</v>
      </c>
      <c r="E74" s="59" t="s">
        <v>347</v>
      </c>
    </row>
  </sheetData>
  <conditionalFormatting sqref="B2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Спр!$D$3:$D$125</xm:f>
          </x14:formula1>
          <xm:sqref>E4:E47 C4:C47 E50:E51 C50:C51 C56:C57 E56:E57 E59:E65 C59:C63 C65 E67:E68 C67:C68 E70:E71 C70:C71 E73 C73</xm:sqref>
        </x14:dataValidation>
        <x14:dataValidation type="list" allowBlank="1" showInputMessage="1" showErrorMessage="1">
          <x14:formula1>
            <xm:f>[1]Спр!#REF!</xm:f>
          </x14:formula1>
          <xm:sqref>C48:C49 E49 E52 C52 C54:C55 E54:E55 E58 C58 E74 C74 C66 E66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CF14_RBK</vt:lpstr>
      <vt:lpstr>мес</vt:lpstr>
      <vt:lpstr>всп 2</vt:lpstr>
      <vt:lpstr>всп</vt:lpstr>
      <vt:lpstr>Base_08</vt:lpstr>
      <vt:lpstr>Спр</vt:lpstr>
      <vt:lpstr>Catalog</vt:lpstr>
      <vt:lpstr>CF14_RBK!Заголовки_для_печати</vt:lpstr>
      <vt:lpstr>CF14_RBK!Область_печати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Piryugin</dc:creator>
  <cp:lastModifiedBy>Aleksandr Nemtsev</cp:lastModifiedBy>
  <cp:lastPrinted>2014-04-08T11:53:42Z</cp:lastPrinted>
  <dcterms:created xsi:type="dcterms:W3CDTF">2014-03-03T13:30:47Z</dcterms:created>
  <dcterms:modified xsi:type="dcterms:W3CDTF">2014-09-10T08:59:32Z</dcterms:modified>
</cp:coreProperties>
</file>