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Методика" sheetId="1" r:id="rId1"/>
    <sheet name="Р.3 Табл. 3.2 - 3.6" sheetId="5" r:id="rId2"/>
    <sheet name="Р.3 Табл. 3.7 - 3.13" sheetId="2" r:id="rId3"/>
    <sheet name="Додаток А" sheetId="3" r:id="rId4"/>
    <sheet name="Додаток В" sheetId="4" r:id="rId5"/>
  </sheets>
  <calcPr calcId="125725"/>
</workbook>
</file>

<file path=xl/calcChain.xml><?xml version="1.0" encoding="utf-8"?>
<calcChain xmlns="http://schemas.openxmlformats.org/spreadsheetml/2006/main">
  <c r="D23" i="1"/>
  <c r="D21"/>
  <c r="I41" s="1"/>
  <c r="AY9"/>
  <c r="O5"/>
  <c r="D56"/>
  <c r="D55"/>
  <c r="D37"/>
  <c r="M43" s="1"/>
  <c r="D36"/>
  <c r="L43" s="1"/>
  <c r="D35"/>
  <c r="J43" s="1"/>
  <c r="D32"/>
  <c r="M42" s="1"/>
  <c r="D31"/>
  <c r="L42" s="1"/>
  <c r="D30"/>
  <c r="K42" s="1"/>
  <c r="D29"/>
  <c r="J42" s="1"/>
  <c r="D28"/>
  <c r="I42" s="1"/>
  <c r="D27"/>
  <c r="H42" s="1"/>
  <c r="D24"/>
  <c r="L41" s="1"/>
  <c r="BG10"/>
  <c r="D22"/>
  <c r="J41" s="1"/>
  <c r="D20"/>
  <c r="H41" s="1"/>
  <c r="K41" l="1"/>
  <c r="D49" s="1"/>
  <c r="H67" s="1"/>
  <c r="J67" l="1"/>
  <c r="D61"/>
  <c r="J68" s="1"/>
  <c r="H68" l="1"/>
</calcChain>
</file>

<file path=xl/sharedStrings.xml><?xml version="1.0" encoding="utf-8"?>
<sst xmlns="http://schemas.openxmlformats.org/spreadsheetml/2006/main" count="1090" uniqueCount="378">
  <si>
    <t>км</t>
  </si>
  <si>
    <t>Євро-0</t>
  </si>
  <si>
    <t>Режим руху транспортного потоку</t>
  </si>
  <si>
    <t>Швидкість транспортного потоку</t>
  </si>
  <si>
    <t>Висота джерела викиду для змішаного потоку</t>
  </si>
  <si>
    <t>Швидкість вітру</t>
  </si>
  <si>
    <t>Погодні умови</t>
  </si>
  <si>
    <t>L</t>
  </si>
  <si>
    <t>Довжина ділянки дороги</t>
  </si>
  <si>
    <t xml:space="preserve">Відповідність нормам токсичності Євро </t>
  </si>
  <si>
    <t>Категорія автомобіля</t>
  </si>
  <si>
    <t>k</t>
  </si>
  <si>
    <t xml:space="preserve">Вид палива </t>
  </si>
  <si>
    <t>p</t>
  </si>
  <si>
    <t xml:space="preserve">Інтенсивність транспортного потоку </t>
  </si>
  <si>
    <t>I</t>
  </si>
  <si>
    <t>v</t>
  </si>
  <si>
    <t>H</t>
  </si>
  <si>
    <t>u</t>
  </si>
  <si>
    <t xml:space="preserve">Напрям вітру відносно осі дороги </t>
  </si>
  <si>
    <t>α</t>
  </si>
  <si>
    <t>Відстань від джерела викиду до розрахункової точки</t>
  </si>
  <si>
    <t>x</t>
  </si>
  <si>
    <t>М1, М2, М3, N1, N2, N3</t>
  </si>
  <si>
    <t>B, D, LG, NG</t>
  </si>
  <si>
    <t>авт./год</t>
  </si>
  <si>
    <t>усталений рух</t>
  </si>
  <si>
    <t>км/год</t>
  </si>
  <si>
    <t>м</t>
  </si>
  <si>
    <t>м/с</t>
  </si>
  <si>
    <t>˚</t>
  </si>
  <si>
    <t>День, сильна сонячна радіація</t>
  </si>
  <si>
    <t>Вихідні дані</t>
  </si>
  <si>
    <t>Коефіцієнт</t>
  </si>
  <si>
    <t>Бензинові транспортні засоби</t>
  </si>
  <si>
    <t>BM1</t>
  </si>
  <si>
    <t>BM2</t>
  </si>
  <si>
    <t>BM3</t>
  </si>
  <si>
    <t>BN1</t>
  </si>
  <si>
    <t>BN2</t>
  </si>
  <si>
    <t>BN3</t>
  </si>
  <si>
    <t>СО</t>
  </si>
  <si>
    <t>a</t>
  </si>
  <si>
    <t>b</t>
  </si>
  <si>
    <t>–0,0458</t>
  </si>
  <si>
    <t>–2,3255</t>
  </si>
  <si>
    <t>–2,495</t>
  </si>
  <si>
    <t>c</t>
  </si>
  <si>
    <t>–0,0119</t>
  </si>
  <si>
    <t>–0,0137</t>
  </si>
  <si>
    <t>–0,0723</t>
  </si>
  <si>
    <t>d</t>
  </si>
  <si>
    <t>–0,0002</t>
  </si>
  <si>
    <t>–0,00002</t>
  </si>
  <si>
    <t>–0,0737</t>
  </si>
  <si>
    <t>–0,007</t>
  </si>
  <si>
    <t>–0,2328</t>
  </si>
  <si>
    <t>–0,0128</t>
  </si>
  <si>
    <t>–0,3261</t>
  </si>
  <si>
    <t>–0,0003</t>
  </si>
  <si>
    <t>–0,0045</t>
  </si>
  <si>
    <t>–0,2</t>
  </si>
  <si>
    <t>–0,0652</t>
  </si>
  <si>
    <t>–0,2939</t>
  </si>
  <si>
    <t>–0,0842</t>
  </si>
  <si>
    <t>–0,0911</t>
  </si>
  <si>
    <t>–0,4846</t>
  </si>
  <si>
    <t>–0,0018</t>
  </si>
  <si>
    <t>–0,00006</t>
  </si>
  <si>
    <t>–0,0001</t>
  </si>
  <si>
    <r>
      <t>R</t>
    </r>
    <r>
      <rPr>
        <i/>
        <vertAlign val="superscript"/>
        <sz val="11"/>
        <color theme="1"/>
        <rFont val="Calibri"/>
        <family val="2"/>
        <charset val="204"/>
        <scheme val="minor"/>
      </rPr>
      <t>2</t>
    </r>
  </si>
  <si>
    <r>
      <t>С</t>
    </r>
    <r>
      <rPr>
        <i/>
        <vertAlign val="subscript"/>
        <sz val="11"/>
        <color theme="1"/>
        <rFont val="Calibri"/>
        <family val="2"/>
        <charset val="204"/>
        <scheme val="minor"/>
      </rPr>
      <t>n</t>
    </r>
    <r>
      <rPr>
        <i/>
        <sz val="11"/>
        <color theme="1"/>
        <rFont val="Calibri"/>
        <family val="2"/>
        <charset val="204"/>
        <scheme val="minor"/>
      </rPr>
      <t>H</t>
    </r>
    <r>
      <rPr>
        <i/>
        <vertAlign val="subscript"/>
        <sz val="11"/>
        <color theme="1"/>
        <rFont val="Calibri"/>
        <family val="2"/>
        <charset val="204"/>
        <scheme val="minor"/>
      </rPr>
      <t>m</t>
    </r>
  </si>
  <si>
    <r>
      <t>–6∙10</t>
    </r>
    <r>
      <rPr>
        <vertAlign val="superscript"/>
        <sz val="11"/>
        <color theme="1"/>
        <rFont val="Calibri"/>
        <family val="2"/>
        <charset val="204"/>
        <scheme val="minor"/>
      </rPr>
      <t>–6</t>
    </r>
  </si>
  <si>
    <r>
      <t>2∙10</t>
    </r>
    <r>
      <rPr>
        <vertAlign val="superscript"/>
        <sz val="11"/>
        <color theme="1"/>
        <rFont val="Calibri"/>
        <family val="2"/>
        <charset val="204"/>
        <scheme val="minor"/>
      </rPr>
      <t>–6</t>
    </r>
  </si>
  <si>
    <r>
      <t>10</t>
    </r>
    <r>
      <rPr>
        <vertAlign val="superscript"/>
        <sz val="11"/>
        <color theme="1"/>
        <rFont val="Calibri"/>
        <family val="2"/>
        <charset val="204"/>
        <scheme val="minor"/>
      </rPr>
      <t>–5</t>
    </r>
  </si>
  <si>
    <r>
      <t>4∙10</t>
    </r>
    <r>
      <rPr>
        <vertAlign val="superscript"/>
        <sz val="11"/>
        <color theme="1"/>
        <rFont val="Calibri"/>
        <family val="2"/>
        <charset val="204"/>
        <scheme val="minor"/>
      </rPr>
      <t>–6</t>
    </r>
  </si>
  <si>
    <r>
      <t>–2∙10</t>
    </r>
    <r>
      <rPr>
        <vertAlign val="superscript"/>
        <sz val="11"/>
        <color theme="1"/>
        <rFont val="Calibri"/>
        <family val="2"/>
        <charset val="204"/>
        <scheme val="minor"/>
      </rPr>
      <t>–5</t>
    </r>
  </si>
  <si>
    <r>
      <t>NО</t>
    </r>
    <r>
      <rPr>
        <i/>
        <vertAlign val="subscript"/>
        <sz val="11"/>
        <color theme="1"/>
        <rFont val="Calibri"/>
        <family val="2"/>
        <charset val="204"/>
        <scheme val="minor"/>
      </rPr>
      <t>х</t>
    </r>
  </si>
  <si>
    <t>Таблиця А.1 – Значення коефіцієнтів регресії залежностей питомих викидів  забруднюючих речовин СО, NOx і СnHm від швидкості руху бензинових  транспортних засобів</t>
  </si>
  <si>
    <t>Діапазон швидкостей розгону, км/год</t>
  </si>
  <si>
    <t>0-20</t>
  </si>
  <si>
    <t>0-30</t>
  </si>
  <si>
    <t>0-40</t>
  </si>
  <si>
    <t>0-50</t>
  </si>
  <si>
    <t>0-60</t>
  </si>
  <si>
    <t>СН</t>
  </si>
  <si>
    <t>NОx</t>
  </si>
  <si>
    <r>
      <t>NО</t>
    </r>
    <r>
      <rPr>
        <i/>
        <vertAlign val="subscript"/>
        <sz val="11"/>
        <color theme="1"/>
        <rFont val="Calibri"/>
        <family val="2"/>
        <charset val="204"/>
        <scheme val="minor"/>
      </rPr>
      <t>x</t>
    </r>
  </si>
  <si>
    <t>Таблиця 3.7– Значення питомих викидів забруднюючих речовин (г/с) для різних категорій бензинових транспортних засобів для діапазонів швидкостей від 0 до 20, 30, 40, 50, 60 км/год</t>
  </si>
  <si>
    <t>Коефіцієнти</t>
  </si>
  <si>
    <t>Категорії транспортних засобів</t>
  </si>
  <si>
    <t>M1,M2, N1</t>
  </si>
  <si>
    <t>N3</t>
  </si>
  <si>
    <t>M3,N2, N3</t>
  </si>
  <si>
    <t>N1</t>
  </si>
  <si>
    <t>M3, N2, N3</t>
  </si>
  <si>
    <t>Вид палива</t>
  </si>
  <si>
    <t>бензин (В)</t>
  </si>
  <si>
    <t>дизельне паливо (D)</t>
  </si>
  <si>
    <t>стиснений природний газ (LG)</t>
  </si>
  <si>
    <t>зріджений нафтовий газ (NG)</t>
  </si>
  <si>
    <t>–0,522</t>
  </si>
  <si>
    <t>–3,87</t>
  </si>
  <si>
    <t>–0,1667</t>
  </si>
  <si>
    <t>–0,116</t>
  </si>
  <si>
    <t>–0,0067</t>
  </si>
  <si>
    <t>–0,0055</t>
  </si>
  <si>
    <t>M1, M2, N1</t>
  </si>
  <si>
    <t>Таблиця 3.8– Значення коефіцієнтів регресії залежностей, що визначають вплив режиму розгону на витрату палива транспортних засобів різних категорій</t>
  </si>
  <si>
    <t>Дизельні транспортні засоби</t>
  </si>
  <si>
    <t>DM1</t>
  </si>
  <si>
    <t>DM2</t>
  </si>
  <si>
    <t>DM3</t>
  </si>
  <si>
    <t>DN1</t>
  </si>
  <si>
    <t>DN2</t>
  </si>
  <si>
    <t>DN3</t>
  </si>
  <si>
    <r>
      <t>NO</t>
    </r>
    <r>
      <rPr>
        <i/>
        <vertAlign val="subscript"/>
        <sz val="11"/>
        <color theme="1"/>
        <rFont val="Calibri"/>
        <family val="2"/>
        <charset val="204"/>
        <scheme val="minor"/>
      </rPr>
      <t>x</t>
    </r>
  </si>
  <si>
    <t>Таблиця 3.9 – Значення питомих викидів забруднюючих речовин (г/с) для різних категорій дизельних транспортних  для діапазонів швидкостей від 0 до 20, 30, 40, 50, 60 км/год</t>
  </si>
  <si>
    <t> 22,96</t>
  </si>
  <si>
    <t> 6,21</t>
  </si>
  <si>
    <t>Таблиця 3.10 – Значення коефіцієнтів впливу режиму розгону на питомі викиди РМ дизельних транспортних засобів</t>
  </si>
  <si>
    <t>Діапазон швидкостей</t>
  </si>
  <si>
    <t>M1</t>
  </si>
  <si>
    <t>M3</t>
  </si>
  <si>
    <t>Таблиця 3.11 – Значення коефіцієнтів впливу режиму розгону на питомий викид і-ї речовини</t>
  </si>
  <si>
    <t>Таблиця 3.12 – Значення питомих викидів забруднюючих речовин при роботі транспортних засобів різних категорій на різних видах палива у режимі холостого ходу, мг/с</t>
  </si>
  <si>
    <t>Забруднююча речовина</t>
  </si>
  <si>
    <t>M2</t>
  </si>
  <si>
    <t>N2</t>
  </si>
  <si>
    <t>Бензин (В)</t>
  </si>
  <si>
    <t>Дизельне паливо (D)</t>
  </si>
  <si>
    <t>PM</t>
  </si>
  <si>
    <t>Стиснений природний газ (NG)</t>
  </si>
  <si>
    <t>-</t>
  </si>
  <si>
    <r>
      <t xml:space="preserve">Зріджений нафтовий газ </t>
    </r>
    <r>
      <rPr>
        <sz val="11"/>
        <color theme="1"/>
        <rFont val="Calibri"/>
        <family val="2"/>
        <charset val="204"/>
        <scheme val="minor"/>
      </rPr>
      <t>(LG)</t>
    </r>
  </si>
  <si>
    <t>Таблиця 3.13 – Значення показників витрати палива при роботі транспортних засобів різних категорій на різних видах палива у режимі холостого ходу, г/с</t>
  </si>
  <si>
    <t>B</t>
  </si>
  <si>
    <t>LG</t>
  </si>
  <si>
    <t>D</t>
  </si>
  <si>
    <t>NG</t>
  </si>
  <si>
    <t>–0,01643</t>
  </si>
  <si>
    <t>–0,085</t>
  </si>
  <si>
    <t>–0,7791</t>
  </si>
  <si>
    <t>–0,1353</t>
  </si>
  <si>
    <t>–0,2404</t>
  </si>
  <si>
    <t>–0,7227</t>
  </si>
  <si>
    <t>0 001</t>
  </si>
  <si>
    <t>–0,0348</t>
  </si>
  <si>
    <t>–0,0664</t>
  </si>
  <si>
    <t>–0,8076</t>
  </si>
  <si>
    <t>–0,069</t>
  </si>
  <si>
    <t>–0,47</t>
  </si>
  <si>
    <t>– 0,0073</t>
  </si>
  <si>
    <t>–0,2065</t>
  </si>
  <si>
    <t>–0,0402</t>
  </si>
  <si>
    <t>–0,4974</t>
  </si>
  <si>
    <t>–0,1839</t>
  </si>
  <si>
    <t>–0,2848</t>
  </si>
  <si>
    <t>–0,9634</t>
  </si>
  <si>
    <t>–0,0041</t>
  </si>
  <si>
    <t>–0,0115</t>
  </si>
  <si>
    <t>–0,016</t>
  </si>
  <si>
    <t>–0,0116</t>
  </si>
  <si>
    <t>–0,0205</t>
  </si>
  <si>
    <t>–0,0305</t>
  </si>
  <si>
    <r>
      <t>–4∙10</t>
    </r>
    <r>
      <rPr>
        <vertAlign val="superscript"/>
        <sz val="11"/>
        <color theme="1"/>
        <rFont val="Calibri"/>
        <family val="2"/>
        <charset val="204"/>
        <scheme val="minor"/>
      </rPr>
      <t>–6</t>
    </r>
  </si>
  <si>
    <r>
      <t>–7∙10</t>
    </r>
    <r>
      <rPr>
        <vertAlign val="superscript"/>
        <sz val="11"/>
        <color theme="1"/>
        <rFont val="Calibri"/>
        <family val="2"/>
        <charset val="204"/>
        <scheme val="minor"/>
      </rPr>
      <t>–5</t>
    </r>
  </si>
  <si>
    <r>
      <t>–4∙10</t>
    </r>
    <r>
      <rPr>
        <vertAlign val="superscript"/>
        <sz val="11"/>
        <color theme="1"/>
        <rFont val="Calibri"/>
        <family val="2"/>
        <charset val="204"/>
        <scheme val="minor"/>
      </rPr>
      <t>–5</t>
    </r>
  </si>
  <si>
    <r>
      <t>–5∙10</t>
    </r>
    <r>
      <rPr>
        <vertAlign val="superscript"/>
        <sz val="11"/>
        <color theme="1"/>
        <rFont val="Calibri"/>
        <family val="2"/>
        <charset val="204"/>
        <scheme val="minor"/>
      </rPr>
      <t>–5</t>
    </r>
  </si>
  <si>
    <r>
      <t>–9∙10</t>
    </r>
    <r>
      <rPr>
        <vertAlign val="superscript"/>
        <sz val="11"/>
        <color theme="1"/>
        <rFont val="Calibri"/>
        <family val="2"/>
        <charset val="204"/>
        <scheme val="minor"/>
      </rPr>
      <t>–5</t>
    </r>
  </si>
  <si>
    <r>
      <t>4∙10</t>
    </r>
    <r>
      <rPr>
        <vertAlign val="superscript"/>
        <sz val="11"/>
        <color theme="1"/>
        <rFont val="Calibri"/>
        <family val="2"/>
        <charset val="204"/>
        <scheme val="minor"/>
      </rPr>
      <t>–5</t>
    </r>
  </si>
  <si>
    <t>Таблиця А.2 – Значення коефіцієнтів регресії залежностей питомих викидів забруднюючих речовин СО, NOx, СnHm і PM від швидкості руху дизельних транспортних засобів</t>
  </si>
  <si>
    <t>Транспортні засоби, що працюють на стисненому природному газі</t>
  </si>
  <si>
    <t>NGM3</t>
  </si>
  <si>
    <t>NGN2</t>
  </si>
  <si>
    <t>NGN3</t>
  </si>
  <si>
    <t>CO</t>
  </si>
  <si>
    <t>CH</t>
  </si>
  <si>
    <t>–1,2756</t>
  </si>
  <si>
    <t>–2,384</t>
  </si>
  <si>
    <t>–2,5501</t>
  </si>
  <si>
    <t>–0,1316</t>
  </si>
  <si>
    <t>–0,2609</t>
  </si>
  <si>
    <t>–0,0638</t>
  </si>
  <si>
    <t xml:space="preserve">Таблиця А.3 – Значення коефіцієнтів регресії залежностей питомих викидів </t>
  </si>
  <si>
    <t>–0,0012</t>
  </si>
  <si>
    <t>–4,2038</t>
  </si>
  <si>
    <t>–0,2246</t>
  </si>
  <si>
    <t>–0,1117</t>
  </si>
  <si>
    <t>–0,0321</t>
  </si>
  <si>
    <t>–0,0319</t>
  </si>
  <si>
    <t>–0,0037</t>
  </si>
  <si>
    <t>е</t>
  </si>
  <si>
    <t>–0,0165</t>
  </si>
  <si>
    <t>–0,903</t>
  </si>
  <si>
    <t>–0,0122</t>
  </si>
  <si>
    <t>–0,0019</t>
  </si>
  <si>
    <t>–0,0052</t>
  </si>
  <si>
    <t>–0,0138</t>
  </si>
  <si>
    <r>
      <t>3∙10</t>
    </r>
    <r>
      <rPr>
        <vertAlign val="superscript"/>
        <sz val="11"/>
        <color theme="1"/>
        <rFont val="Calibri"/>
        <family val="2"/>
        <charset val="204"/>
        <scheme val="minor"/>
      </rPr>
      <t>–5</t>
    </r>
  </si>
  <si>
    <r>
      <t>–3∙10</t>
    </r>
    <r>
      <rPr>
        <vertAlign val="superscript"/>
        <sz val="11"/>
        <color rgb="FF000000"/>
        <rFont val="Calibri"/>
        <family val="2"/>
        <charset val="204"/>
        <scheme val="minor"/>
      </rPr>
      <t>–6</t>
    </r>
  </si>
  <si>
    <r>
      <t>5∙10</t>
    </r>
    <r>
      <rPr>
        <vertAlign val="superscript"/>
        <sz val="11"/>
        <color rgb="FF000000"/>
        <rFont val="Calibri"/>
        <family val="2"/>
        <charset val="204"/>
        <scheme val="minor"/>
      </rPr>
      <t>–6</t>
    </r>
  </si>
  <si>
    <r>
      <t>2∙10</t>
    </r>
    <r>
      <rPr>
        <vertAlign val="superscript"/>
        <sz val="11"/>
        <color theme="1"/>
        <rFont val="Calibri"/>
        <family val="2"/>
        <charset val="204"/>
        <scheme val="minor"/>
      </rPr>
      <t>–5</t>
    </r>
  </si>
  <si>
    <r>
      <t>–3∙10</t>
    </r>
    <r>
      <rPr>
        <vertAlign val="superscript"/>
        <sz val="11"/>
        <color theme="1"/>
        <rFont val="Calibri"/>
        <family val="2"/>
        <charset val="204"/>
        <scheme val="minor"/>
      </rPr>
      <t>–6</t>
    </r>
  </si>
  <si>
    <r>
      <t>9∙10</t>
    </r>
    <r>
      <rPr>
        <vertAlign val="superscript"/>
        <sz val="11"/>
        <color theme="1"/>
        <rFont val="Calibri"/>
        <family val="2"/>
        <charset val="204"/>
        <scheme val="minor"/>
      </rPr>
      <t>–5</t>
    </r>
  </si>
  <si>
    <r>
      <t>–5∙10</t>
    </r>
    <r>
      <rPr>
        <vertAlign val="superscript"/>
        <sz val="11"/>
        <color theme="1"/>
        <rFont val="Calibri"/>
        <family val="2"/>
        <charset val="204"/>
        <scheme val="minor"/>
      </rPr>
      <t>–7</t>
    </r>
  </si>
  <si>
    <r>
      <t>6∙10</t>
    </r>
    <r>
      <rPr>
        <vertAlign val="superscript"/>
        <sz val="11"/>
        <color theme="1"/>
        <rFont val="Calibri"/>
        <family val="2"/>
        <charset val="204"/>
        <scheme val="minor"/>
      </rPr>
      <t>–6</t>
    </r>
  </si>
  <si>
    <r>
      <t>–3∙10</t>
    </r>
    <r>
      <rPr>
        <vertAlign val="superscript"/>
        <sz val="11"/>
        <color theme="1"/>
        <rFont val="Calibri"/>
        <family val="2"/>
        <charset val="204"/>
        <scheme val="minor"/>
      </rPr>
      <t>–5</t>
    </r>
  </si>
  <si>
    <r>
      <t>–2∙10</t>
    </r>
    <r>
      <rPr>
        <vertAlign val="superscript"/>
        <sz val="11"/>
        <color theme="1"/>
        <rFont val="Calibri"/>
        <family val="2"/>
        <charset val="204"/>
        <scheme val="minor"/>
      </rPr>
      <t>–6</t>
    </r>
  </si>
  <si>
    <t>Таблиця В.1 – Значення коефіцієнтів регресії залежностей, що визначають  питомі викиди забруднюючих речовин СО, NOx і СnHm  бензинових транспортних засобів в режимі розгону</t>
  </si>
  <si>
    <t>–0,0147</t>
  </si>
  <si>
    <t>–0,01</t>
  </si>
  <si>
    <t>– 0,0244</t>
  </si>
  <si>
    <t>– 0,0369</t>
  </si>
  <si>
    <t>–0,0004</t>
  </si>
  <si>
    <t>–0,0175</t>
  </si>
  <si>
    <t>–0,0031</t>
  </si>
  <si>
    <t>– 0,0002</t>
  </si>
  <si>
    <t>– 0,0115</t>
  </si>
  <si>
    <t>– 0,016</t>
  </si>
  <si>
    <t>– 0,0205</t>
  </si>
  <si>
    <t>– 0,0305</t>
  </si>
  <si>
    <r>
      <t>9∙10</t>
    </r>
    <r>
      <rPr>
        <vertAlign val="superscript"/>
        <sz val="11"/>
        <color theme="1"/>
        <rFont val="Calibri"/>
        <family val="2"/>
        <charset val="204"/>
        <scheme val="minor"/>
      </rPr>
      <t>–7</t>
    </r>
  </si>
  <si>
    <r>
      <t>–3∙10</t>
    </r>
    <r>
      <rPr>
        <vertAlign val="superscript"/>
        <sz val="11"/>
        <color theme="1"/>
        <rFont val="Calibri"/>
        <family val="2"/>
        <charset val="204"/>
        <scheme val="minor"/>
      </rPr>
      <t>–7</t>
    </r>
  </si>
  <si>
    <r>
      <t>– 3∙10</t>
    </r>
    <r>
      <rPr>
        <vertAlign val="superscript"/>
        <sz val="11"/>
        <color theme="1"/>
        <rFont val="Calibri"/>
        <family val="2"/>
        <charset val="204"/>
        <scheme val="minor"/>
      </rPr>
      <t>–5</t>
    </r>
  </si>
  <si>
    <r>
      <t>5∙10</t>
    </r>
    <r>
      <rPr>
        <vertAlign val="superscript"/>
        <sz val="11"/>
        <color theme="1"/>
        <rFont val="Calibri"/>
        <family val="2"/>
        <charset val="204"/>
        <scheme val="minor"/>
      </rPr>
      <t>–7</t>
    </r>
  </si>
  <si>
    <r>
      <t>– 5∙10</t>
    </r>
    <r>
      <rPr>
        <vertAlign val="superscript"/>
        <sz val="11"/>
        <color theme="1"/>
        <rFont val="Calibri"/>
        <family val="2"/>
        <charset val="204"/>
        <scheme val="minor"/>
      </rPr>
      <t>–5</t>
    </r>
  </si>
  <si>
    <r>
      <t>3∙10</t>
    </r>
    <r>
      <rPr>
        <vertAlign val="superscript"/>
        <sz val="11"/>
        <color theme="1"/>
        <rFont val="Calibri"/>
        <family val="2"/>
        <charset val="204"/>
        <scheme val="minor"/>
      </rPr>
      <t>–6</t>
    </r>
  </si>
  <si>
    <r>
      <t>4∙10</t>
    </r>
    <r>
      <rPr>
        <vertAlign val="superscript"/>
        <sz val="11"/>
        <color theme="1"/>
        <rFont val="Calibri"/>
        <family val="2"/>
        <charset val="204"/>
        <scheme val="minor"/>
      </rPr>
      <t>–7</t>
    </r>
  </si>
  <si>
    <r>
      <t>10</t>
    </r>
    <r>
      <rPr>
        <vertAlign val="superscript"/>
        <sz val="11"/>
        <color theme="1"/>
        <rFont val="Calibri"/>
        <family val="2"/>
        <charset val="204"/>
        <scheme val="minor"/>
      </rPr>
      <t>–7</t>
    </r>
  </si>
  <si>
    <r>
      <t>2∙10</t>
    </r>
    <r>
      <rPr>
        <vertAlign val="superscript"/>
        <sz val="11"/>
        <color theme="1"/>
        <rFont val="Calibri"/>
        <family val="2"/>
        <charset val="204"/>
        <scheme val="minor"/>
      </rPr>
      <t>–7</t>
    </r>
  </si>
  <si>
    <r>
      <t>–8∙10</t>
    </r>
    <r>
      <rPr>
        <vertAlign val="superscript"/>
        <sz val="11"/>
        <color theme="1"/>
        <rFont val="Calibri"/>
        <family val="2"/>
        <charset val="204"/>
        <scheme val="minor"/>
      </rPr>
      <t>–7</t>
    </r>
  </si>
  <si>
    <r>
      <t>10</t>
    </r>
    <r>
      <rPr>
        <vertAlign val="superscript"/>
        <sz val="11"/>
        <color theme="1"/>
        <rFont val="Calibri"/>
        <family val="2"/>
        <charset val="204"/>
        <scheme val="minor"/>
      </rPr>
      <t>–6</t>
    </r>
  </si>
  <si>
    <t xml:space="preserve">Таблиця В.2 – Значення коефіцієнтів регресії залежностей, що визначають питомі викиди забруднюючих речовин СО, СnHm і NOx, дизельних транспортних засобів в режимі розгону </t>
  </si>
  <si>
    <t>Газові транспортні засоби</t>
  </si>
  <si>
    <t>–116,31</t>
  </si>
  <si>
    <t>–2,998</t>
  </si>
  <si>
    <t>–12,452</t>
  </si>
  <si>
    <t>– 0,4325</t>
  </si>
  <si>
    <t>–0,3182</t>
  </si>
  <si>
    <t>–0,0896</t>
  </si>
  <si>
    <t>–0,0333</t>
  </si>
  <si>
    <t>–0,0352</t>
  </si>
  <si>
    <t>СnHm</t>
  </si>
  <si>
    <r>
      <t>Таблиця В.3 – Значення коефіцієнтів регресії залежностей, що визначають вплив режиму розгону  на питомі викиди забруднюючих речовин СО, СnHm і NOx,  газових транспортних засобів (коефіцієнт k</t>
    </r>
    <r>
      <rPr>
        <sz val="8"/>
        <color theme="1"/>
        <rFont val="Calibri"/>
        <family val="2"/>
        <charset val="204"/>
        <scheme val="minor"/>
      </rPr>
      <t>ri</t>
    </r>
    <r>
      <rPr>
        <sz val="11"/>
        <color theme="1"/>
        <rFont val="Calibri"/>
        <family val="2"/>
        <charset val="204"/>
        <scheme val="minor"/>
      </rPr>
      <t>)</t>
    </r>
  </si>
  <si>
    <t>Повна маса, кг</t>
  </si>
  <si>
    <t>Примітка</t>
  </si>
  <si>
    <t>Пасажирські:</t>
  </si>
  <si>
    <t>М1</t>
  </si>
  <si>
    <t>Менше 2500</t>
  </si>
  <si>
    <t>До восьми місць</t>
  </si>
  <si>
    <t>М2</t>
  </si>
  <si>
    <t>2500-5000</t>
  </si>
  <si>
    <t>Більше восьми місць</t>
  </si>
  <si>
    <t>М3</t>
  </si>
  <si>
    <t>Більше 5000</t>
  </si>
  <si>
    <t>Вантажні:</t>
  </si>
  <si>
    <t>Менше 3500</t>
  </si>
  <si>
    <t>3500-12000</t>
  </si>
  <si>
    <t>Більше 12000</t>
  </si>
  <si>
    <t xml:space="preserve">Таблиця 3.1 – Категорії транспортних засобів </t>
  </si>
  <si>
    <t>Швидкість приземного вітру (на 10 м) м/с</t>
  </si>
  <si>
    <t>День</t>
  </si>
  <si>
    <t>Ніч</t>
  </si>
  <si>
    <t>сонячна радіація</t>
  </si>
  <si>
    <t>тонке суцільне хмарне покриття або</t>
  </si>
  <si>
    <t>сильна</t>
  </si>
  <si>
    <t>помірна</t>
  </si>
  <si>
    <t>слабка</t>
  </si>
  <si>
    <t>низька хмарність≥4/8</t>
  </si>
  <si>
    <t>хмарність ≤3/8</t>
  </si>
  <si>
    <t>&lt;2</t>
  </si>
  <si>
    <t>А</t>
  </si>
  <si>
    <t>A-B</t>
  </si>
  <si>
    <t>C</t>
  </si>
  <si>
    <t>E</t>
  </si>
  <si>
    <t>B-C</t>
  </si>
  <si>
    <t>C-D</t>
  </si>
  <si>
    <t>&gt;6</t>
  </si>
  <si>
    <t>2-3</t>
  </si>
  <si>
    <t>3-5</t>
  </si>
  <si>
    <t>5-6</t>
  </si>
  <si>
    <t>Таблиця 3.2 – Класи стійкості атмосфери</t>
  </si>
  <si>
    <t>Забруднюючі речовини</t>
  </si>
  <si>
    <t>Екологічні класи транспортних засобів</t>
  </si>
  <si>
    <t>Євро-1</t>
  </si>
  <si>
    <t>Євро-2</t>
  </si>
  <si>
    <t>Євро-3</t>
  </si>
  <si>
    <t>Євро-4</t>
  </si>
  <si>
    <t>Євро-5</t>
  </si>
  <si>
    <r>
      <t>NO</t>
    </r>
    <r>
      <rPr>
        <i/>
        <vertAlign val="subscript"/>
        <sz val="11"/>
        <color rgb="FF000000"/>
        <rFont val="Calibri"/>
        <family val="2"/>
        <charset val="204"/>
        <scheme val="minor"/>
      </rPr>
      <t>х</t>
    </r>
  </si>
  <si>
    <r>
      <t>С</t>
    </r>
    <r>
      <rPr>
        <i/>
        <vertAlign val="subscript"/>
        <sz val="11"/>
        <color rgb="FF000000"/>
        <rFont val="Calibri"/>
        <family val="2"/>
        <charset val="204"/>
        <scheme val="minor"/>
      </rPr>
      <t>n</t>
    </r>
    <r>
      <rPr>
        <i/>
        <sz val="11"/>
        <color rgb="FF000000"/>
        <rFont val="Calibri"/>
        <family val="2"/>
        <charset val="204"/>
        <scheme val="minor"/>
      </rPr>
      <t>Н</t>
    </r>
    <r>
      <rPr>
        <i/>
        <vertAlign val="subscript"/>
        <sz val="11"/>
        <color rgb="FF000000"/>
        <rFont val="Calibri"/>
        <family val="2"/>
        <charset val="204"/>
        <scheme val="minor"/>
      </rPr>
      <t>m</t>
    </r>
  </si>
  <si>
    <t xml:space="preserve">Таблиця 3.3 – Коефіцієнти приведення kj до норм Євро  </t>
  </si>
  <si>
    <t>Норми токсичності</t>
  </si>
  <si>
    <t>Викид забруднюючих речовин, г/км</t>
  </si>
  <si>
    <t>С</t>
  </si>
  <si>
    <r>
      <t>С</t>
    </r>
    <r>
      <rPr>
        <i/>
        <vertAlign val="subscript"/>
        <sz val="11"/>
        <color theme="1"/>
        <rFont val="Calibri"/>
        <family val="2"/>
        <charset val="204"/>
        <scheme val="minor"/>
      </rPr>
      <t>n</t>
    </r>
    <r>
      <rPr>
        <i/>
        <sz val="11"/>
        <color theme="1"/>
        <rFont val="Calibri"/>
        <family val="2"/>
        <charset val="204"/>
        <scheme val="minor"/>
      </rPr>
      <t>Н</t>
    </r>
    <r>
      <rPr>
        <i/>
        <vertAlign val="subscript"/>
        <sz val="11"/>
        <color theme="1"/>
        <rFont val="Calibri"/>
        <family val="2"/>
        <charset val="204"/>
        <scheme val="minor"/>
      </rPr>
      <t>m</t>
    </r>
  </si>
  <si>
    <t>Таблиця 3.4 – Норми токсичності відпрацьованих газів за правилами ЄЕК ООН №83 для дизельних транспортних засобів категорії M1 (до 6 пасажирів), г/км</t>
  </si>
  <si>
    <t>масою 1250-1700 кг</t>
  </si>
  <si>
    <t>масою понад 1700 кг</t>
  </si>
  <si>
    <t>Таблиця 3.5 – Норми токсичності відпрацьованих газів за правилами ЄЕК ООН №83 для дизельних транспортних засобів категорії N1 та М1(більше 6 пасажирів) , г/км</t>
  </si>
  <si>
    <t>Викид забруднюючих речовин, г/(кВт·год)</t>
  </si>
  <si>
    <r>
      <t>NO</t>
    </r>
    <r>
      <rPr>
        <i/>
        <vertAlign val="subscript"/>
        <sz val="11"/>
        <color rgb="FF000000"/>
        <rFont val="Calibri"/>
        <family val="2"/>
        <charset val="204"/>
        <scheme val="minor"/>
      </rPr>
      <t>x</t>
    </r>
  </si>
  <si>
    <t>Таблиця 3.6 – Норми токсичності відпрацьованих газів за правилами ЄЕК ООН №49 для дизельних транспортних засобів категорій M2, M3, N2, N3 , г/(кВт·год)</t>
  </si>
  <si>
    <t>Розрахунок</t>
  </si>
  <si>
    <t>Формула 3.8</t>
  </si>
  <si>
    <t>Визначення питомі масові викиди СО для кожного виду палива, г/км:</t>
  </si>
  <si>
    <r>
      <t>m</t>
    </r>
    <r>
      <rPr>
        <vertAlign val="subscript"/>
        <sz val="11"/>
        <color theme="1"/>
        <rFont val="Calibri"/>
        <family val="2"/>
        <charset val="204"/>
        <scheme val="minor"/>
      </rPr>
      <t>CO</t>
    </r>
  </si>
  <si>
    <t>=</t>
  </si>
  <si>
    <t>Таблиця А.1 - Значення коефіцієнтів регресії залежностей питомих викидів  забруднюючих речовин СО, NOx і СnHm від швидкості руху бензинових  транспортних засобів</t>
  </si>
  <si>
    <t>Таблиця А.2 - Значення коефіцієнтів регресії залежностей питомих викидів забруднюючих речовин СО, NOx, СnHm і PM від швидкості руху дизельних транспортних засобів</t>
  </si>
  <si>
    <t xml:space="preserve">Таблиця А.3 - Значення коефіцієнтів регресії залежностей питомих викидів </t>
  </si>
  <si>
    <t>Таблиця В.1 - Значення коефіцієнтів регресії залежностей, що визначають  питомі викиди забруднюючих речовин СО, NOx і СnHm  бензинових транспортних засобів в режимі розгону</t>
  </si>
  <si>
    <t xml:space="preserve">Таблиця В.2 - Значення коефіцієнтів регресії залежностей, що визначають питомі викиди забруднюючих речовин СО, СnHm і NOx, дизельних транспортних засобів в режимі розгону </t>
  </si>
  <si>
    <t>Таблиця В.3 - Значення коефіцієнтів регресії залежностей, що визначають вплив режиму розгону  на питомі викиди забруднюючих речовин СО, СnHm і NOx,  газових транспортних засобів (коефіцієнт kri)</t>
  </si>
  <si>
    <t>4∙10-5</t>
  </si>
  <si>
    <t>-2∙10-5</t>
  </si>
  <si>
    <t>-3∙10-6</t>
  </si>
  <si>
    <t>9∙10-7</t>
  </si>
  <si>
    <t>-3∙10-5</t>
  </si>
  <si>
    <t>-5∙10-5</t>
  </si>
  <si>
    <t>3∙10-5</t>
  </si>
  <si>
    <t>-3∙10-7</t>
  </si>
  <si>
    <t>- 3∙10-5</t>
  </si>
  <si>
    <t>5∙10-7</t>
  </si>
  <si>
    <t>- 5∙10-5</t>
  </si>
  <si>
    <t>3∙10-6</t>
  </si>
  <si>
    <t>-6∙10-6</t>
  </si>
  <si>
    <t>2∙10-6</t>
  </si>
  <si>
    <t>-4∙10-5</t>
  </si>
  <si>
    <t>5∙10-6</t>
  </si>
  <si>
    <t>2∙10-5</t>
  </si>
  <si>
    <t>4∙10-7</t>
  </si>
  <si>
    <t>9∙10-5</t>
  </si>
  <si>
    <t>2∙10-7</t>
  </si>
  <si>
    <t>-5∙10-7</t>
  </si>
  <si>
    <t>-9∙10-5</t>
  </si>
  <si>
    <t>- 0,0002</t>
  </si>
  <si>
    <t>6∙10-6</t>
  </si>
  <si>
    <t>-8∙10-7</t>
  </si>
  <si>
    <t>-2∙10-6</t>
  </si>
  <si>
    <t>Бензин</t>
  </si>
  <si>
    <t>Дизель</t>
  </si>
  <si>
    <t>Дизельне паливо</t>
  </si>
  <si>
    <t>Стиснений природний газ</t>
  </si>
  <si>
    <t>Зріджений нафтовий газ</t>
  </si>
  <si>
    <t>Таблиця Г.1 – Частка транспортних засобів в потоці</t>
  </si>
  <si>
    <t>Категорія транспортних засобів</t>
  </si>
  <si>
    <t>Таблиця Г.2 – Питомі викиди СО у відпрацьованих газах транспортних  засобів для різних видів палива</t>
  </si>
  <si>
    <t>Визначення масових викидів СО, мг/с:</t>
  </si>
  <si>
    <t>Формула 3.7</t>
  </si>
  <si>
    <r>
      <t>M</t>
    </r>
    <r>
      <rPr>
        <vertAlign val="subscript"/>
        <sz val="11"/>
        <color theme="1"/>
        <rFont val="Calibri"/>
        <family val="2"/>
        <charset val="204"/>
        <scheme val="minor"/>
      </rPr>
      <t>CO</t>
    </r>
  </si>
  <si>
    <t>Формула 3.2</t>
  </si>
  <si>
    <t>Розрахунок дисперсії розподілу домішок на заданій відстані від дороги, м:</t>
  </si>
  <si>
    <r>
      <t>σ</t>
    </r>
    <r>
      <rPr>
        <vertAlign val="subscript"/>
        <sz val="11"/>
        <color theme="1"/>
        <rFont val="Calibri"/>
        <family val="2"/>
        <charset val="204"/>
        <scheme val="minor"/>
      </rPr>
      <t>z</t>
    </r>
  </si>
  <si>
    <r>
      <t>σ</t>
    </r>
    <r>
      <rPr>
        <vertAlign val="subscript"/>
        <sz val="11"/>
        <color theme="1"/>
        <rFont val="Calibri"/>
        <family val="2"/>
        <charset val="204"/>
        <scheme val="minor"/>
      </rPr>
      <t>y</t>
    </r>
  </si>
  <si>
    <t>Формула 3.1</t>
  </si>
  <si>
    <t>Розрахунок концентрації СО в атмосферному повітрі придорожнього середовища на заданій відстані від осі дороги, мг/м3:</t>
  </si>
  <si>
    <r>
      <t>C(x)</t>
    </r>
    <r>
      <rPr>
        <vertAlign val="subscript"/>
        <sz val="11"/>
        <color theme="1"/>
        <rFont val="Calibri"/>
        <family val="2"/>
        <charset val="204"/>
        <scheme val="minor"/>
      </rPr>
      <t>i</t>
    </r>
  </si>
  <si>
    <t>Формула 3.6</t>
  </si>
  <si>
    <t>або</t>
  </si>
  <si>
    <t>Порівняння визначених концентрацій забруднюючих речовин в повітрі з гранично допустимими нормами:</t>
  </si>
  <si>
    <r>
      <t>С</t>
    </r>
    <r>
      <rPr>
        <vertAlign val="subscript"/>
        <sz val="11"/>
        <color theme="1"/>
        <rFont val="Calibri"/>
        <family val="2"/>
        <charset val="204"/>
        <scheme val="minor"/>
      </rPr>
      <t>CO</t>
    </r>
  </si>
  <si>
    <t>&lt;</t>
  </si>
  <si>
    <r>
      <t>ГДК</t>
    </r>
    <r>
      <rPr>
        <vertAlign val="subscript"/>
        <sz val="11"/>
        <color theme="1"/>
        <rFont val="Calibri"/>
        <family val="2"/>
        <charset val="204"/>
        <scheme val="minor"/>
      </rPr>
      <t>CO</t>
    </r>
  </si>
  <si>
    <t>∑</t>
  </si>
  <si>
    <r>
      <t>k</t>
    </r>
    <r>
      <rPr>
        <i/>
        <vertAlign val="subscript"/>
        <sz val="11"/>
        <color theme="1"/>
        <rFont val="Calibri"/>
        <family val="2"/>
        <charset val="204"/>
        <scheme val="minor"/>
      </rPr>
      <t>j</t>
    </r>
  </si>
  <si>
    <t>Шкідлива речовина</t>
  </si>
  <si>
    <t>Максимально разова</t>
  </si>
  <si>
    <t>Середньодобова</t>
  </si>
  <si>
    <t>Гранично допустима концентрація і-ї шкідливої речовини в повітрі, мг/м3</t>
  </si>
  <si>
    <t>Оксид вуглецю (CO)</t>
  </si>
  <si>
    <r>
      <t>Сі ≤ ГДК</t>
    </r>
    <r>
      <rPr>
        <vertAlign val="subscript"/>
        <sz val="12"/>
        <color theme="1"/>
        <rFont val="Calibri"/>
        <family val="2"/>
        <charset val="204"/>
        <scheme val="minor"/>
      </rPr>
      <t>і</t>
    </r>
  </si>
  <si>
    <r>
      <t>Сі &gt; ГДК</t>
    </r>
    <r>
      <rPr>
        <vertAlign val="subscript"/>
        <sz val="12"/>
        <color theme="1"/>
        <rFont val="Calibri"/>
        <family val="2"/>
        <charset val="204"/>
        <scheme val="minor"/>
      </rPr>
      <t>і</t>
    </r>
  </si>
  <si>
    <t>Методика розрахунку СО</t>
  </si>
  <si>
    <t>Значення для програмування таблиць</t>
  </si>
  <si>
    <t>Для форматування пустих клітинок таблиць Г1 та Г2</t>
  </si>
  <si>
    <t xml:space="preserve">Клас стійкості атмосфери 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</si>
</sst>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vertAlign val="superscript"/>
      <sz val="11"/>
      <color theme="1"/>
      <name val="Calibri"/>
      <family val="2"/>
      <charset val="204"/>
      <scheme val="minor"/>
    </font>
    <font>
      <i/>
      <vertAlign val="subscript"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vertAlign val="superscript"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i/>
      <vertAlign val="subscript"/>
      <sz val="11"/>
      <color rgb="FF000000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vertAlign val="subscript"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48"/>
      <color rgb="FF006100"/>
      <name val="Calibri"/>
      <family val="2"/>
      <charset val="204"/>
      <scheme val="minor"/>
    </font>
    <font>
      <b/>
      <sz val="36"/>
      <color theme="0"/>
      <name val="Calibri"/>
      <family val="2"/>
      <charset val="204"/>
      <scheme val="minor"/>
    </font>
    <font>
      <sz val="4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vertAlign val="subscript"/>
      <sz val="12"/>
      <color theme="1"/>
      <name val="Calibri"/>
      <family val="2"/>
      <charset val="204"/>
      <scheme val="minor"/>
    </font>
    <font>
      <b/>
      <sz val="47"/>
      <color rgb="FFFA7D00"/>
      <name val="Cambria"/>
      <family val="1"/>
      <charset val="204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4"/>
      <color rgb="FF9C650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EB9C"/>
      </patternFill>
    </fill>
    <fill>
      <patternFill patternType="solid">
        <fgColor theme="7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double">
        <color rgb="FF3F3F3F"/>
      </left>
      <right style="double">
        <color rgb="FF3F3F3F"/>
      </right>
      <top style="thin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6">
    <xf numFmtId="0" fontId="0" fillId="0" borderId="0"/>
    <xf numFmtId="0" fontId="17" fillId="9" borderId="0" applyNumberFormat="0" applyBorder="0" applyAlignment="0" applyProtection="0"/>
    <xf numFmtId="0" fontId="18" fillId="10" borderId="19" applyNumberFormat="0" applyAlignment="0" applyProtection="0"/>
    <xf numFmtId="0" fontId="19" fillId="11" borderId="20" applyNumberFormat="0" applyAlignment="0" applyProtection="0"/>
    <xf numFmtId="0" fontId="28" fillId="10" borderId="28" applyNumberFormat="0" applyAlignment="0" applyProtection="0"/>
    <xf numFmtId="0" fontId="34" fillId="23" borderId="0" applyNumberFormat="0" applyBorder="0" applyAlignment="0" applyProtection="0"/>
  </cellStyleXfs>
  <cellXfs count="199">
    <xf numFmtId="0" fontId="0" fillId="0" borderId="0" xfId="0"/>
    <xf numFmtId="0" fontId="5" fillId="4" borderId="3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0" fillId="0" borderId="9" xfId="0" applyBorder="1"/>
    <xf numFmtId="0" fontId="0" fillId="3" borderId="11" xfId="0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0" fontId="3" fillId="0" borderId="12" xfId="0" applyFont="1" applyBorder="1" applyAlignment="1">
      <alignment horizontal="justify" wrapText="1"/>
    </xf>
    <xf numFmtId="0" fontId="10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center" wrapText="1"/>
    </xf>
    <xf numFmtId="0" fontId="0" fillId="2" borderId="0" xfId="0" applyFill="1"/>
    <xf numFmtId="0" fontId="0" fillId="3" borderId="0" xfId="0" applyFill="1"/>
    <xf numFmtId="0" fontId="3" fillId="0" borderId="7" xfId="0" applyFont="1" applyBorder="1"/>
    <xf numFmtId="0" fontId="4" fillId="0" borderId="14" xfId="0" applyFont="1" applyBorder="1" applyAlignment="1">
      <alignment wrapText="1"/>
    </xf>
    <xf numFmtId="0" fontId="3" fillId="0" borderId="14" xfId="0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16" fontId="3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14" borderId="0" xfId="0" applyFont="1" applyFill="1"/>
    <xf numFmtId="0" fontId="3" fillId="13" borderId="0" xfId="0" applyFont="1" applyFill="1"/>
    <xf numFmtId="0" fontId="0" fillId="2" borderId="1" xfId="0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wrapText="1"/>
    </xf>
    <xf numFmtId="0" fontId="3" fillId="0" borderId="0" xfId="0" applyFont="1" applyFill="1" applyAlignment="1"/>
    <xf numFmtId="0" fontId="21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center" vertical="center" wrapText="1"/>
    </xf>
    <xf numFmtId="0" fontId="3" fillId="17" borderId="0" xfId="0" applyFont="1" applyFill="1"/>
    <xf numFmtId="0" fontId="0" fillId="12" borderId="1" xfId="0" applyFill="1" applyBorder="1" applyAlignment="1">
      <alignment wrapText="1"/>
    </xf>
    <xf numFmtId="0" fontId="0" fillId="19" borderId="1" xfId="0" applyFill="1" applyBorder="1" applyAlignment="1">
      <alignment wrapText="1"/>
    </xf>
    <xf numFmtId="0" fontId="0" fillId="15" borderId="1" xfId="0" applyFill="1" applyBorder="1" applyAlignment="1">
      <alignment wrapText="1"/>
    </xf>
    <xf numFmtId="0" fontId="0" fillId="20" borderId="1" xfId="0" applyFill="1" applyBorder="1" applyAlignment="1">
      <alignment wrapText="1"/>
    </xf>
    <xf numFmtId="0" fontId="0" fillId="17" borderId="1" xfId="0" applyFill="1" applyBorder="1" applyAlignment="1">
      <alignment horizontal="right" vertical="center" wrapText="1"/>
    </xf>
    <xf numFmtId="0" fontId="0" fillId="14" borderId="1" xfId="0" applyFill="1" applyBorder="1" applyAlignment="1">
      <alignment horizontal="right" vertical="center" wrapText="1"/>
    </xf>
    <xf numFmtId="0" fontId="0" fillId="13" borderId="1" xfId="0" applyFill="1" applyBorder="1" applyAlignment="1">
      <alignment horizontal="right" vertical="center" wrapText="1"/>
    </xf>
    <xf numFmtId="0" fontId="0" fillId="18" borderId="1" xfId="0" applyFill="1" applyBorder="1" applyAlignment="1">
      <alignment horizontal="right" vertical="center" wrapText="1"/>
    </xf>
    <xf numFmtId="49" fontId="0" fillId="5" borderId="0" xfId="0" applyNumberFormat="1" applyFill="1" applyAlignment="1">
      <alignment horizontal="center" vertical="center"/>
    </xf>
    <xf numFmtId="0" fontId="18" fillId="10" borderId="19" xfId="2"/>
    <xf numFmtId="0" fontId="4" fillId="7" borderId="1" xfId="0" applyFont="1" applyFill="1" applyBorder="1"/>
    <xf numFmtId="0" fontId="23" fillId="21" borderId="0" xfId="0" applyFont="1" applyFill="1" applyAlignment="1">
      <alignment horizontal="center" vertical="center"/>
    </xf>
    <xf numFmtId="0" fontId="0" fillId="12" borderId="24" xfId="0" applyFill="1" applyBorder="1"/>
    <xf numFmtId="0" fontId="0" fillId="15" borderId="24" xfId="0" applyFill="1" applyBorder="1"/>
    <xf numFmtId="0" fontId="0" fillId="20" borderId="24" xfId="0" applyFill="1" applyBorder="1"/>
    <xf numFmtId="0" fontId="27" fillId="17" borderId="1" xfId="0" applyFont="1" applyFill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right" vertical="center" wrapText="1"/>
    </xf>
    <xf numFmtId="0" fontId="27" fillId="14" borderId="1" xfId="0" applyFont="1" applyFill="1" applyBorder="1" applyAlignment="1">
      <alignment horizontal="right" vertical="center" wrapText="1"/>
    </xf>
    <xf numFmtId="0" fontId="5" fillId="6" borderId="0" xfId="0" applyFont="1" applyFill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2" fillId="16" borderId="24" xfId="0" applyFont="1" applyFill="1" applyBorder="1" applyAlignment="1">
      <alignment horizontal="center"/>
    </xf>
    <xf numFmtId="0" fontId="29" fillId="16" borderId="0" xfId="0" applyFont="1" applyFill="1" applyAlignment="1">
      <alignment horizontal="right" vertical="center"/>
    </xf>
    <xf numFmtId="0" fontId="29" fillId="16" borderId="0" xfId="0" applyFont="1" applyFill="1" applyAlignment="1">
      <alignment horizontal="center" vertical="center"/>
    </xf>
    <xf numFmtId="0" fontId="29" fillId="16" borderId="0" xfId="0" applyFont="1" applyFill="1" applyAlignment="1">
      <alignment horizontal="left" vertical="center"/>
    </xf>
    <xf numFmtId="0" fontId="2" fillId="16" borderId="1" xfId="0" applyFont="1" applyFill="1" applyBorder="1"/>
    <xf numFmtId="0" fontId="0" fillId="22" borderId="0" xfId="0" applyFill="1"/>
    <xf numFmtId="0" fontId="0" fillId="2" borderId="1" xfId="0" applyFill="1" applyBorder="1"/>
    <xf numFmtId="0" fontId="0" fillId="0" borderId="1" xfId="0" applyBorder="1" applyAlignment="1">
      <alignment vertical="center"/>
    </xf>
    <xf numFmtId="49" fontId="4" fillId="14" borderId="0" xfId="0" applyNumberFormat="1" applyFont="1" applyFill="1" applyAlignment="1">
      <alignment horizontal="center" vertical="center"/>
    </xf>
    <xf numFmtId="49" fontId="4" fillId="13" borderId="0" xfId="0" applyNumberFormat="1" applyFont="1" applyFill="1" applyAlignment="1">
      <alignment horizontal="center" vertical="center"/>
    </xf>
    <xf numFmtId="49" fontId="4" fillId="17" borderId="0" xfId="0" applyNumberFormat="1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0" fillId="3" borderId="1" xfId="0" applyFill="1" applyBorder="1"/>
    <xf numFmtId="0" fontId="19" fillId="24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33" fillId="0" borderId="1" xfId="0" applyFont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4" fillId="9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5" fillId="0" borderId="1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12" xfId="0" applyBorder="1" applyAlignment="1">
      <alignment wrapText="1"/>
    </xf>
    <xf numFmtId="0" fontId="5" fillId="0" borderId="16" xfId="0" applyFont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5" borderId="21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22" fillId="12" borderId="32" xfId="0" applyFont="1" applyFill="1" applyBorder="1" applyAlignment="1">
      <alignment horizontal="center" vertical="center"/>
    </xf>
    <xf numFmtId="0" fontId="22" fillId="12" borderId="33" xfId="0" applyFont="1" applyFill="1" applyBorder="1" applyAlignment="1">
      <alignment horizontal="center" vertical="center"/>
    </xf>
    <xf numFmtId="0" fontId="22" fillId="12" borderId="34" xfId="0" applyFont="1" applyFill="1" applyBorder="1" applyAlignment="1">
      <alignment horizontal="center" vertical="center"/>
    </xf>
    <xf numFmtId="0" fontId="22" fillId="15" borderId="32" xfId="0" applyFont="1" applyFill="1" applyBorder="1" applyAlignment="1">
      <alignment horizontal="center" vertical="center"/>
    </xf>
    <xf numFmtId="0" fontId="22" fillId="15" borderId="33" xfId="0" applyFont="1" applyFill="1" applyBorder="1" applyAlignment="1">
      <alignment horizontal="center" vertical="center"/>
    </xf>
    <xf numFmtId="0" fontId="22" fillId="15" borderId="3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1" fillId="22" borderId="28" xfId="4" applyFont="1" applyFill="1" applyAlignment="1">
      <alignment horizontal="center"/>
    </xf>
    <xf numFmtId="0" fontId="35" fillId="23" borderId="1" xfId="5" applyFont="1" applyBorder="1" applyAlignment="1">
      <alignment horizontal="center" vertical="center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center" vertical="top"/>
    </xf>
    <xf numFmtId="0" fontId="2" fillId="16" borderId="29" xfId="0" applyFont="1" applyFill="1" applyBorder="1" applyAlignment="1">
      <alignment horizontal="center"/>
    </xf>
    <xf numFmtId="0" fontId="2" fillId="16" borderId="30" xfId="0" applyFont="1" applyFill="1" applyBorder="1" applyAlignment="1">
      <alignment horizontal="center"/>
    </xf>
    <xf numFmtId="0" fontId="2" fillId="16" borderId="31" xfId="0" applyFont="1" applyFill="1" applyBorder="1" applyAlignment="1">
      <alignment horizontal="center"/>
    </xf>
    <xf numFmtId="0" fontId="20" fillId="20" borderId="32" xfId="0" applyFont="1" applyFill="1" applyBorder="1" applyAlignment="1">
      <alignment horizontal="center" vertical="center" wrapText="1"/>
    </xf>
    <xf numFmtId="0" fontId="20" fillId="20" borderId="33" xfId="0" applyFont="1" applyFill="1" applyBorder="1" applyAlignment="1">
      <alignment horizontal="center" vertical="center" wrapText="1"/>
    </xf>
    <xf numFmtId="0" fontId="20" fillId="20" borderId="3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0" fillId="16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2" fontId="25" fillId="11" borderId="20" xfId="3" applyNumberFormat="1" applyFont="1" applyAlignment="1">
      <alignment horizontal="center" vertical="center"/>
    </xf>
    <xf numFmtId="49" fontId="26" fillId="3" borderId="26" xfId="0" applyNumberFormat="1" applyFont="1" applyFill="1" applyBorder="1" applyAlignment="1">
      <alignment horizontal="center" vertical="center"/>
    </xf>
    <xf numFmtId="49" fontId="26" fillId="3" borderId="25" xfId="0" applyNumberFormat="1" applyFont="1" applyFill="1" applyBorder="1" applyAlignment="1">
      <alignment horizontal="center" vertical="center"/>
    </xf>
    <xf numFmtId="49" fontId="26" fillId="3" borderId="27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2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6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</cellXfs>
  <cellStyles count="6">
    <cellStyle name="Calculation" xfId="4" builtinId="22"/>
    <cellStyle name="Check Cell" xfId="3" builtinId="23"/>
    <cellStyle name="Good" xfId="1" builtinId="26"/>
    <cellStyle name="Neutral" xfId="5" builtinId="28"/>
    <cellStyle name="Normal" xfId="0" builtinId="0"/>
    <cellStyle name="Output" xfId="2" builtinId="21"/>
  </cellStyles>
  <dxfs count="8"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wmf"/><Relationship Id="rId5" Type="http://schemas.openxmlformats.org/officeDocument/2006/relationships/image" Target="../media/image8.emf"/><Relationship Id="rId4" Type="http://schemas.openxmlformats.org/officeDocument/2006/relationships/image" Target="../media/image7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593765</xdr:colOff>
      <xdr:row>8</xdr:row>
      <xdr:rowOff>38100</xdr:rowOff>
    </xdr:from>
    <xdr:to>
      <xdr:col>13</xdr:col>
      <xdr:colOff>85724</xdr:colOff>
      <xdr:row>13</xdr:row>
      <xdr:rowOff>336114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94340" y="3819525"/>
          <a:ext cx="5149809" cy="2603064"/>
        </a:xfrm>
        <a:prstGeom prst="rect">
          <a:avLst/>
        </a:prstGeom>
        <a:noFill/>
        <a:ln w="38100">
          <a:solidFill>
            <a:schemeClr val="accent3"/>
          </a:solidFill>
        </a:ln>
      </xdr:spPr>
    </xdr:pic>
    <xdr:clientData/>
  </xdr:twoCellAnchor>
  <xdr:twoCellAnchor>
    <xdr:from>
      <xdr:col>5</xdr:col>
      <xdr:colOff>590549</xdr:colOff>
      <xdr:row>13</xdr:row>
      <xdr:rowOff>409576</xdr:rowOff>
    </xdr:from>
    <xdr:to>
      <xdr:col>13</xdr:col>
      <xdr:colOff>76200</xdr:colOff>
      <xdr:row>23</xdr:row>
      <xdr:rowOff>252581</xdr:rowOff>
    </xdr:to>
    <xdr:pic>
      <xdr:nvPicPr>
        <xdr:cNvPr id="20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91124" y="6296026"/>
          <a:ext cx="4972051" cy="2624305"/>
        </a:xfrm>
        <a:prstGeom prst="rect">
          <a:avLst/>
        </a:prstGeom>
        <a:noFill/>
        <a:ln w="38100">
          <a:solidFill>
            <a:schemeClr val="bg2">
              <a:lumMod val="50000"/>
            </a:schemeClr>
          </a:solidFill>
        </a:ln>
      </xdr:spPr>
    </xdr:pic>
    <xdr:clientData/>
  </xdr:twoCellAnchor>
  <xdr:twoCellAnchor>
    <xdr:from>
      <xdr:col>5</xdr:col>
      <xdr:colOff>590550</xdr:colOff>
      <xdr:row>24</xdr:row>
      <xdr:rowOff>76199</xdr:rowOff>
    </xdr:from>
    <xdr:to>
      <xdr:col>13</xdr:col>
      <xdr:colOff>65996</xdr:colOff>
      <xdr:row>36</xdr:row>
      <xdr:rowOff>152400</xdr:rowOff>
    </xdr:to>
    <xdr:pic>
      <xdr:nvPicPr>
        <xdr:cNvPr id="20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91125" y="9001124"/>
          <a:ext cx="4961846" cy="2781301"/>
        </a:xfrm>
        <a:prstGeom prst="rect">
          <a:avLst/>
        </a:prstGeom>
        <a:noFill/>
        <a:ln w="38100">
          <a:solidFill>
            <a:schemeClr val="accent1">
              <a:lumMod val="7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G100"/>
  <sheetViews>
    <sheetView tabSelected="1" workbookViewId="0">
      <selection activeCell="D24" sqref="D24"/>
    </sheetView>
  </sheetViews>
  <sheetFormatPr defaultRowHeight="15"/>
  <cols>
    <col min="1" max="1" width="24.7109375" customWidth="1"/>
    <col min="2" max="2" width="5.28515625" customWidth="1"/>
    <col min="3" max="3" width="12.85546875" customWidth="1"/>
    <col min="4" max="4" width="13.140625" customWidth="1"/>
    <col min="5" max="5" width="9.28515625" customWidth="1"/>
    <col min="7" max="7" width="20.85546875" customWidth="1"/>
    <col min="8" max="8" width="9.140625" customWidth="1"/>
    <col min="14" max="14" width="10.28515625" customWidth="1"/>
    <col min="15" max="15" width="15.28515625" customWidth="1"/>
    <col min="16" max="16" width="8" customWidth="1"/>
    <col min="17" max="17" width="15.7109375" customWidth="1"/>
    <col min="18" max="18" width="10.5703125" customWidth="1"/>
    <col min="19" max="19" width="8.85546875" customWidth="1"/>
    <col min="20" max="20" width="8.28515625" customWidth="1"/>
    <col min="21" max="21" width="8.7109375" customWidth="1"/>
    <col min="22" max="22" width="12" customWidth="1"/>
    <col min="23" max="23" width="8.5703125" customWidth="1"/>
    <col min="24" max="24" width="9.85546875" customWidth="1"/>
    <col min="25" max="25" width="8.140625" customWidth="1"/>
    <col min="26" max="26" width="11.5703125" customWidth="1"/>
    <col min="27" max="27" width="9.140625" customWidth="1"/>
    <col min="34" max="34" width="4.28515625" customWidth="1"/>
    <col min="35" max="35" width="3.7109375" customWidth="1"/>
    <col min="36" max="36" width="13.28515625" customWidth="1"/>
    <col min="37" max="42" width="9.140625" customWidth="1"/>
    <col min="43" max="43" width="3.85546875" customWidth="1"/>
    <col min="44" max="44" width="3.7109375" customWidth="1"/>
    <col min="45" max="45" width="4.85546875" customWidth="1"/>
    <col min="46" max="46" width="15" customWidth="1"/>
    <col min="52" max="52" width="10.85546875" customWidth="1"/>
    <col min="54" max="54" width="3.140625" customWidth="1"/>
    <col min="56" max="56" width="11.28515625" customWidth="1"/>
    <col min="59" max="59" width="9.7109375" bestFit="1" customWidth="1"/>
    <col min="65" max="65" width="11.42578125" customWidth="1"/>
    <col min="74" max="74" width="10.5703125" customWidth="1"/>
  </cols>
  <sheetData>
    <row r="1" spans="1:85" ht="62.25" customHeight="1">
      <c r="A1" s="127" t="s">
        <v>374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AA1" s="102" t="s">
        <v>309</v>
      </c>
      <c r="AB1" s="102"/>
      <c r="AC1" s="102"/>
      <c r="AD1" s="102"/>
      <c r="AE1" s="102"/>
      <c r="AF1" s="102"/>
      <c r="AG1" s="102"/>
      <c r="AJ1" s="102" t="s">
        <v>310</v>
      </c>
      <c r="AK1" s="102"/>
      <c r="AL1" s="102"/>
      <c r="AM1" s="102"/>
      <c r="AN1" s="102"/>
      <c r="AO1" s="102"/>
      <c r="AP1" s="102"/>
      <c r="AT1" s="152" t="s">
        <v>311</v>
      </c>
      <c r="AU1" s="152"/>
      <c r="AV1" s="152"/>
      <c r="AW1" s="152"/>
      <c r="AX1" s="152"/>
      <c r="AY1" s="152"/>
      <c r="AZ1" s="152"/>
      <c r="BB1" s="90"/>
      <c r="BD1" s="102" t="s">
        <v>312</v>
      </c>
      <c r="BE1" s="102"/>
      <c r="BF1" s="102"/>
      <c r="BG1" s="102"/>
      <c r="BH1" s="102"/>
      <c r="BI1" s="102"/>
      <c r="BJ1" s="102"/>
      <c r="BM1" s="102" t="s">
        <v>313</v>
      </c>
      <c r="BN1" s="102"/>
      <c r="BO1" s="102"/>
      <c r="BP1" s="102"/>
      <c r="BQ1" s="102"/>
      <c r="BR1" s="102"/>
      <c r="BS1" s="102"/>
      <c r="BV1" s="157" t="s">
        <v>314</v>
      </c>
      <c r="BW1" s="157"/>
      <c r="BX1" s="157"/>
      <c r="BY1" s="157"/>
      <c r="BZ1" s="157"/>
      <c r="CA1" s="157"/>
      <c r="CB1" s="157"/>
      <c r="CE1" s="102" t="s">
        <v>375</v>
      </c>
      <c r="CF1" s="102"/>
      <c r="CG1" s="102"/>
    </row>
    <row r="2" spans="1:85" ht="29.25" customHeight="1" thickBot="1">
      <c r="C2" s="4" t="s">
        <v>32</v>
      </c>
      <c r="G2" s="117" t="s">
        <v>346</v>
      </c>
      <c r="H2" s="117"/>
      <c r="I2" s="117"/>
      <c r="J2" s="117"/>
      <c r="K2" s="117"/>
      <c r="L2" s="117"/>
      <c r="M2" s="117"/>
      <c r="BB2" s="90"/>
    </row>
    <row r="3" spans="1:85" ht="41.25" customHeight="1" thickBot="1">
      <c r="A3" s="49" t="s">
        <v>8</v>
      </c>
      <c r="B3" s="5" t="s">
        <v>7</v>
      </c>
      <c r="C3" s="6">
        <v>1</v>
      </c>
      <c r="D3" s="45" t="s">
        <v>0</v>
      </c>
      <c r="G3" s="118" t="s">
        <v>96</v>
      </c>
      <c r="H3" s="140" t="s">
        <v>90</v>
      </c>
      <c r="I3" s="141"/>
      <c r="J3" s="141"/>
      <c r="K3" s="141"/>
      <c r="L3" s="141"/>
      <c r="M3" s="142"/>
      <c r="AA3" s="150" t="s">
        <v>33</v>
      </c>
      <c r="AB3" s="113" t="s">
        <v>34</v>
      </c>
      <c r="AC3" s="114"/>
      <c r="AD3" s="114"/>
      <c r="AE3" s="114"/>
      <c r="AF3" s="114"/>
      <c r="AG3" s="115"/>
      <c r="AJ3" s="153" t="s">
        <v>33</v>
      </c>
      <c r="AK3" s="147" t="s">
        <v>109</v>
      </c>
      <c r="AL3" s="148"/>
      <c r="AM3" s="148"/>
      <c r="AN3" s="148"/>
      <c r="AO3" s="148"/>
      <c r="AP3" s="149"/>
      <c r="AT3" s="153" t="s">
        <v>33</v>
      </c>
      <c r="AU3" s="113" t="s">
        <v>172</v>
      </c>
      <c r="AV3" s="155"/>
      <c r="AW3" s="155"/>
      <c r="AX3" s="155"/>
      <c r="AY3" s="155"/>
      <c r="AZ3" s="156"/>
      <c r="BB3" s="90"/>
      <c r="BD3" s="153" t="s">
        <v>33</v>
      </c>
      <c r="BE3" s="147" t="s">
        <v>34</v>
      </c>
      <c r="BF3" s="148"/>
      <c r="BG3" s="148"/>
      <c r="BH3" s="148"/>
      <c r="BI3" s="148"/>
      <c r="BJ3" s="149"/>
      <c r="BM3" s="153" t="s">
        <v>33</v>
      </c>
      <c r="BN3" s="147" t="s">
        <v>109</v>
      </c>
      <c r="BO3" s="148"/>
      <c r="BP3" s="148"/>
      <c r="BQ3" s="148"/>
      <c r="BR3" s="148"/>
      <c r="BS3" s="149"/>
      <c r="BV3" s="153" t="s">
        <v>33</v>
      </c>
      <c r="BW3" s="147" t="s">
        <v>234</v>
      </c>
      <c r="BX3" s="148"/>
      <c r="BY3" s="148"/>
      <c r="BZ3" s="148"/>
      <c r="CA3" s="148"/>
      <c r="CB3" s="149"/>
      <c r="CE3" s="103" t="s">
        <v>376</v>
      </c>
      <c r="CF3" s="103"/>
      <c r="CG3" s="92">
        <v>0</v>
      </c>
    </row>
    <row r="4" spans="1:85" ht="32.25" customHeight="1" thickBot="1">
      <c r="A4" s="49" t="s">
        <v>9</v>
      </c>
      <c r="B4" s="83" t="s">
        <v>366</v>
      </c>
      <c r="C4" s="6">
        <v>1</v>
      </c>
      <c r="D4" s="45" t="s">
        <v>1</v>
      </c>
      <c r="E4" s="3"/>
      <c r="G4" s="119"/>
      <c r="H4" s="58" t="s">
        <v>248</v>
      </c>
      <c r="I4" s="59" t="s">
        <v>251</v>
      </c>
      <c r="J4" s="59" t="s">
        <v>254</v>
      </c>
      <c r="K4" s="59" t="s">
        <v>94</v>
      </c>
      <c r="L4" s="59" t="s">
        <v>128</v>
      </c>
      <c r="M4" s="59" t="s">
        <v>92</v>
      </c>
      <c r="AA4" s="151"/>
      <c r="AB4" s="11" t="s">
        <v>35</v>
      </c>
      <c r="AC4" s="12" t="s">
        <v>36</v>
      </c>
      <c r="AD4" s="12" t="s">
        <v>37</v>
      </c>
      <c r="AE4" s="12" t="s">
        <v>38</v>
      </c>
      <c r="AF4" s="12" t="s">
        <v>39</v>
      </c>
      <c r="AG4" s="12" t="s">
        <v>40</v>
      </c>
      <c r="AJ4" s="154"/>
      <c r="AK4" s="7" t="s">
        <v>110</v>
      </c>
      <c r="AL4" s="8" t="s">
        <v>111</v>
      </c>
      <c r="AM4" s="8" t="s">
        <v>112</v>
      </c>
      <c r="AN4" s="8" t="s">
        <v>113</v>
      </c>
      <c r="AO4" s="8" t="s">
        <v>114</v>
      </c>
      <c r="AP4" s="8" t="s">
        <v>115</v>
      </c>
      <c r="AT4" s="154"/>
      <c r="AU4" s="7" t="s">
        <v>173</v>
      </c>
      <c r="AV4" s="8" t="s">
        <v>174</v>
      </c>
      <c r="AW4" s="8" t="s">
        <v>175</v>
      </c>
      <c r="AX4" s="8" t="s">
        <v>173</v>
      </c>
      <c r="AY4" s="8" t="s">
        <v>174</v>
      </c>
      <c r="AZ4" s="8" t="s">
        <v>175</v>
      </c>
      <c r="BB4" s="90"/>
      <c r="BD4" s="154"/>
      <c r="BE4" s="7" t="s">
        <v>35</v>
      </c>
      <c r="BF4" s="8" t="s">
        <v>36</v>
      </c>
      <c r="BG4" s="8" t="s">
        <v>37</v>
      </c>
      <c r="BH4" s="8" t="s">
        <v>38</v>
      </c>
      <c r="BI4" s="8" t="s">
        <v>39</v>
      </c>
      <c r="BJ4" s="8" t="s">
        <v>40</v>
      </c>
      <c r="BM4" s="154"/>
      <c r="BN4" s="7" t="s">
        <v>110</v>
      </c>
      <c r="BO4" s="8" t="s">
        <v>111</v>
      </c>
      <c r="BP4" s="8" t="s">
        <v>112</v>
      </c>
      <c r="BQ4" s="8" t="s">
        <v>113</v>
      </c>
      <c r="BR4" s="8" t="s">
        <v>114</v>
      </c>
      <c r="BS4" s="8" t="s">
        <v>115</v>
      </c>
      <c r="BV4" s="158"/>
      <c r="BW4" s="150" t="s">
        <v>107</v>
      </c>
      <c r="BX4" s="150" t="s">
        <v>95</v>
      </c>
      <c r="BY4" s="150" t="s">
        <v>107</v>
      </c>
      <c r="BZ4" s="150" t="s">
        <v>95</v>
      </c>
      <c r="CA4" s="150" t="s">
        <v>107</v>
      </c>
      <c r="CB4" s="150" t="s">
        <v>95</v>
      </c>
      <c r="CE4" s="103"/>
      <c r="CF4" s="103"/>
      <c r="CG4" s="92"/>
    </row>
    <row r="5" spans="1:85" ht="31.5" customHeight="1" thickTop="1" thickBot="1">
      <c r="A5" s="49" t="s">
        <v>10</v>
      </c>
      <c r="B5" s="5" t="s">
        <v>11</v>
      </c>
      <c r="C5" s="2" t="s">
        <v>23</v>
      </c>
      <c r="D5" s="46"/>
      <c r="E5" s="3"/>
      <c r="G5" s="60" t="s">
        <v>341</v>
      </c>
      <c r="H5" s="57">
        <v>0.15</v>
      </c>
      <c r="I5" s="57">
        <v>0.1</v>
      </c>
      <c r="J5" s="57">
        <v>5.0000000000000001E-3</v>
      </c>
      <c r="K5" s="57">
        <v>5.0000000000000001E-3</v>
      </c>
      <c r="L5" s="57">
        <v>5.0000000000000001E-3</v>
      </c>
      <c r="M5" s="91">
        <v>0</v>
      </c>
      <c r="N5" s="107" t="s">
        <v>365</v>
      </c>
      <c r="O5" s="143">
        <f>SUM(H5:M8)</f>
        <v>1</v>
      </c>
      <c r="P5" s="144" t="s">
        <v>308</v>
      </c>
      <c r="Q5" s="143">
        <v>1</v>
      </c>
      <c r="AA5" s="116" t="s">
        <v>41</v>
      </c>
      <c r="AB5" s="114"/>
      <c r="AC5" s="114"/>
      <c r="AD5" s="114"/>
      <c r="AE5" s="114"/>
      <c r="AF5" s="114"/>
      <c r="AG5" s="115"/>
      <c r="AJ5" s="110" t="s">
        <v>41</v>
      </c>
      <c r="AK5" s="111"/>
      <c r="AL5" s="111"/>
      <c r="AM5" s="111"/>
      <c r="AN5" s="111"/>
      <c r="AO5" s="111"/>
      <c r="AP5" s="112"/>
      <c r="AT5" s="23"/>
      <c r="AU5" s="147" t="s">
        <v>176</v>
      </c>
      <c r="AV5" s="148"/>
      <c r="AW5" s="149"/>
      <c r="AX5" s="147" t="s">
        <v>177</v>
      </c>
      <c r="AY5" s="148"/>
      <c r="AZ5" s="149"/>
      <c r="BB5" s="90"/>
      <c r="BD5" s="147" t="s">
        <v>41</v>
      </c>
      <c r="BE5" s="148"/>
      <c r="BF5" s="148"/>
      <c r="BG5" s="148"/>
      <c r="BH5" s="148"/>
      <c r="BI5" s="148"/>
      <c r="BJ5" s="149"/>
      <c r="BM5" s="110" t="s">
        <v>41</v>
      </c>
      <c r="BN5" s="111"/>
      <c r="BO5" s="111"/>
      <c r="BP5" s="111"/>
      <c r="BQ5" s="111"/>
      <c r="BR5" s="111"/>
      <c r="BS5" s="112"/>
      <c r="BV5" s="158"/>
      <c r="BW5" s="159"/>
      <c r="BX5" s="159"/>
      <c r="BY5" s="159"/>
      <c r="BZ5" s="159"/>
      <c r="CA5" s="159"/>
      <c r="CB5" s="159"/>
    </row>
    <row r="6" spans="1:85" ht="30" customHeight="1" thickTop="1" thickBot="1">
      <c r="A6" s="49" t="s">
        <v>12</v>
      </c>
      <c r="B6" s="5" t="s">
        <v>13</v>
      </c>
      <c r="C6" s="2" t="s">
        <v>24</v>
      </c>
      <c r="D6" s="46"/>
      <c r="E6" s="3"/>
      <c r="G6" s="60" t="s">
        <v>343</v>
      </c>
      <c r="H6" s="57">
        <v>0.15</v>
      </c>
      <c r="I6" s="57">
        <v>0.09</v>
      </c>
      <c r="J6" s="57">
        <v>0.09</v>
      </c>
      <c r="K6" s="57">
        <v>0.05</v>
      </c>
      <c r="L6" s="57">
        <v>0.04</v>
      </c>
      <c r="M6" s="57">
        <v>0.14000000000000001</v>
      </c>
      <c r="N6" s="107"/>
      <c r="O6" s="143"/>
      <c r="P6" s="145"/>
      <c r="Q6" s="143"/>
      <c r="AA6" s="13" t="s">
        <v>42</v>
      </c>
      <c r="AB6" s="11">
        <v>13.848000000000001</v>
      </c>
      <c r="AC6" s="11">
        <v>10.417999999999999</v>
      </c>
      <c r="AD6" s="11">
        <v>58.365000000000002</v>
      </c>
      <c r="AE6" s="11">
        <v>10.532</v>
      </c>
      <c r="AF6" s="11">
        <v>59.28</v>
      </c>
      <c r="AG6" s="11">
        <v>37.533000000000001</v>
      </c>
      <c r="AJ6" s="9" t="s">
        <v>42</v>
      </c>
      <c r="AK6" s="101">
        <v>6.2133000000000003</v>
      </c>
      <c r="AL6" s="101">
        <v>3.1932999999999998</v>
      </c>
      <c r="AM6" s="101">
        <v>29.317</v>
      </c>
      <c r="AN6" s="101">
        <v>5.1132999999999997</v>
      </c>
      <c r="AO6" s="101">
        <v>8.0231999999999992</v>
      </c>
      <c r="AP6" s="101">
        <v>25.02</v>
      </c>
      <c r="AT6" s="9" t="s">
        <v>42</v>
      </c>
      <c r="AU6" s="101">
        <v>48.274000000000001</v>
      </c>
      <c r="AV6" s="101">
        <v>58.125</v>
      </c>
      <c r="AW6" s="101">
        <v>75.135000000000005</v>
      </c>
      <c r="AX6" s="101">
        <v>5.0396999999999998</v>
      </c>
      <c r="AY6" s="101">
        <v>6.1886000000000001</v>
      </c>
      <c r="AZ6" s="101">
        <v>4.4766000000000004</v>
      </c>
      <c r="BB6" s="90"/>
      <c r="BD6" s="9" t="s">
        <v>42</v>
      </c>
      <c r="BE6" s="7">
        <v>-1.1999999999999999E-3</v>
      </c>
      <c r="BF6" s="7">
        <v>4.1128</v>
      </c>
      <c r="BG6" s="19">
        <v>-4.2038000000000002</v>
      </c>
      <c r="BH6" s="7">
        <v>3.8797000000000001</v>
      </c>
      <c r="BI6" s="7">
        <v>2.2957999999999998</v>
      </c>
      <c r="BJ6" s="7">
        <v>3.2065000000000001</v>
      </c>
      <c r="BM6" s="9" t="s">
        <v>42</v>
      </c>
      <c r="BN6" s="7">
        <v>2.1999999999999999E-2</v>
      </c>
      <c r="BO6" s="7">
        <v>-1.47E-2</v>
      </c>
      <c r="BP6" s="7">
        <v>5.16E-2</v>
      </c>
      <c r="BQ6" s="7">
        <v>1.46E-2</v>
      </c>
      <c r="BR6" s="7">
        <v>2.9100000000000001E-2</v>
      </c>
      <c r="BS6" s="7">
        <v>4.4499999999999998E-2</v>
      </c>
      <c r="BV6" s="154"/>
      <c r="BW6" s="160"/>
      <c r="BX6" s="160"/>
      <c r="BY6" s="160"/>
      <c r="BZ6" s="160"/>
      <c r="CA6" s="160"/>
      <c r="CB6" s="160"/>
    </row>
    <row r="7" spans="1:85" ht="31.5" thickTop="1" thickBot="1">
      <c r="A7" s="49" t="s">
        <v>14</v>
      </c>
      <c r="B7" s="5" t="s">
        <v>15</v>
      </c>
      <c r="C7" s="6">
        <v>1000</v>
      </c>
      <c r="D7" s="45" t="s">
        <v>25</v>
      </c>
      <c r="G7" s="60" t="s">
        <v>344</v>
      </c>
      <c r="H7" s="91">
        <v>0</v>
      </c>
      <c r="I7" s="91">
        <v>0</v>
      </c>
      <c r="J7" s="57">
        <v>5.0000000000000001E-3</v>
      </c>
      <c r="K7" s="91">
        <v>0</v>
      </c>
      <c r="L7" s="57">
        <v>5.0000000000000001E-3</v>
      </c>
      <c r="M7" s="57">
        <v>0.05</v>
      </c>
      <c r="N7" s="107"/>
      <c r="O7" s="143"/>
      <c r="P7" s="145"/>
      <c r="Q7" s="143"/>
      <c r="AA7" s="13" t="s">
        <v>43</v>
      </c>
      <c r="AB7" s="11">
        <v>-4.58E-2</v>
      </c>
      <c r="AC7" s="11">
        <v>0.18629999999999999</v>
      </c>
      <c r="AD7" s="11">
        <v>-2.3254999999999999</v>
      </c>
      <c r="AE7" s="11">
        <v>0.21859999999999999</v>
      </c>
      <c r="AF7" s="11">
        <v>-2.4950000000000001</v>
      </c>
      <c r="AG7" s="11">
        <v>1.3620000000000001</v>
      </c>
      <c r="AJ7" s="9" t="s">
        <v>43</v>
      </c>
      <c r="AK7" s="101">
        <v>-1.643E-2</v>
      </c>
      <c r="AL7" s="101">
        <v>-8.5000000000000006E-2</v>
      </c>
      <c r="AM7" s="101">
        <v>-0.77910000000000001</v>
      </c>
      <c r="AN7" s="101">
        <v>-0.1353</v>
      </c>
      <c r="AO7" s="101">
        <v>-0.2404</v>
      </c>
      <c r="AP7" s="101">
        <v>-0.72270000000000001</v>
      </c>
      <c r="AT7" s="9" t="s">
        <v>43</v>
      </c>
      <c r="AU7" s="198">
        <v>-1.2756000000000001</v>
      </c>
      <c r="AV7" s="101">
        <v>-2.3839999999999999</v>
      </c>
      <c r="AW7" s="101">
        <v>-2.5501</v>
      </c>
      <c r="AX7" s="101">
        <v>-0.13159999999999999</v>
      </c>
      <c r="AY7" s="101">
        <v>-0.26090000000000002</v>
      </c>
      <c r="AZ7" s="101">
        <v>-6.3799999999999996E-2</v>
      </c>
      <c r="BB7" s="90"/>
      <c r="BD7" s="9" t="s">
        <v>43</v>
      </c>
      <c r="BE7" s="7">
        <v>0.10340000000000001</v>
      </c>
      <c r="BF7" s="7">
        <v>-0.22459999999999999</v>
      </c>
      <c r="BG7" s="19">
        <v>0.79410000000000003</v>
      </c>
      <c r="BH7" s="7">
        <v>-0.11169999999999999</v>
      </c>
      <c r="BI7" s="7">
        <v>-3.2099999999999997E-2</v>
      </c>
      <c r="BJ7" s="7">
        <v>0.1115</v>
      </c>
      <c r="BM7" s="9" t="s">
        <v>43</v>
      </c>
      <c r="BN7" s="7">
        <v>-1.1999999999999999E-3</v>
      </c>
      <c r="BO7" s="7">
        <v>1.8E-3</v>
      </c>
      <c r="BP7" s="7">
        <v>1.1999999999999999E-3</v>
      </c>
      <c r="BQ7" s="7">
        <v>5.0000000000000001E-4</v>
      </c>
      <c r="BR7" s="7">
        <v>2.0000000000000001E-4</v>
      </c>
      <c r="BS7" s="7">
        <v>3.3999999999999998E-3</v>
      </c>
      <c r="BV7" s="23"/>
      <c r="BW7" s="147" t="s">
        <v>41</v>
      </c>
      <c r="BX7" s="149"/>
      <c r="BY7" s="147" t="s">
        <v>243</v>
      </c>
      <c r="BZ7" s="149"/>
      <c r="CA7" s="147" t="s">
        <v>86</v>
      </c>
      <c r="CB7" s="149"/>
    </row>
    <row r="8" spans="1:85" ht="39.75" customHeight="1" thickTop="1" thickBot="1">
      <c r="A8" s="49" t="s">
        <v>2</v>
      </c>
      <c r="B8" s="1"/>
      <c r="C8" s="2" t="s">
        <v>26</v>
      </c>
      <c r="D8" s="47"/>
      <c r="G8" s="60" t="s">
        <v>345</v>
      </c>
      <c r="H8" s="57">
        <v>0.1</v>
      </c>
      <c r="I8" s="57">
        <v>0.01</v>
      </c>
      <c r="J8" s="91">
        <v>0</v>
      </c>
      <c r="K8" s="57">
        <v>5.0000000000000001E-3</v>
      </c>
      <c r="L8" s="91">
        <v>0</v>
      </c>
      <c r="M8" s="91">
        <v>0</v>
      </c>
      <c r="N8" s="107"/>
      <c r="O8" s="143"/>
      <c r="P8" s="146"/>
      <c r="Q8" s="143"/>
      <c r="AA8" s="13" t="s">
        <v>47</v>
      </c>
      <c r="AB8" s="11">
        <v>6.7999999999999996E-3</v>
      </c>
      <c r="AC8" s="11">
        <v>-1.1900000000000001E-2</v>
      </c>
      <c r="AD8" s="11">
        <v>4.1399999999999999E-2</v>
      </c>
      <c r="AE8" s="11">
        <v>-1.37E-2</v>
      </c>
      <c r="AF8" s="11">
        <v>3.4000000000000002E-2</v>
      </c>
      <c r="AG8" s="11">
        <v>-7.2300000000000003E-2</v>
      </c>
      <c r="AJ8" s="9" t="s">
        <v>47</v>
      </c>
      <c r="AK8" s="101">
        <v>1.1999999999999999E-3</v>
      </c>
      <c r="AL8" s="101">
        <v>5.9999999999999995E-4</v>
      </c>
      <c r="AM8" s="101">
        <v>6.0000000000000001E-3</v>
      </c>
      <c r="AN8" s="101">
        <v>1E-3</v>
      </c>
      <c r="AO8" s="101">
        <v>2.0999999999999999E-3</v>
      </c>
      <c r="AP8" s="101">
        <v>5.5999999999999999E-3</v>
      </c>
      <c r="AT8" s="9" t="s">
        <v>47</v>
      </c>
      <c r="AU8" s="101">
        <v>1.38E-2</v>
      </c>
      <c r="AV8" s="101">
        <v>3.1199999999999999E-2</v>
      </c>
      <c r="AW8" s="101">
        <v>3.0300000000000001E-2</v>
      </c>
      <c r="AX8" s="101">
        <v>1.2999999999999999E-3</v>
      </c>
      <c r="AY8" s="101">
        <v>4.3E-3</v>
      </c>
      <c r="AZ8" s="101">
        <v>5.9999999999999995E-4</v>
      </c>
      <c r="BB8" s="90"/>
      <c r="BD8" s="9" t="s">
        <v>47</v>
      </c>
      <c r="BE8" s="7">
        <v>-1.1999999999999999E-3</v>
      </c>
      <c r="BF8" s="7">
        <v>6.1000000000000004E-3</v>
      </c>
      <c r="BG8" s="19">
        <v>-3.1899999999999998E-2</v>
      </c>
      <c r="BH8" s="7">
        <v>1.1999999999999999E-3</v>
      </c>
      <c r="BI8" s="7">
        <v>2.9999999999999997E-4</v>
      </c>
      <c r="BJ8" s="7">
        <v>-3.7000000000000002E-3</v>
      </c>
      <c r="BM8" s="9" t="s">
        <v>47</v>
      </c>
      <c r="BN8" s="7" t="s">
        <v>315</v>
      </c>
      <c r="BO8" s="7" t="s">
        <v>316</v>
      </c>
      <c r="BP8" s="7" t="s">
        <v>316</v>
      </c>
      <c r="BQ8" s="7" t="s">
        <v>317</v>
      </c>
      <c r="BR8" s="7" t="s">
        <v>318</v>
      </c>
      <c r="BS8" s="7" t="s">
        <v>319</v>
      </c>
      <c r="BV8" s="9" t="s">
        <v>42</v>
      </c>
      <c r="BW8" s="7">
        <v>-116.31</v>
      </c>
      <c r="BX8" s="7">
        <v>-2.9980000000000002</v>
      </c>
      <c r="BY8" s="7">
        <v>-12.452</v>
      </c>
      <c r="BZ8" s="7">
        <v>3.8559999999999999</v>
      </c>
      <c r="CA8" s="7">
        <v>12.438000000000001</v>
      </c>
      <c r="CB8" s="7">
        <v>13.215999999999999</v>
      </c>
    </row>
    <row r="9" spans="1:85" ht="42" customHeight="1" thickBot="1">
      <c r="A9" s="49" t="s">
        <v>3</v>
      </c>
      <c r="B9" s="5" t="s">
        <v>16</v>
      </c>
      <c r="C9" s="6">
        <v>50</v>
      </c>
      <c r="D9" s="48" t="s">
        <v>27</v>
      </c>
      <c r="AA9" s="13" t="s">
        <v>51</v>
      </c>
      <c r="AB9" s="11">
        <v>3.0000000000000001E-5</v>
      </c>
      <c r="AC9" s="11">
        <v>1E-4</v>
      </c>
      <c r="AD9" s="11">
        <v>-2.0000000000000001E-4</v>
      </c>
      <c r="AE9" s="11">
        <v>1E-4</v>
      </c>
      <c r="AF9" s="11">
        <v>-2.0000000000000002E-5</v>
      </c>
      <c r="AG9" s="11">
        <v>8.0000000000000004E-4</v>
      </c>
      <c r="AJ9" s="9" t="s">
        <v>51</v>
      </c>
      <c r="AK9" s="101" t="s">
        <v>133</v>
      </c>
      <c r="AL9" s="101" t="s">
        <v>133</v>
      </c>
      <c r="AM9" s="101" t="s">
        <v>133</v>
      </c>
      <c r="AN9" s="101" t="s">
        <v>133</v>
      </c>
      <c r="AO9" s="101" t="s">
        <v>133</v>
      </c>
      <c r="AP9" s="101" t="s">
        <v>133</v>
      </c>
      <c r="AT9" s="9" t="s">
        <v>51</v>
      </c>
      <c r="AU9" s="101" t="s">
        <v>133</v>
      </c>
      <c r="AV9" s="101" t="s">
        <v>133</v>
      </c>
      <c r="AW9" s="101" t="s">
        <v>133</v>
      </c>
      <c r="AX9" s="101" t="s">
        <v>133</v>
      </c>
      <c r="AY9" s="101">
        <f>-2*10^-5</f>
        <v>-2.0000000000000002E-5</v>
      </c>
      <c r="AZ9" s="101" t="s">
        <v>133</v>
      </c>
      <c r="BB9" s="90"/>
      <c r="BD9" s="9" t="s">
        <v>51</v>
      </c>
      <c r="BE9" s="7" t="s">
        <v>133</v>
      </c>
      <c r="BF9" s="7">
        <v>5.0000000000000004E-6</v>
      </c>
      <c r="BG9" s="19">
        <v>5.0000000000000001E-4</v>
      </c>
      <c r="BH9" s="7" t="s">
        <v>133</v>
      </c>
      <c r="BI9" s="7" t="s">
        <v>133</v>
      </c>
      <c r="BJ9" s="7" t="s">
        <v>321</v>
      </c>
      <c r="BM9" s="9" t="s">
        <v>51</v>
      </c>
      <c r="BN9" s="7" t="s">
        <v>322</v>
      </c>
      <c r="BO9" s="7" t="s">
        <v>133</v>
      </c>
      <c r="BP9" s="7" t="s">
        <v>133</v>
      </c>
      <c r="BQ9" s="7" t="s">
        <v>133</v>
      </c>
      <c r="BR9" s="7" t="s">
        <v>133</v>
      </c>
      <c r="BS9" s="7" t="s">
        <v>133</v>
      </c>
      <c r="BV9" s="9" t="s">
        <v>43</v>
      </c>
      <c r="BW9" s="7">
        <v>11.847</v>
      </c>
      <c r="BX9" s="7">
        <v>2.4746999999999999</v>
      </c>
      <c r="BY9" s="7">
        <v>1.4562999999999999</v>
      </c>
      <c r="BZ9" s="7">
        <v>1.0333000000000001</v>
      </c>
      <c r="CA9" s="7">
        <v>0.154</v>
      </c>
      <c r="CB9" s="7">
        <v>-0.4325</v>
      </c>
    </row>
    <row r="10" spans="1:85" ht="32.25" customHeight="1" thickBot="1">
      <c r="A10" s="49" t="s">
        <v>4</v>
      </c>
      <c r="B10" s="5" t="s">
        <v>17</v>
      </c>
      <c r="C10" s="6">
        <v>0.5</v>
      </c>
      <c r="D10" s="48" t="s">
        <v>28</v>
      </c>
      <c r="AA10" s="13" t="s">
        <v>70</v>
      </c>
      <c r="AB10" s="11">
        <v>0.98499999999999999</v>
      </c>
      <c r="AC10" s="11">
        <v>0.99</v>
      </c>
      <c r="AD10" s="11">
        <v>0.98</v>
      </c>
      <c r="AE10" s="11">
        <v>0.98</v>
      </c>
      <c r="AF10" s="11">
        <v>0.98</v>
      </c>
      <c r="AG10" s="11">
        <v>0.98</v>
      </c>
      <c r="AJ10" s="9" t="s">
        <v>70</v>
      </c>
      <c r="AK10" s="101">
        <v>0.94</v>
      </c>
      <c r="AL10" s="101">
        <v>0.94</v>
      </c>
      <c r="AM10" s="101">
        <v>0.98</v>
      </c>
      <c r="AN10" s="101">
        <v>0.9</v>
      </c>
      <c r="AO10" s="101">
        <v>0.94</v>
      </c>
      <c r="AP10" s="101">
        <v>0.86</v>
      </c>
      <c r="AT10" s="9" t="s">
        <v>70</v>
      </c>
      <c r="AU10" s="101">
        <v>0.91</v>
      </c>
      <c r="AV10" s="101">
        <v>0.98</v>
      </c>
      <c r="AW10" s="101">
        <v>0.81</v>
      </c>
      <c r="AX10" s="101">
        <v>0.98</v>
      </c>
      <c r="AY10" s="101">
        <v>0.99</v>
      </c>
      <c r="AZ10" s="101">
        <v>0.98</v>
      </c>
      <c r="BB10" s="90"/>
      <c r="BD10" s="9" t="s">
        <v>192</v>
      </c>
      <c r="BE10" s="7" t="s">
        <v>133</v>
      </c>
      <c r="BF10" s="54" t="s">
        <v>133</v>
      </c>
      <c r="BG10" s="19">
        <f>3*10^-6</f>
        <v>3.0000000000000001E-6</v>
      </c>
      <c r="BH10" s="7" t="s">
        <v>133</v>
      </c>
      <c r="BI10" s="7" t="s">
        <v>133</v>
      </c>
      <c r="BJ10" s="7" t="s">
        <v>133</v>
      </c>
      <c r="BM10" s="9" t="s">
        <v>70</v>
      </c>
      <c r="BN10" s="7">
        <v>0.96</v>
      </c>
      <c r="BO10" s="7">
        <v>0.98</v>
      </c>
      <c r="BP10" s="7">
        <v>0.96</v>
      </c>
      <c r="BQ10" s="7">
        <v>0.99</v>
      </c>
      <c r="BR10" s="7">
        <v>0.99</v>
      </c>
      <c r="BS10" s="7">
        <v>0.99</v>
      </c>
      <c r="BV10" s="9" t="s">
        <v>47</v>
      </c>
      <c r="BW10" s="7">
        <v>-0.31819999999999998</v>
      </c>
      <c r="BX10" s="7">
        <v>-8.9599999999999999E-2</v>
      </c>
      <c r="BY10" s="7">
        <v>-3.3300000000000003E-2</v>
      </c>
      <c r="BZ10" s="7">
        <v>-3.5200000000000002E-2</v>
      </c>
      <c r="CA10" s="7">
        <v>-4.4999999999999997E-3</v>
      </c>
      <c r="CB10" s="7">
        <v>3.8E-3</v>
      </c>
    </row>
    <row r="11" spans="1:85" ht="32.25" customHeight="1" thickBot="1">
      <c r="A11" s="49" t="s">
        <v>5</v>
      </c>
      <c r="B11" s="5" t="s">
        <v>18</v>
      </c>
      <c r="C11" s="6">
        <v>1.5</v>
      </c>
      <c r="D11" s="48" t="s">
        <v>29</v>
      </c>
      <c r="AA11" s="116" t="s">
        <v>71</v>
      </c>
      <c r="AB11" s="114"/>
      <c r="AC11" s="114"/>
      <c r="AD11" s="114"/>
      <c r="AE11" s="114"/>
      <c r="AF11" s="114"/>
      <c r="AG11" s="115"/>
      <c r="AJ11" s="110" t="s">
        <v>71</v>
      </c>
      <c r="AK11" s="111"/>
      <c r="AL11" s="111"/>
      <c r="AM11" s="111"/>
      <c r="AN11" s="111"/>
      <c r="AO11" s="111"/>
      <c r="AP11" s="112"/>
      <c r="BB11" s="90"/>
      <c r="BD11" s="9" t="s">
        <v>70</v>
      </c>
      <c r="BE11" s="7">
        <v>0.97</v>
      </c>
      <c r="BF11" s="7">
        <v>0.99</v>
      </c>
      <c r="BG11" s="19">
        <v>1</v>
      </c>
      <c r="BH11" s="7">
        <v>0.98</v>
      </c>
      <c r="BI11" s="7">
        <v>0.88</v>
      </c>
      <c r="BJ11" s="7">
        <v>0.76</v>
      </c>
      <c r="BM11" s="110" t="s">
        <v>71</v>
      </c>
      <c r="BN11" s="111"/>
      <c r="BO11" s="111"/>
      <c r="BP11" s="111"/>
      <c r="BQ11" s="111"/>
      <c r="BR11" s="111"/>
      <c r="BS11" s="112"/>
      <c r="BV11" s="9" t="s">
        <v>51</v>
      </c>
      <c r="BW11" s="7">
        <v>2.5999999999999999E-3</v>
      </c>
      <c r="BX11" s="7">
        <v>8.0000000000000004E-4</v>
      </c>
      <c r="BY11" s="7">
        <v>2.0000000000000001E-4</v>
      </c>
      <c r="BZ11" s="7">
        <v>2.9999999999999997E-4</v>
      </c>
      <c r="CA11" s="7" t="s">
        <v>133</v>
      </c>
      <c r="CB11" s="7" t="s">
        <v>133</v>
      </c>
    </row>
    <row r="12" spans="1:85" ht="30.75" thickBot="1">
      <c r="A12" s="49" t="s">
        <v>19</v>
      </c>
      <c r="B12" s="5" t="s">
        <v>20</v>
      </c>
      <c r="C12" s="6">
        <v>90</v>
      </c>
      <c r="D12" s="50" t="s">
        <v>30</v>
      </c>
      <c r="AA12" s="13" t="s">
        <v>42</v>
      </c>
      <c r="AB12" s="11">
        <v>2.2273000000000001</v>
      </c>
      <c r="AC12" s="11">
        <v>1.76</v>
      </c>
      <c r="AD12" s="11">
        <v>6.96</v>
      </c>
      <c r="AE12" s="11">
        <v>1.9966999999999999</v>
      </c>
      <c r="AF12" s="11">
        <v>7.74</v>
      </c>
      <c r="AG12" s="11">
        <v>3.64</v>
      </c>
      <c r="AJ12" s="9" t="s">
        <v>42</v>
      </c>
      <c r="AK12" s="7">
        <v>1.2898000000000001</v>
      </c>
      <c r="AL12" s="7">
        <v>1.8467</v>
      </c>
      <c r="AM12" s="7">
        <v>16.84</v>
      </c>
      <c r="AN12" s="7">
        <v>1.2898000000000001</v>
      </c>
      <c r="AO12" s="7">
        <v>1.7661</v>
      </c>
      <c r="AP12" s="7">
        <v>11.122999999999999</v>
      </c>
      <c r="BB12" s="90"/>
      <c r="BD12" s="110" t="s">
        <v>71</v>
      </c>
      <c r="BE12" s="111"/>
      <c r="BF12" s="111"/>
      <c r="BG12" s="111"/>
      <c r="BH12" s="111"/>
      <c r="BI12" s="111"/>
      <c r="BJ12" s="112"/>
      <c r="BM12" s="9" t="s">
        <v>42</v>
      </c>
      <c r="BN12" s="7">
        <v>1.0200000000000001E-2</v>
      </c>
      <c r="BO12" s="7">
        <v>0.20080000000000001</v>
      </c>
      <c r="BP12" s="7">
        <v>0.3357</v>
      </c>
      <c r="BQ12" s="7">
        <v>5.4999999999999997E-3</v>
      </c>
      <c r="BR12" s="7">
        <v>-0.01</v>
      </c>
      <c r="BS12" s="7">
        <v>4.3999999999999997E-2</v>
      </c>
      <c r="BV12" s="9" t="s">
        <v>70</v>
      </c>
      <c r="BW12" s="7">
        <v>0.82</v>
      </c>
      <c r="BX12" s="7">
        <v>0.93</v>
      </c>
      <c r="BY12" s="7">
        <v>0.99</v>
      </c>
      <c r="BZ12" s="7">
        <v>0.98</v>
      </c>
      <c r="CA12" s="7">
        <v>0.93</v>
      </c>
      <c r="CB12" s="7">
        <v>0.97</v>
      </c>
    </row>
    <row r="13" spans="1:85" ht="44.25" customHeight="1" thickBot="1">
      <c r="A13" s="49" t="s">
        <v>6</v>
      </c>
      <c r="B13" s="1"/>
      <c r="C13" s="2" t="s">
        <v>31</v>
      </c>
      <c r="D13" s="47"/>
      <c r="AA13" s="13" t="s">
        <v>43</v>
      </c>
      <c r="AB13" s="11">
        <v>-7.3700000000000002E-2</v>
      </c>
      <c r="AC13" s="11">
        <v>-7.0000000000000001E-3</v>
      </c>
      <c r="AD13" s="11">
        <v>-0.23280000000000001</v>
      </c>
      <c r="AE13" s="11">
        <v>-1.2800000000000001E-2</v>
      </c>
      <c r="AF13" s="11">
        <v>-0.3261</v>
      </c>
      <c r="AG13" s="11">
        <v>0.1593</v>
      </c>
      <c r="AJ13" s="9" t="s">
        <v>43</v>
      </c>
      <c r="AK13" s="7">
        <v>-3.4799999999999998E-2</v>
      </c>
      <c r="AL13" s="7">
        <v>-6.6400000000000001E-2</v>
      </c>
      <c r="AM13" s="7">
        <v>-0.80759999999999998</v>
      </c>
      <c r="AN13" s="7">
        <v>-3.4799999999999998E-2</v>
      </c>
      <c r="AO13" s="7">
        <v>-6.9000000000000006E-2</v>
      </c>
      <c r="AP13" s="7">
        <v>-0.47</v>
      </c>
      <c r="BB13" s="90"/>
      <c r="BD13" s="9" t="s">
        <v>42</v>
      </c>
      <c r="BE13" s="7">
        <v>-1.6500000000000001E-2</v>
      </c>
      <c r="BF13" s="7">
        <v>0.2261</v>
      </c>
      <c r="BG13" s="19">
        <v>0.1201</v>
      </c>
      <c r="BH13" s="7">
        <v>0.11940000000000001</v>
      </c>
      <c r="BI13" s="7">
        <v>4.9599999999999998E-2</v>
      </c>
      <c r="BJ13" s="7">
        <v>-0.90300000000000002</v>
      </c>
      <c r="BM13" s="9" t="s">
        <v>43</v>
      </c>
      <c r="BN13" s="7">
        <v>-5.9999999999999995E-4</v>
      </c>
      <c r="BO13" s="7">
        <v>-2.4400000000000002E-2</v>
      </c>
      <c r="BP13" s="7">
        <v>-3.6900000000000002E-2</v>
      </c>
      <c r="BQ13" s="7" t="s">
        <v>323</v>
      </c>
      <c r="BR13" s="7">
        <v>1.9E-3</v>
      </c>
      <c r="BS13" s="7">
        <v>-4.0000000000000002E-4</v>
      </c>
    </row>
    <row r="14" spans="1:85" ht="45.75" thickBot="1">
      <c r="A14" s="49" t="s">
        <v>21</v>
      </c>
      <c r="B14" s="5" t="s">
        <v>22</v>
      </c>
      <c r="C14" s="6">
        <v>10</v>
      </c>
      <c r="D14" s="48" t="s">
        <v>28</v>
      </c>
      <c r="AA14" s="13" t="s">
        <v>47</v>
      </c>
      <c r="AB14" s="11">
        <v>1.1999999999999999E-3</v>
      </c>
      <c r="AC14" s="11">
        <v>2.0000000000000001E-4</v>
      </c>
      <c r="AD14" s="11">
        <v>3.5000000000000001E-3</v>
      </c>
      <c r="AE14" s="11">
        <v>-2.9999999999999997E-4</v>
      </c>
      <c r="AF14" s="11">
        <v>5.4000000000000003E-3</v>
      </c>
      <c r="AG14" s="11">
        <v>-4.4999999999999997E-3</v>
      </c>
      <c r="AJ14" s="9" t="s">
        <v>47</v>
      </c>
      <c r="AK14" s="7">
        <v>2.9999999999999997E-4</v>
      </c>
      <c r="AL14" s="7">
        <v>8.0000000000000004E-4</v>
      </c>
      <c r="AM14" s="7">
        <v>1.34E-2</v>
      </c>
      <c r="AN14" s="7">
        <v>1.5E-3</v>
      </c>
      <c r="AO14" s="7">
        <v>8.9999999999999998E-4</v>
      </c>
      <c r="AP14" s="7">
        <v>-7.3000000000000001E-3</v>
      </c>
      <c r="BB14" s="90"/>
      <c r="BD14" s="9" t="s">
        <v>43</v>
      </c>
      <c r="BE14" s="7">
        <v>3.3999999999999998E-3</v>
      </c>
      <c r="BF14" s="7">
        <v>-1.2200000000000001E-2</v>
      </c>
      <c r="BG14" s="19">
        <v>-2.0000000000000001E-4</v>
      </c>
      <c r="BH14" s="7">
        <v>-1.9E-3</v>
      </c>
      <c r="BI14" s="7">
        <v>5.1999999999999998E-3</v>
      </c>
      <c r="BJ14" s="7">
        <v>0.1258</v>
      </c>
      <c r="BM14" s="9" t="s">
        <v>47</v>
      </c>
      <c r="BN14" s="53">
        <v>41039</v>
      </c>
      <c r="BO14" s="7">
        <v>1.1000000000000001E-3</v>
      </c>
      <c r="BP14" s="7">
        <v>1.6000000000000001E-3</v>
      </c>
      <c r="BQ14" s="7" t="s">
        <v>324</v>
      </c>
      <c r="BR14" s="7" t="s">
        <v>325</v>
      </c>
      <c r="BS14" s="7" t="s">
        <v>326</v>
      </c>
    </row>
    <row r="15" spans="1:85" ht="18" thickBot="1">
      <c r="AA15" s="13" t="s">
        <v>51</v>
      </c>
      <c r="AB15" s="7" t="s">
        <v>72</v>
      </c>
      <c r="AC15" s="7" t="s">
        <v>73</v>
      </c>
      <c r="AD15" s="7" t="s">
        <v>74</v>
      </c>
      <c r="AE15" s="7" t="s">
        <v>75</v>
      </c>
      <c r="AF15" s="7" t="s">
        <v>76</v>
      </c>
      <c r="AG15" s="7">
        <v>1E-4</v>
      </c>
      <c r="AJ15" s="9" t="s">
        <v>51</v>
      </c>
      <c r="AK15" s="7" t="s">
        <v>133</v>
      </c>
      <c r="AL15" s="7" t="s">
        <v>133</v>
      </c>
      <c r="AM15" s="7" t="s">
        <v>168</v>
      </c>
      <c r="AN15" s="7" t="s">
        <v>133</v>
      </c>
      <c r="AO15" s="7" t="s">
        <v>167</v>
      </c>
      <c r="AP15" s="7" t="s">
        <v>169</v>
      </c>
      <c r="BB15" s="90"/>
      <c r="BD15" s="9" t="s">
        <v>47</v>
      </c>
      <c r="BE15" s="7" t="s">
        <v>329</v>
      </c>
      <c r="BF15" s="7">
        <v>2.9999999999999997E-4</v>
      </c>
      <c r="BG15" s="19" t="s">
        <v>330</v>
      </c>
      <c r="BH15" s="7" t="s">
        <v>331</v>
      </c>
      <c r="BI15" s="7">
        <v>-2.0000000000000001E-4</v>
      </c>
      <c r="BJ15" s="7">
        <v>-5.1999999999999998E-3</v>
      </c>
      <c r="BM15" s="9" t="s">
        <v>51</v>
      </c>
      <c r="BN15" s="7" t="s">
        <v>133</v>
      </c>
      <c r="BO15" s="7" t="s">
        <v>316</v>
      </c>
      <c r="BP15" s="7" t="s">
        <v>319</v>
      </c>
      <c r="BQ15" s="7" t="s">
        <v>133</v>
      </c>
      <c r="BR15" s="7" t="s">
        <v>332</v>
      </c>
      <c r="BS15" s="7" t="s">
        <v>133</v>
      </c>
    </row>
    <row r="16" spans="1:85" ht="18" thickBot="1">
      <c r="C16" s="51" t="s">
        <v>304</v>
      </c>
      <c r="AA16" s="13" t="s">
        <v>70</v>
      </c>
      <c r="AB16" s="11">
        <v>0.99</v>
      </c>
      <c r="AC16" s="11">
        <v>0.6</v>
      </c>
      <c r="AD16" s="11">
        <v>0.98</v>
      </c>
      <c r="AE16" s="11">
        <v>0.99</v>
      </c>
      <c r="AF16" s="11">
        <v>0.99</v>
      </c>
      <c r="AG16" s="11">
        <v>0.98</v>
      </c>
      <c r="AJ16" s="9" t="s">
        <v>70</v>
      </c>
      <c r="AK16" s="7">
        <v>0.97</v>
      </c>
      <c r="AL16" s="7">
        <v>0.97</v>
      </c>
      <c r="AM16" s="7">
        <v>0.97</v>
      </c>
      <c r="AN16" s="7">
        <v>0.97</v>
      </c>
      <c r="AO16" s="7">
        <v>0.98</v>
      </c>
      <c r="AP16" s="7">
        <v>0.99</v>
      </c>
      <c r="BB16" s="90"/>
      <c r="BD16" s="9" t="s">
        <v>51</v>
      </c>
      <c r="BE16" s="7" t="s">
        <v>133</v>
      </c>
      <c r="BF16" s="7" t="s">
        <v>317</v>
      </c>
      <c r="BG16" s="19" t="s">
        <v>133</v>
      </c>
      <c r="BH16" s="7" t="s">
        <v>133</v>
      </c>
      <c r="BI16" s="7" t="s">
        <v>328</v>
      </c>
      <c r="BJ16" s="7" t="s">
        <v>333</v>
      </c>
      <c r="BM16" s="9" t="s">
        <v>192</v>
      </c>
      <c r="BN16" s="7" t="s">
        <v>133</v>
      </c>
      <c r="BO16" s="53">
        <v>41100</v>
      </c>
      <c r="BP16" s="7" t="s">
        <v>334</v>
      </c>
      <c r="BQ16" s="7" t="s">
        <v>133</v>
      </c>
      <c r="BR16" s="7" t="s">
        <v>133</v>
      </c>
      <c r="BS16" s="7" t="s">
        <v>133</v>
      </c>
    </row>
    <row r="17" spans="1:71" ht="19.5" thickBot="1">
      <c r="AA17" s="116" t="s">
        <v>77</v>
      </c>
      <c r="AB17" s="114"/>
      <c r="AC17" s="114"/>
      <c r="AD17" s="114"/>
      <c r="AE17" s="114"/>
      <c r="AF17" s="114"/>
      <c r="AG17" s="115"/>
      <c r="AJ17" s="110" t="s">
        <v>77</v>
      </c>
      <c r="AK17" s="111"/>
      <c r="AL17" s="111"/>
      <c r="AM17" s="111"/>
      <c r="AN17" s="111"/>
      <c r="AO17" s="111"/>
      <c r="AP17" s="112"/>
      <c r="BB17" s="90"/>
      <c r="BD17" s="9" t="s">
        <v>192</v>
      </c>
      <c r="BE17" s="7" t="s">
        <v>133</v>
      </c>
      <c r="BF17" s="7" t="s">
        <v>133</v>
      </c>
      <c r="BG17" s="19" t="s">
        <v>133</v>
      </c>
      <c r="BH17" s="7" t="s">
        <v>133</v>
      </c>
      <c r="BI17" s="7" t="s">
        <v>133</v>
      </c>
      <c r="BJ17" s="7" t="s">
        <v>335</v>
      </c>
      <c r="BM17" s="9" t="s">
        <v>70</v>
      </c>
      <c r="BN17" s="7">
        <v>0.97</v>
      </c>
      <c r="BO17" s="7">
        <v>1</v>
      </c>
      <c r="BP17" s="7">
        <v>0.97</v>
      </c>
      <c r="BQ17" s="7">
        <v>0.97</v>
      </c>
      <c r="BR17" s="7">
        <v>0.98</v>
      </c>
      <c r="BS17" s="7">
        <v>0.99</v>
      </c>
    </row>
    <row r="18" spans="1:71" ht="19.5" thickBot="1">
      <c r="A18" s="22" t="s">
        <v>305</v>
      </c>
      <c r="B18" s="21"/>
      <c r="C18" s="52"/>
      <c r="D18" s="52"/>
      <c r="E18" s="52"/>
      <c r="AA18" s="13" t="s">
        <v>42</v>
      </c>
      <c r="AB18" s="11">
        <v>-0.2</v>
      </c>
      <c r="AC18" s="11">
        <v>1.96</v>
      </c>
      <c r="AD18" s="11">
        <v>2.9643000000000002</v>
      </c>
      <c r="AE18" s="11">
        <v>1.3167</v>
      </c>
      <c r="AF18" s="11">
        <v>3.34</v>
      </c>
      <c r="AG18" s="11">
        <v>3.64</v>
      </c>
      <c r="AJ18" s="9" t="s">
        <v>42</v>
      </c>
      <c r="AK18" s="7">
        <v>7.9442000000000004</v>
      </c>
      <c r="AL18" s="7">
        <v>1.5117</v>
      </c>
      <c r="AM18" s="7">
        <v>14.977</v>
      </c>
      <c r="AN18" s="7">
        <v>6.8867000000000003</v>
      </c>
      <c r="AO18" s="7">
        <v>6.0929000000000002</v>
      </c>
      <c r="AP18" s="7">
        <v>27.263000000000002</v>
      </c>
      <c r="BB18" s="90"/>
      <c r="BD18" s="9" t="s">
        <v>70</v>
      </c>
      <c r="BE18" s="7">
        <v>0.94</v>
      </c>
      <c r="BF18" s="7">
        <v>0.99</v>
      </c>
      <c r="BG18" s="19">
        <v>0.84</v>
      </c>
      <c r="BH18" s="7">
        <v>0.98</v>
      </c>
      <c r="BI18" s="7">
        <v>0.81</v>
      </c>
      <c r="BJ18" s="7">
        <v>1</v>
      </c>
      <c r="BM18" s="110" t="s">
        <v>116</v>
      </c>
      <c r="BN18" s="111"/>
      <c r="BO18" s="111"/>
      <c r="BP18" s="111"/>
      <c r="BQ18" s="111"/>
      <c r="BR18" s="111"/>
      <c r="BS18" s="112"/>
    </row>
    <row r="19" spans="1:71" ht="18.75" thickBot="1">
      <c r="A19" s="130" t="s">
        <v>306</v>
      </c>
      <c r="B19" s="130"/>
      <c r="C19" s="130"/>
      <c r="D19" s="130"/>
      <c r="E19" s="130"/>
      <c r="AA19" s="13" t="s">
        <v>43</v>
      </c>
      <c r="AB19" s="11">
        <v>-6.5199999999999994E-2</v>
      </c>
      <c r="AC19" s="11">
        <v>-0.29389999999999999</v>
      </c>
      <c r="AD19" s="11">
        <v>-8.4199999999999997E-2</v>
      </c>
      <c r="AE19" s="11">
        <v>-9.11E-2</v>
      </c>
      <c r="AF19" s="11">
        <v>-0.48459999999999998</v>
      </c>
      <c r="AG19" s="11">
        <v>0.1593</v>
      </c>
      <c r="AJ19" s="9" t="s">
        <v>43</v>
      </c>
      <c r="AK19" s="7">
        <v>-0.20649999999999999</v>
      </c>
      <c r="AL19" s="7">
        <v>-4.02E-2</v>
      </c>
      <c r="AM19" s="7">
        <v>-0.49740000000000001</v>
      </c>
      <c r="AN19" s="7">
        <v>-0.18390000000000001</v>
      </c>
      <c r="AO19" s="7">
        <v>-0.2848</v>
      </c>
      <c r="AP19" s="7">
        <v>-0.96340000000000003</v>
      </c>
      <c r="BB19" s="90"/>
      <c r="BD19" s="110" t="s">
        <v>116</v>
      </c>
      <c r="BE19" s="111"/>
      <c r="BF19" s="111"/>
      <c r="BG19" s="111"/>
      <c r="BH19" s="111"/>
      <c r="BI19" s="111"/>
      <c r="BJ19" s="112"/>
      <c r="BM19" s="9" t="s">
        <v>42</v>
      </c>
      <c r="BN19" s="7">
        <v>4.9700000000000001E-2</v>
      </c>
      <c r="BO19" s="7">
        <v>-1.7500000000000002E-2</v>
      </c>
      <c r="BP19" s="7">
        <v>0.10630000000000001</v>
      </c>
      <c r="BQ19" s="7">
        <v>2.4299999999999999E-2</v>
      </c>
      <c r="BR19" s="7">
        <v>4.7500000000000001E-2</v>
      </c>
      <c r="BS19" s="7">
        <v>4.1399999999999999E-2</v>
      </c>
    </row>
    <row r="20" spans="1:71" ht="19.5" thickTop="1" thickBot="1">
      <c r="A20" s="120" t="s">
        <v>341</v>
      </c>
      <c r="B20" s="55" t="s">
        <v>307</v>
      </c>
      <c r="C20" s="93" t="s">
        <v>308</v>
      </c>
      <c r="D20" s="77">
        <f>AB6+(AB7*C9)+(AB8*C9^2)+(AB9*C9^3)</f>
        <v>32.308</v>
      </c>
      <c r="E20" s="96" t="s">
        <v>248</v>
      </c>
      <c r="AA20" s="13" t="s">
        <v>47</v>
      </c>
      <c r="AB20" s="11">
        <v>-1.8E-3</v>
      </c>
      <c r="AC20" s="11">
        <v>1.18E-2</v>
      </c>
      <c r="AD20" s="11">
        <v>3.3E-3</v>
      </c>
      <c r="AE20" s="11">
        <v>1.6999999999999999E-3</v>
      </c>
      <c r="AF20" s="11">
        <v>2.0400000000000001E-2</v>
      </c>
      <c r="AG20" s="11">
        <v>-4.4999999999999997E-3</v>
      </c>
      <c r="AJ20" s="9" t="s">
        <v>47</v>
      </c>
      <c r="AK20" s="7">
        <v>1.6000000000000001E-3</v>
      </c>
      <c r="AL20" s="7">
        <v>4.0000000000000002E-4</v>
      </c>
      <c r="AM20" s="7">
        <v>1.0200000000000001E-2</v>
      </c>
      <c r="AN20" s="7">
        <v>1.5E-3</v>
      </c>
      <c r="AO20" s="7">
        <v>6.1999999999999998E-3</v>
      </c>
      <c r="AP20" s="7">
        <v>1.7299999999999999E-2</v>
      </c>
      <c r="BB20" s="90"/>
      <c r="BD20" s="9" t="s">
        <v>42</v>
      </c>
      <c r="BE20" s="7">
        <v>3.0499999999999999E-2</v>
      </c>
      <c r="BF20" s="7">
        <v>4.9200000000000001E-2</v>
      </c>
      <c r="BG20" s="7">
        <v>4.02E-2</v>
      </c>
      <c r="BH20" s="7">
        <v>0.25779999999999997</v>
      </c>
      <c r="BI20" s="7">
        <v>0.12859999999999999</v>
      </c>
      <c r="BJ20" s="7">
        <v>3.3000000000000002E-2</v>
      </c>
      <c r="BM20" s="9" t="s">
        <v>43</v>
      </c>
      <c r="BN20" s="7">
        <v>-3.0999999999999999E-3</v>
      </c>
      <c r="BO20" s="7">
        <v>2.2000000000000001E-3</v>
      </c>
      <c r="BP20" s="7">
        <v>7.3000000000000001E-3</v>
      </c>
      <c r="BQ20" s="7">
        <v>1E-4</v>
      </c>
      <c r="BR20" s="7">
        <v>8.0000000000000004E-4</v>
      </c>
      <c r="BS20" s="7">
        <v>8.9999999999999993E-3</v>
      </c>
    </row>
    <row r="21" spans="1:71" ht="19.5" thickTop="1" thickBot="1">
      <c r="A21" s="121"/>
      <c r="B21" s="55" t="s">
        <v>307</v>
      </c>
      <c r="C21" s="93" t="s">
        <v>308</v>
      </c>
      <c r="D21" s="77">
        <f>AC6+(AC7*C9)+(AC8*C9^2)+(AC9*C9^3)</f>
        <v>2.4829999999999934</v>
      </c>
      <c r="E21" s="96" t="s">
        <v>251</v>
      </c>
      <c r="AA21" s="13" t="s">
        <v>51</v>
      </c>
      <c r="AB21" s="11">
        <v>2.0000000000000002E-5</v>
      </c>
      <c r="AC21" s="11">
        <v>-6.0000000000000002E-5</v>
      </c>
      <c r="AD21" s="11">
        <v>4.0000000000000003E-5</v>
      </c>
      <c r="AE21" s="11">
        <v>1.0000000000000001E-5</v>
      </c>
      <c r="AF21" s="11">
        <v>-1E-4</v>
      </c>
      <c r="AG21" s="11">
        <v>1E-4</v>
      </c>
      <c r="AJ21" s="9" t="s">
        <v>51</v>
      </c>
      <c r="AK21" s="7" t="s">
        <v>133</v>
      </c>
      <c r="AL21" s="7" t="s">
        <v>133</v>
      </c>
      <c r="AM21" s="7" t="s">
        <v>320</v>
      </c>
      <c r="AN21" s="7" t="s">
        <v>133</v>
      </c>
      <c r="AO21" s="7" t="s">
        <v>329</v>
      </c>
      <c r="AP21" s="7" t="s">
        <v>336</v>
      </c>
      <c r="BB21" s="90"/>
      <c r="BD21" s="9" t="s">
        <v>43</v>
      </c>
      <c r="BE21" s="7">
        <v>5.0000000000000001E-4</v>
      </c>
      <c r="BF21" s="7">
        <v>5.0000000000000001E-4</v>
      </c>
      <c r="BG21" s="7">
        <v>4.1999999999999997E-3</v>
      </c>
      <c r="BH21" s="7">
        <v>-1.38E-2</v>
      </c>
      <c r="BI21" s="7" t="s">
        <v>321</v>
      </c>
      <c r="BJ21" s="7">
        <v>4.7000000000000002E-3</v>
      </c>
      <c r="BM21" s="9" t="s">
        <v>47</v>
      </c>
      <c r="BN21" s="7" t="s">
        <v>333</v>
      </c>
      <c r="BO21" s="7" t="s">
        <v>316</v>
      </c>
      <c r="BP21" s="7">
        <v>-2.0000000000000001E-4</v>
      </c>
      <c r="BQ21" s="7" t="s">
        <v>324</v>
      </c>
      <c r="BR21" s="7" t="s">
        <v>327</v>
      </c>
      <c r="BS21" s="7" t="s">
        <v>337</v>
      </c>
    </row>
    <row r="22" spans="1:71" ht="20.25" thickTop="1" thickBot="1">
      <c r="A22" s="121"/>
      <c r="B22" s="55" t="s">
        <v>307</v>
      </c>
      <c r="C22" s="93" t="s">
        <v>308</v>
      </c>
      <c r="D22" s="77">
        <f>AD6+(AD7*C9)+(AD8*C9^2)+(AD9*C9^3)</f>
        <v>20.590000000000011</v>
      </c>
      <c r="E22" s="96" t="s">
        <v>254</v>
      </c>
      <c r="AA22" s="13" t="s">
        <v>70</v>
      </c>
      <c r="AB22" s="11">
        <v>0.96</v>
      </c>
      <c r="AC22" s="11">
        <v>0.94</v>
      </c>
      <c r="AD22" s="11">
        <v>0.99</v>
      </c>
      <c r="AE22" s="11">
        <v>0.98</v>
      </c>
      <c r="AF22" s="11">
        <v>0.98</v>
      </c>
      <c r="AG22" s="11">
        <v>0.98</v>
      </c>
      <c r="AJ22" s="9" t="s">
        <v>70</v>
      </c>
      <c r="AK22" s="7">
        <v>0.87</v>
      </c>
      <c r="AL22" s="7">
        <v>0.87</v>
      </c>
      <c r="AM22" s="7">
        <v>0.97</v>
      </c>
      <c r="AN22" s="7">
        <v>0.81</v>
      </c>
      <c r="AO22" s="7">
        <v>0.98</v>
      </c>
      <c r="AP22" s="7">
        <v>0.97</v>
      </c>
      <c r="BB22" s="90"/>
      <c r="BD22" s="9" t="s">
        <v>47</v>
      </c>
      <c r="BE22" s="7" t="s">
        <v>338</v>
      </c>
      <c r="BF22" s="7" t="s">
        <v>338</v>
      </c>
      <c r="BG22" s="7" t="s">
        <v>319</v>
      </c>
      <c r="BH22" s="7">
        <v>2.9999999999999997E-4</v>
      </c>
      <c r="BI22" s="7" t="s">
        <v>331</v>
      </c>
      <c r="BJ22" s="7" t="s">
        <v>329</v>
      </c>
      <c r="BM22" s="9" t="s">
        <v>51</v>
      </c>
      <c r="BN22" s="7" t="s">
        <v>339</v>
      </c>
      <c r="BO22" s="7" t="s">
        <v>133</v>
      </c>
      <c r="BP22" s="7" t="s">
        <v>328</v>
      </c>
      <c r="BQ22" s="7" t="s">
        <v>133</v>
      </c>
      <c r="BR22" s="7" t="s">
        <v>133</v>
      </c>
      <c r="BS22" s="53">
        <v>41070</v>
      </c>
    </row>
    <row r="23" spans="1:71" ht="20.25" thickTop="1" thickBot="1">
      <c r="A23" s="121"/>
      <c r="B23" s="55" t="s">
        <v>307</v>
      </c>
      <c r="C23" s="93" t="s">
        <v>308</v>
      </c>
      <c r="D23" s="77">
        <f>AE6+(AE7*C9)+(AE8*C9^2)+(AE9*C9^3)</f>
        <v>-0.28800000000000026</v>
      </c>
      <c r="E23" s="96" t="s">
        <v>94</v>
      </c>
      <c r="AJ23" s="110" t="s">
        <v>131</v>
      </c>
      <c r="AK23" s="111"/>
      <c r="AL23" s="111"/>
      <c r="AM23" s="111"/>
      <c r="AN23" s="111"/>
      <c r="AO23" s="111"/>
      <c r="AP23" s="112"/>
      <c r="BB23" s="90"/>
      <c r="BD23" s="9" t="s">
        <v>51</v>
      </c>
      <c r="BE23" s="7" t="s">
        <v>133</v>
      </c>
      <c r="BF23" s="7" t="s">
        <v>133</v>
      </c>
      <c r="BG23" s="7" t="s">
        <v>133</v>
      </c>
      <c r="BH23" s="7" t="s">
        <v>340</v>
      </c>
      <c r="BI23" s="7" t="s">
        <v>133</v>
      </c>
      <c r="BJ23" s="7" t="s">
        <v>133</v>
      </c>
      <c r="BM23" s="9" t="s">
        <v>70</v>
      </c>
      <c r="BN23" s="7">
        <v>0.94</v>
      </c>
      <c r="BO23" s="7">
        <v>0.99</v>
      </c>
      <c r="BP23" s="7">
        <v>0.97</v>
      </c>
      <c r="BQ23" s="7">
        <v>0.92</v>
      </c>
      <c r="BR23" s="7">
        <v>0.81</v>
      </c>
      <c r="BS23" s="7">
        <v>0.99</v>
      </c>
    </row>
    <row r="24" spans="1:71" ht="20.25" thickTop="1" thickBot="1">
      <c r="A24" s="122"/>
      <c r="B24" s="55" t="s">
        <v>307</v>
      </c>
      <c r="C24" s="93" t="s">
        <v>308</v>
      </c>
      <c r="D24" s="77">
        <f>AF6+(AF7*C9)+(AF8*C9^2)+(AF9*C9^3)</f>
        <v>17.03</v>
      </c>
      <c r="E24" s="96" t="s">
        <v>128</v>
      </c>
      <c r="AJ24" s="9" t="s">
        <v>42</v>
      </c>
      <c r="AK24" s="7">
        <v>0.1268</v>
      </c>
      <c r="AL24" s="7">
        <v>0.31709999999999999</v>
      </c>
      <c r="AM24" s="7">
        <v>0.45040000000000002</v>
      </c>
      <c r="AN24" s="7">
        <v>0.24709999999999999</v>
      </c>
      <c r="AO24" s="7">
        <v>0.38319999999999999</v>
      </c>
      <c r="AP24" s="7">
        <v>0.83430000000000004</v>
      </c>
      <c r="BB24" s="90"/>
      <c r="BD24" s="9" t="s">
        <v>70</v>
      </c>
      <c r="BE24" s="7">
        <v>0.95</v>
      </c>
      <c r="BF24" s="7">
        <v>0.93</v>
      </c>
      <c r="BG24" s="7">
        <v>0.99</v>
      </c>
      <c r="BH24" s="7">
        <v>0.99</v>
      </c>
      <c r="BI24" s="7">
        <v>0.99</v>
      </c>
      <c r="BJ24" s="7">
        <v>0.91</v>
      </c>
      <c r="BM24" s="110" t="s">
        <v>131</v>
      </c>
      <c r="BN24" s="111"/>
      <c r="BO24" s="111"/>
      <c r="BP24" s="111"/>
      <c r="BQ24" s="111"/>
      <c r="BR24" s="111"/>
      <c r="BS24" s="112"/>
    </row>
    <row r="25" spans="1:71" ht="16.5" thickTop="1" thickBot="1">
      <c r="AJ25" s="9" t="s">
        <v>43</v>
      </c>
      <c r="AK25" s="7">
        <v>-4.1000000000000003E-3</v>
      </c>
      <c r="AL25" s="7">
        <v>-1.15E-2</v>
      </c>
      <c r="AM25" s="7">
        <v>-1.6E-2</v>
      </c>
      <c r="AN25" s="7">
        <v>-1.1599999999999999E-2</v>
      </c>
      <c r="AO25" s="7">
        <v>-2.0500000000000001E-2</v>
      </c>
      <c r="AP25" s="7">
        <v>-3.0499999999999999E-2</v>
      </c>
      <c r="BB25" s="90"/>
      <c r="BM25" s="9" t="s">
        <v>42</v>
      </c>
      <c r="BN25" s="7">
        <v>0.1268</v>
      </c>
      <c r="BO25" s="7">
        <v>0.31709999999999999</v>
      </c>
      <c r="BP25" s="7">
        <v>0.45040000000000002</v>
      </c>
      <c r="BQ25" s="7">
        <v>0.24709999999999999</v>
      </c>
      <c r="BR25" s="7">
        <v>0.38319999999999999</v>
      </c>
      <c r="BS25" s="7">
        <v>0.83430000000000004</v>
      </c>
    </row>
    <row r="26" spans="1:71" ht="15.75" thickBot="1">
      <c r="A26" s="130" t="s">
        <v>306</v>
      </c>
      <c r="B26" s="130"/>
      <c r="C26" s="130"/>
      <c r="D26" s="130"/>
      <c r="E26" s="130"/>
      <c r="AJ26" s="9" t="s">
        <v>47</v>
      </c>
      <c r="AK26" s="7" t="s">
        <v>315</v>
      </c>
      <c r="AL26" s="7">
        <v>2.0000000000000001E-4</v>
      </c>
      <c r="AM26" s="7">
        <v>2.0000000000000001E-4</v>
      </c>
      <c r="AN26" s="7">
        <v>1E-4</v>
      </c>
      <c r="AO26" s="7">
        <v>2.9999999999999997E-4</v>
      </c>
      <c r="AP26" s="7">
        <v>4.0000000000000002E-4</v>
      </c>
      <c r="BB26" s="90"/>
      <c r="BM26" s="9" t="s">
        <v>43</v>
      </c>
      <c r="BN26" s="7">
        <v>-4.1000000000000003E-3</v>
      </c>
      <c r="BO26" s="7">
        <v>-1.15E-2</v>
      </c>
      <c r="BP26" s="7">
        <v>-1.6E-2</v>
      </c>
      <c r="BQ26" s="7">
        <v>-1.1599999999999999E-2</v>
      </c>
      <c r="BR26" s="7">
        <v>-2.0500000000000001E-2</v>
      </c>
      <c r="BS26" s="7">
        <v>-3.0499999999999999E-2</v>
      </c>
    </row>
    <row r="27" spans="1:71" ht="18.75" customHeight="1" thickTop="1" thickBot="1">
      <c r="A27" s="123" t="s">
        <v>342</v>
      </c>
      <c r="B27" s="56" t="s">
        <v>307</v>
      </c>
      <c r="C27" s="94" t="s">
        <v>308</v>
      </c>
      <c r="D27" s="78">
        <f>AK6+(AK7*C9)+(AK8*C9^2)</f>
        <v>8.3917999999999999</v>
      </c>
      <c r="E27" s="97" t="s">
        <v>248</v>
      </c>
      <c r="AJ27" s="9" t="s">
        <v>51</v>
      </c>
      <c r="AK27" s="7" t="s">
        <v>133</v>
      </c>
      <c r="AL27" s="7" t="s">
        <v>133</v>
      </c>
      <c r="AM27" s="7" t="s">
        <v>133</v>
      </c>
      <c r="AN27" s="7" t="s">
        <v>133</v>
      </c>
      <c r="AO27" s="7" t="s">
        <v>133</v>
      </c>
      <c r="AP27" s="7" t="s">
        <v>133</v>
      </c>
      <c r="BB27" s="90"/>
      <c r="BM27" s="9" t="s">
        <v>47</v>
      </c>
      <c r="BN27" s="7" t="s">
        <v>315</v>
      </c>
      <c r="BO27" s="7">
        <v>2.0000000000000001E-4</v>
      </c>
      <c r="BP27" s="7">
        <v>2.0000000000000001E-4</v>
      </c>
      <c r="BQ27" s="7">
        <v>1E-4</v>
      </c>
      <c r="BR27" s="7">
        <v>2.9999999999999997E-4</v>
      </c>
      <c r="BS27" s="7">
        <v>4.0000000000000002E-4</v>
      </c>
    </row>
    <row r="28" spans="1:71" ht="19.5" customHeight="1" thickTop="1" thickBot="1">
      <c r="A28" s="124"/>
      <c r="B28" s="56" t="s">
        <v>307</v>
      </c>
      <c r="C28" s="94" t="s">
        <v>308</v>
      </c>
      <c r="D28" s="78">
        <f>AL6+(AL7*C9)+(AL8*C9^2)</f>
        <v>0.44329999999999958</v>
      </c>
      <c r="E28" s="97" t="s">
        <v>251</v>
      </c>
      <c r="AJ28" s="9" t="s">
        <v>70</v>
      </c>
      <c r="AK28" s="7">
        <v>0.94</v>
      </c>
      <c r="AL28" s="7">
        <v>0.99</v>
      </c>
      <c r="AM28" s="7">
        <v>0.97</v>
      </c>
      <c r="AN28" s="7">
        <v>0.98</v>
      </c>
      <c r="AO28" s="7">
        <v>0.97</v>
      </c>
      <c r="AP28" s="7">
        <v>0.99</v>
      </c>
      <c r="BB28" s="90"/>
      <c r="BM28" s="9" t="s">
        <v>51</v>
      </c>
      <c r="BN28" s="7" t="s">
        <v>133</v>
      </c>
      <c r="BO28" s="7" t="s">
        <v>133</v>
      </c>
      <c r="BP28" s="7" t="s">
        <v>133</v>
      </c>
      <c r="BQ28" s="7" t="s">
        <v>133</v>
      </c>
      <c r="BR28" s="7" t="s">
        <v>133</v>
      </c>
      <c r="BS28" s="7" t="s">
        <v>133</v>
      </c>
    </row>
    <row r="29" spans="1:71" ht="19.5" customHeight="1" thickTop="1" thickBot="1">
      <c r="A29" s="124"/>
      <c r="B29" s="56" t="s">
        <v>307</v>
      </c>
      <c r="C29" s="94" t="s">
        <v>308</v>
      </c>
      <c r="D29" s="78">
        <f>AM6+(AM7*C9)+(AM8*C9^2)</f>
        <v>5.3620000000000019</v>
      </c>
      <c r="E29" s="97" t="s">
        <v>254</v>
      </c>
      <c r="BB29" s="90"/>
      <c r="BM29" s="9" t="s">
        <v>70</v>
      </c>
      <c r="BN29" s="7">
        <v>0.94</v>
      </c>
      <c r="BO29" s="7">
        <v>0.99</v>
      </c>
      <c r="BP29" s="7">
        <v>0.97</v>
      </c>
      <c r="BQ29" s="7">
        <v>0.98</v>
      </c>
      <c r="BR29" s="7">
        <v>0.97</v>
      </c>
      <c r="BS29" s="7">
        <v>0.99</v>
      </c>
    </row>
    <row r="30" spans="1:71" ht="18" customHeight="1" thickTop="1" thickBot="1">
      <c r="A30" s="124"/>
      <c r="B30" s="56" t="s">
        <v>307</v>
      </c>
      <c r="C30" s="94" t="s">
        <v>308</v>
      </c>
      <c r="D30" s="78">
        <f>AN6+(AN7*C9)+(AN8*C9^2)</f>
        <v>0.84829999999999917</v>
      </c>
      <c r="E30" s="97" t="s">
        <v>94</v>
      </c>
      <c r="BB30" s="90"/>
    </row>
    <row r="31" spans="1:71" ht="18" customHeight="1" thickTop="1" thickBot="1">
      <c r="A31" s="124"/>
      <c r="B31" s="56" t="s">
        <v>307</v>
      </c>
      <c r="C31" s="94" t="s">
        <v>308</v>
      </c>
      <c r="D31" s="78">
        <f>AO6+(AO7*C9)+(AO8*C9^2)</f>
        <v>1.2531999999999996</v>
      </c>
      <c r="E31" s="97" t="s">
        <v>128</v>
      </c>
      <c r="BB31" s="90"/>
    </row>
    <row r="32" spans="1:71" ht="19.5" thickTop="1" thickBot="1">
      <c r="A32" s="125"/>
      <c r="B32" s="56" t="s">
        <v>307</v>
      </c>
      <c r="C32" s="94" t="s">
        <v>308</v>
      </c>
      <c r="D32" s="78">
        <f>AP6+(AP7*C9)+(AP8*C9^2)</f>
        <v>2.8850000000000016</v>
      </c>
      <c r="E32" s="97" t="s">
        <v>92</v>
      </c>
      <c r="BB32" s="90"/>
    </row>
    <row r="33" spans="1:54" ht="15.75" thickTop="1">
      <c r="BB33" s="90"/>
    </row>
    <row r="34" spans="1:54" ht="15.75" thickBot="1">
      <c r="A34" s="130" t="s">
        <v>306</v>
      </c>
      <c r="B34" s="130"/>
      <c r="C34" s="130"/>
      <c r="D34" s="130"/>
      <c r="E34" s="130"/>
      <c r="BB34" s="90"/>
    </row>
    <row r="35" spans="1:54" ht="18" customHeight="1" thickTop="1" thickBot="1">
      <c r="A35" s="134" t="s">
        <v>344</v>
      </c>
      <c r="B35" s="64" t="s">
        <v>307</v>
      </c>
      <c r="C35" s="95" t="s">
        <v>308</v>
      </c>
      <c r="D35" s="79">
        <f>AU6+(AU7*C9)+(AU8*C9^2)</f>
        <v>18.994</v>
      </c>
      <c r="E35" s="98" t="s">
        <v>251</v>
      </c>
      <c r="BB35" s="90"/>
    </row>
    <row r="36" spans="1:54" ht="18" customHeight="1" thickTop="1" thickBot="1">
      <c r="A36" s="135"/>
      <c r="B36" s="64" t="s">
        <v>307</v>
      </c>
      <c r="C36" s="95" t="s">
        <v>308</v>
      </c>
      <c r="D36" s="79">
        <f>AV6+(AV7*C9)+(AV8*C9^2)</f>
        <v>16.925000000000011</v>
      </c>
      <c r="E36" s="98" t="s">
        <v>128</v>
      </c>
      <c r="BB36" s="90"/>
    </row>
    <row r="37" spans="1:54" ht="18" customHeight="1" thickTop="1" thickBot="1">
      <c r="A37" s="136"/>
      <c r="B37" s="64" t="s">
        <v>307</v>
      </c>
      <c r="C37" s="95" t="s">
        <v>308</v>
      </c>
      <c r="D37" s="79">
        <f>AW6+(AW7*C9)+(AW8*C9^2)</f>
        <v>23.38000000000001</v>
      </c>
      <c r="E37" s="98" t="s">
        <v>92</v>
      </c>
      <c r="BB37" s="90"/>
    </row>
    <row r="38" spans="1:54" ht="30" customHeight="1" thickTop="1">
      <c r="A38" s="62"/>
      <c r="B38" s="61"/>
      <c r="C38" s="61"/>
      <c r="D38" s="61"/>
      <c r="E38" s="61"/>
      <c r="G38" s="109" t="s">
        <v>348</v>
      </c>
      <c r="H38" s="109"/>
      <c r="I38" s="109"/>
      <c r="J38" s="109"/>
      <c r="K38" s="109"/>
      <c r="L38" s="109"/>
      <c r="M38" s="109"/>
      <c r="BB38" s="90"/>
    </row>
    <row r="39" spans="1:54" ht="18" customHeight="1">
      <c r="A39" s="63"/>
      <c r="G39" s="137" t="s">
        <v>96</v>
      </c>
      <c r="H39" s="108" t="s">
        <v>347</v>
      </c>
      <c r="I39" s="108"/>
      <c r="J39" s="108"/>
      <c r="K39" s="108"/>
      <c r="L39" s="108"/>
      <c r="M39" s="108"/>
      <c r="BB39" s="90"/>
    </row>
    <row r="40" spans="1:54" ht="18" customHeight="1">
      <c r="A40" s="62"/>
      <c r="G40" s="137"/>
      <c r="H40" s="60" t="s">
        <v>248</v>
      </c>
      <c r="I40" s="60" t="s">
        <v>251</v>
      </c>
      <c r="J40" s="60" t="s">
        <v>254</v>
      </c>
      <c r="K40" s="60" t="s">
        <v>94</v>
      </c>
      <c r="L40" s="60" t="s">
        <v>128</v>
      </c>
      <c r="M40" s="60" t="s">
        <v>92</v>
      </c>
      <c r="BB40" s="90"/>
    </row>
    <row r="41" spans="1:54">
      <c r="G41" s="65" t="s">
        <v>341</v>
      </c>
      <c r="H41" s="70">
        <f>D20</f>
        <v>32.308</v>
      </c>
      <c r="I41" s="70">
        <f>D21</f>
        <v>2.4829999999999934</v>
      </c>
      <c r="J41" s="70">
        <f>D22</f>
        <v>20.590000000000011</v>
      </c>
      <c r="K41" s="70">
        <f>D23</f>
        <v>-0.28800000000000026</v>
      </c>
      <c r="L41" s="70">
        <f>D24</f>
        <v>17.03</v>
      </c>
      <c r="M41" s="82">
        <v>0</v>
      </c>
      <c r="BB41" s="90"/>
    </row>
    <row r="42" spans="1:54">
      <c r="G42" s="67" t="s">
        <v>343</v>
      </c>
      <c r="H42" s="71">
        <f>D27</f>
        <v>8.3917999999999999</v>
      </c>
      <c r="I42" s="71">
        <f>D28</f>
        <v>0.44329999999999958</v>
      </c>
      <c r="J42" s="71">
        <f>D29</f>
        <v>5.3620000000000019</v>
      </c>
      <c r="K42" s="71">
        <f>D30</f>
        <v>0.84829999999999917</v>
      </c>
      <c r="L42" s="71">
        <f>D31</f>
        <v>1.2531999999999996</v>
      </c>
      <c r="M42" s="71">
        <f>D32</f>
        <v>2.8850000000000016</v>
      </c>
      <c r="BB42" s="90"/>
    </row>
    <row r="43" spans="1:54" ht="30">
      <c r="G43" s="68" t="s">
        <v>344</v>
      </c>
      <c r="H43" s="80">
        <v>0</v>
      </c>
      <c r="I43" s="80">
        <v>0</v>
      </c>
      <c r="J43" s="69">
        <f>D35</f>
        <v>18.994</v>
      </c>
      <c r="K43" s="80">
        <v>0</v>
      </c>
      <c r="L43" s="69">
        <f>D36</f>
        <v>16.925000000000011</v>
      </c>
      <c r="M43" s="69">
        <f>D37</f>
        <v>23.38000000000001</v>
      </c>
      <c r="BB43" s="90"/>
    </row>
    <row r="44" spans="1:54" ht="30">
      <c r="G44" s="66" t="s">
        <v>345</v>
      </c>
      <c r="H44" s="72">
        <v>0</v>
      </c>
      <c r="I44" s="72">
        <v>0</v>
      </c>
      <c r="J44" s="81">
        <v>0</v>
      </c>
      <c r="K44" s="72">
        <v>0</v>
      </c>
      <c r="L44" s="81">
        <v>0</v>
      </c>
      <c r="M44" s="81">
        <v>0</v>
      </c>
      <c r="BB44" s="90"/>
    </row>
    <row r="45" spans="1:54">
      <c r="BB45" s="90"/>
    </row>
    <row r="46" spans="1:54">
      <c r="BB46" s="90"/>
    </row>
    <row r="47" spans="1:54" ht="31.5" customHeight="1">
      <c r="A47" s="22" t="s">
        <v>350</v>
      </c>
      <c r="B47" s="21"/>
      <c r="C47" s="138"/>
      <c r="D47" s="138"/>
      <c r="E47" s="138"/>
      <c r="BB47" s="90"/>
    </row>
    <row r="48" spans="1:54">
      <c r="A48" s="139" t="s">
        <v>349</v>
      </c>
      <c r="B48" s="139"/>
      <c r="C48" s="139"/>
      <c r="D48" s="139"/>
      <c r="E48" s="139"/>
      <c r="BB48" s="90"/>
    </row>
    <row r="49" spans="1:54" ht="18">
      <c r="B49" s="89" t="s">
        <v>351</v>
      </c>
      <c r="C49" s="73" t="s">
        <v>308</v>
      </c>
      <c r="D49" s="75">
        <f>(H5*H41*C4+I5*I41*C4+J5*J41*C4+K5*K41*C4+L5*L41*C4+H6*H42*C4+I6*I42*C4+J6*J42*C4+K6*K42*C4+L6*L42*C4+M6*M42*C4+J7*J43*C4+L7*L43*C4+M7*M43*C4+H8*H44*C4+I8*I44*C4+K8*K44*C4+M5*M41*C4+H7*H43*C4+I7*I43*C4+K7*K43*C4+J8*J44*C4+L8*L44*C4+M8*M44*C4)*C7*(1/3600)</f>
        <v>2.4742902777777775</v>
      </c>
      <c r="BB49" s="90"/>
    </row>
    <row r="50" spans="1:54">
      <c r="BB50" s="90"/>
    </row>
    <row r="51" spans="1:54">
      <c r="BB51" s="90"/>
    </row>
    <row r="52" spans="1:54" ht="24" customHeight="1">
      <c r="A52" s="22" t="s">
        <v>352</v>
      </c>
      <c r="B52" s="21"/>
      <c r="C52" s="138"/>
      <c r="D52" s="138"/>
      <c r="E52" s="138"/>
      <c r="BB52" s="90"/>
    </row>
    <row r="53" spans="1:54">
      <c r="A53" s="21"/>
      <c r="B53" s="21"/>
      <c r="C53" s="138"/>
      <c r="D53" s="138"/>
      <c r="E53" s="138"/>
      <c r="BB53" s="90"/>
    </row>
    <row r="54" spans="1:54" ht="28.5" customHeight="1">
      <c r="A54" s="129" t="s">
        <v>353</v>
      </c>
      <c r="B54" s="129"/>
      <c r="C54" s="129"/>
      <c r="D54" s="129"/>
      <c r="E54" s="129"/>
      <c r="BB54" s="90"/>
    </row>
    <row r="55" spans="1:54" ht="18">
      <c r="A55" s="99" t="s">
        <v>377</v>
      </c>
      <c r="B55" s="89" t="s">
        <v>354</v>
      </c>
      <c r="C55" s="73" t="s">
        <v>308</v>
      </c>
      <c r="D55" s="74">
        <f>0.14*C14^1.004</f>
        <v>1.4129540405073588</v>
      </c>
      <c r="BB55" s="90"/>
    </row>
    <row r="56" spans="1:54" ht="18">
      <c r="A56" s="100" t="s">
        <v>272</v>
      </c>
      <c r="B56" s="89" t="s">
        <v>355</v>
      </c>
      <c r="C56" s="73" t="s">
        <v>308</v>
      </c>
      <c r="D56" s="74">
        <f>0.43*C14^0.9</f>
        <v>3.4156114093144114</v>
      </c>
      <c r="BB56" s="90"/>
    </row>
    <row r="57" spans="1:54">
      <c r="BB57" s="90"/>
    </row>
    <row r="58" spans="1:54">
      <c r="BB58" s="90"/>
    </row>
    <row r="59" spans="1:54" ht="39.75" customHeight="1">
      <c r="A59" s="22" t="s">
        <v>356</v>
      </c>
      <c r="B59" s="21"/>
      <c r="C59" s="138"/>
      <c r="D59" s="138"/>
      <c r="E59" s="138"/>
      <c r="BB59" s="90"/>
    </row>
    <row r="60" spans="1:54" ht="30.75" customHeight="1">
      <c r="A60" s="129" t="s">
        <v>357</v>
      </c>
      <c r="B60" s="139"/>
      <c r="C60" s="139"/>
      <c r="D60" s="139"/>
      <c r="E60" s="139"/>
      <c r="BB60" s="90"/>
    </row>
    <row r="61" spans="1:54" ht="18">
      <c r="B61" s="89" t="s">
        <v>358</v>
      </c>
      <c r="C61" s="73" t="s">
        <v>308</v>
      </c>
      <c r="D61" s="75">
        <f>((D49)/(3.14159265358979*C11*SIN(C12)*D55*D56))*EXP(-(C10^2)/(2*D55^2))</f>
        <v>0.11431028541944399</v>
      </c>
      <c r="BB61" s="90"/>
    </row>
    <row r="62" spans="1:54" ht="15.75" thickBot="1">
      <c r="BB62" s="90"/>
    </row>
    <row r="63" spans="1:54" ht="18.75" thickTop="1">
      <c r="H63" s="131" t="s">
        <v>364</v>
      </c>
      <c r="I63" s="132"/>
      <c r="J63" s="132"/>
      <c r="K63" s="133"/>
      <c r="BB63" s="90"/>
    </row>
    <row r="64" spans="1:54" ht="29.25" customHeight="1">
      <c r="A64" s="22" t="s">
        <v>359</v>
      </c>
      <c r="B64" s="21"/>
      <c r="C64" s="86" t="s">
        <v>372</v>
      </c>
      <c r="D64" s="87" t="s">
        <v>360</v>
      </c>
      <c r="E64" s="88" t="s">
        <v>373</v>
      </c>
      <c r="G64" s="104" t="s">
        <v>367</v>
      </c>
      <c r="H64" s="106" t="s">
        <v>370</v>
      </c>
      <c r="I64" s="106"/>
      <c r="J64" s="106"/>
      <c r="K64" s="106"/>
      <c r="BB64" s="90"/>
    </row>
    <row r="65" spans="1:54" ht="36" customHeight="1" thickBot="1">
      <c r="A65" s="129" t="s">
        <v>361</v>
      </c>
      <c r="B65" s="129"/>
      <c r="C65" s="129"/>
      <c r="D65" s="129"/>
      <c r="E65" s="129"/>
      <c r="G65" s="104"/>
      <c r="H65" s="105" t="s">
        <v>368</v>
      </c>
      <c r="I65" s="105"/>
      <c r="J65" s="105" t="s">
        <v>369</v>
      </c>
      <c r="K65" s="105"/>
      <c r="BB65" s="90"/>
    </row>
    <row r="66" spans="1:54" ht="20.25" thickTop="1" thickBot="1">
      <c r="B66" s="89" t="s">
        <v>362</v>
      </c>
      <c r="C66" s="76" t="s">
        <v>363</v>
      </c>
      <c r="D66" s="85" t="s">
        <v>364</v>
      </c>
      <c r="G66" s="84" t="s">
        <v>371</v>
      </c>
      <c r="H66" s="128">
        <v>5</v>
      </c>
      <c r="I66" s="128"/>
      <c r="J66" s="128">
        <v>3</v>
      </c>
      <c r="K66" s="128"/>
      <c r="BB66" s="90"/>
    </row>
    <row r="67" spans="1:54" ht="18.75" thickTop="1">
      <c r="G67" s="89" t="s">
        <v>351</v>
      </c>
      <c r="H67" s="126">
        <f>D49</f>
        <v>2.4742902777777775</v>
      </c>
      <c r="I67" s="126"/>
      <c r="J67" s="126">
        <f>D49</f>
        <v>2.4742902777777775</v>
      </c>
      <c r="K67" s="126"/>
      <c r="BB67" s="90"/>
    </row>
    <row r="68" spans="1:54" ht="18">
      <c r="G68" s="89" t="s">
        <v>358</v>
      </c>
      <c r="H68" s="126">
        <f>D61</f>
        <v>0.11431028541944399</v>
      </c>
      <c r="I68" s="126"/>
      <c r="J68" s="126">
        <f>D61</f>
        <v>0.11431028541944399</v>
      </c>
      <c r="K68" s="126"/>
      <c r="BB68" s="90"/>
    </row>
    <row r="69" spans="1:54">
      <c r="BB69" s="90"/>
    </row>
    <row r="70" spans="1:54">
      <c r="BB70" s="90"/>
    </row>
    <row r="71" spans="1:54">
      <c r="BB71" s="90"/>
    </row>
    <row r="72" spans="1:54">
      <c r="BB72" s="90"/>
    </row>
    <row r="73" spans="1:54">
      <c r="BB73" s="90"/>
    </row>
    <row r="74" spans="1:54">
      <c r="BB74" s="90"/>
    </row>
    <row r="75" spans="1:54">
      <c r="BB75" s="90"/>
    </row>
    <row r="76" spans="1:54">
      <c r="BB76" s="90"/>
    </row>
    <row r="77" spans="1:54">
      <c r="BB77" s="90"/>
    </row>
    <row r="78" spans="1:54">
      <c r="BB78" s="90"/>
    </row>
    <row r="79" spans="1:54">
      <c r="BB79" s="90"/>
    </row>
    <row r="80" spans="1:54">
      <c r="BB80" s="90"/>
    </row>
    <row r="81" spans="54:54">
      <c r="BB81" s="90"/>
    </row>
    <row r="82" spans="54:54">
      <c r="BB82" s="90"/>
    </row>
    <row r="83" spans="54:54">
      <c r="BB83" s="90"/>
    </row>
    <row r="84" spans="54:54">
      <c r="BB84" s="90"/>
    </row>
    <row r="85" spans="54:54">
      <c r="BB85" s="90"/>
    </row>
    <row r="86" spans="54:54">
      <c r="BB86" s="90"/>
    </row>
    <row r="87" spans="54:54">
      <c r="BB87" s="90"/>
    </row>
    <row r="88" spans="54:54">
      <c r="BB88" s="90"/>
    </row>
    <row r="89" spans="54:54">
      <c r="BB89" s="90"/>
    </row>
    <row r="90" spans="54:54">
      <c r="BB90" s="90"/>
    </row>
    <row r="91" spans="54:54">
      <c r="BB91" s="90"/>
    </row>
    <row r="92" spans="54:54">
      <c r="BB92" s="90"/>
    </row>
    <row r="93" spans="54:54">
      <c r="BB93" s="90"/>
    </row>
    <row r="94" spans="54:54">
      <c r="BB94" s="90"/>
    </row>
    <row r="95" spans="54:54">
      <c r="BB95" s="90"/>
    </row>
    <row r="96" spans="54:54">
      <c r="BB96" s="90"/>
    </row>
    <row r="97" spans="54:54">
      <c r="BB97" s="90"/>
    </row>
    <row r="98" spans="54:54">
      <c r="BB98" s="90"/>
    </row>
    <row r="99" spans="54:54">
      <c r="BB99" s="90"/>
    </row>
    <row r="100" spans="54:54">
      <c r="BB100" s="90"/>
    </row>
  </sheetData>
  <mergeCells count="82">
    <mergeCell ref="BM18:BS18"/>
    <mergeCell ref="BD19:BJ19"/>
    <mergeCell ref="BM24:BS24"/>
    <mergeCell ref="BD5:BJ5"/>
    <mergeCell ref="BM5:BS5"/>
    <mergeCell ref="BW7:BX7"/>
    <mergeCell ref="BY7:BZ7"/>
    <mergeCell ref="CA7:CB7"/>
    <mergeCell ref="BM11:BS11"/>
    <mergeCell ref="BW4:BW6"/>
    <mergeCell ref="BX4:BX6"/>
    <mergeCell ref="BY4:BY6"/>
    <mergeCell ref="BZ4:BZ6"/>
    <mergeCell ref="CA4:CA6"/>
    <mergeCell ref="CB4:CB6"/>
    <mergeCell ref="BM1:BS1"/>
    <mergeCell ref="BV1:CB1"/>
    <mergeCell ref="BD3:BD4"/>
    <mergeCell ref="BE3:BJ3"/>
    <mergeCell ref="BM3:BM4"/>
    <mergeCell ref="BN3:BS3"/>
    <mergeCell ref="BV3:BV6"/>
    <mergeCell ref="BW3:CB3"/>
    <mergeCell ref="AX5:AZ5"/>
    <mergeCell ref="AA3:AA4"/>
    <mergeCell ref="AJ23:AP23"/>
    <mergeCell ref="BD1:BJ1"/>
    <mergeCell ref="AT1:AZ1"/>
    <mergeCell ref="AJ3:AJ4"/>
    <mergeCell ref="AK3:AP3"/>
    <mergeCell ref="AT3:AT4"/>
    <mergeCell ref="AU3:AZ3"/>
    <mergeCell ref="BD12:BJ12"/>
    <mergeCell ref="AA1:AG1"/>
    <mergeCell ref="AJ1:AP1"/>
    <mergeCell ref="AA11:AG11"/>
    <mergeCell ref="AJ11:AP11"/>
    <mergeCell ref="AA17:AG17"/>
    <mergeCell ref="H3:M3"/>
    <mergeCell ref="O5:O8"/>
    <mergeCell ref="Q5:Q8"/>
    <mergeCell ref="P5:P8"/>
    <mergeCell ref="AU5:AW5"/>
    <mergeCell ref="C59:E59"/>
    <mergeCell ref="A60:E60"/>
    <mergeCell ref="A48:E48"/>
    <mergeCell ref="C47:E47"/>
    <mergeCell ref="C52:E52"/>
    <mergeCell ref="C53:E53"/>
    <mergeCell ref="A54:E54"/>
    <mergeCell ref="A20:A24"/>
    <mergeCell ref="A27:A32"/>
    <mergeCell ref="H68:I68"/>
    <mergeCell ref="J68:K68"/>
    <mergeCell ref="A1:Q1"/>
    <mergeCell ref="H66:I66"/>
    <mergeCell ref="J66:K66"/>
    <mergeCell ref="H67:I67"/>
    <mergeCell ref="J67:K67"/>
    <mergeCell ref="A65:E65"/>
    <mergeCell ref="A34:E34"/>
    <mergeCell ref="A26:E26"/>
    <mergeCell ref="A19:E19"/>
    <mergeCell ref="H63:K63"/>
    <mergeCell ref="A35:A37"/>
    <mergeCell ref="G39:G40"/>
    <mergeCell ref="CE1:CG1"/>
    <mergeCell ref="CE3:CF3"/>
    <mergeCell ref="CE4:CF4"/>
    <mergeCell ref="G64:G65"/>
    <mergeCell ref="J65:K65"/>
    <mergeCell ref="H64:K64"/>
    <mergeCell ref="H65:I65"/>
    <mergeCell ref="N5:N8"/>
    <mergeCell ref="H39:M39"/>
    <mergeCell ref="G38:M38"/>
    <mergeCell ref="AJ17:AP17"/>
    <mergeCell ref="AB3:AG3"/>
    <mergeCell ref="AA5:AG5"/>
    <mergeCell ref="AJ5:AP5"/>
    <mergeCell ref="G2:M2"/>
    <mergeCell ref="G3:G4"/>
  </mergeCells>
  <conditionalFormatting sqref="C66">
    <cfRule type="cellIs" dxfId="7" priority="8" operator="lessThan">
      <formula>$D$49</formula>
    </cfRule>
  </conditionalFormatting>
  <conditionalFormatting sqref="H67:I67">
    <cfRule type="cellIs" dxfId="6" priority="7" operator="lessThan">
      <formula>$H$66</formula>
    </cfRule>
  </conditionalFormatting>
  <conditionalFormatting sqref="H68:I68">
    <cfRule type="cellIs" dxfId="5" priority="6" operator="lessThan">
      <formula>$H$66</formula>
    </cfRule>
  </conditionalFormatting>
  <conditionalFormatting sqref="J67:K68">
    <cfRule type="cellIs" dxfId="4" priority="5" operator="lessThan">
      <formula>$J$66</formula>
    </cfRule>
    <cfRule type="cellIs" dxfId="3" priority="4" operator="greaterThan">
      <formula>$J$66</formula>
    </cfRule>
  </conditionalFormatting>
  <conditionalFormatting sqref="H67:I68">
    <cfRule type="cellIs" dxfId="2" priority="3" operator="greaterThan">
      <formula>$H$66</formula>
    </cfRule>
  </conditionalFormatting>
  <conditionalFormatting sqref="H5:M8">
    <cfRule type="cellIs" dxfId="1" priority="2" operator="equal">
      <formula>$CG$3</formula>
    </cfRule>
  </conditionalFormatting>
  <conditionalFormatting sqref="H41:M44">
    <cfRule type="cellIs" dxfId="0" priority="1" operator="equal">
      <formula>$CG$3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oleObjects>
    <oleObject progId="Equation.3" shapeId="2051" r:id="rId4"/>
    <oleObject progId="Equation.3" shapeId="2056" r:id="rId5"/>
    <oleObject progId="Equation.3" shapeId="2058" r:id="rId6"/>
    <oleObject progId="Equation.3" shapeId="2059" r:id="rId7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2:AO15"/>
  <sheetViews>
    <sheetView topLeftCell="W1" workbookViewId="0">
      <selection activeCell="AE30" sqref="AE30"/>
    </sheetView>
  </sheetViews>
  <sheetFormatPr defaultRowHeight="15"/>
  <cols>
    <col min="1" max="1" width="14" customWidth="1"/>
    <col min="2" max="2" width="14.85546875" customWidth="1"/>
    <col min="3" max="3" width="13.5703125" customWidth="1"/>
    <col min="6" max="6" width="11.85546875" customWidth="1"/>
    <col min="14" max="14" width="13.5703125" customWidth="1"/>
    <col min="23" max="23" width="18.28515625" customWidth="1"/>
    <col min="30" max="30" width="12.5703125" customWidth="1"/>
    <col min="37" max="37" width="19" customWidth="1"/>
    <col min="38" max="38" width="12.28515625" customWidth="1"/>
  </cols>
  <sheetData>
    <row r="2" spans="1:41" ht="58.5" customHeight="1">
      <c r="A2" s="152" t="s">
        <v>260</v>
      </c>
      <c r="B2" s="152"/>
      <c r="C2" s="152"/>
      <c r="F2" s="152" t="s">
        <v>282</v>
      </c>
      <c r="G2" s="152"/>
      <c r="H2" s="152"/>
      <c r="I2" s="152"/>
      <c r="J2" s="152"/>
      <c r="K2" s="152"/>
      <c r="N2" s="152" t="s">
        <v>292</v>
      </c>
      <c r="O2" s="152"/>
      <c r="P2" s="152"/>
      <c r="Q2" s="152"/>
      <c r="R2" s="152"/>
      <c r="S2" s="152"/>
      <c r="T2" s="152"/>
      <c r="W2" s="180" t="s">
        <v>297</v>
      </c>
      <c r="X2" s="180"/>
      <c r="Y2" s="180"/>
      <c r="Z2" s="180"/>
      <c r="AA2" s="180"/>
      <c r="AD2" s="102" t="s">
        <v>300</v>
      </c>
      <c r="AE2" s="102"/>
      <c r="AF2" s="102"/>
      <c r="AG2" s="102"/>
      <c r="AH2" s="102"/>
      <c r="AK2" s="102" t="s">
        <v>303</v>
      </c>
      <c r="AL2" s="102"/>
      <c r="AM2" s="102"/>
      <c r="AN2" s="102"/>
      <c r="AO2" s="102"/>
    </row>
    <row r="3" spans="1:41" ht="15.75" thickBot="1"/>
    <row r="4" spans="1:41" ht="68.25" customHeight="1" thickBot="1">
      <c r="A4" s="32" t="s">
        <v>90</v>
      </c>
      <c r="B4" s="33" t="s">
        <v>245</v>
      </c>
      <c r="C4" s="33" t="s">
        <v>246</v>
      </c>
      <c r="F4" s="164" t="s">
        <v>261</v>
      </c>
      <c r="G4" s="167" t="s">
        <v>262</v>
      </c>
      <c r="H4" s="168"/>
      <c r="I4" s="169"/>
      <c r="J4" s="167" t="s">
        <v>263</v>
      </c>
      <c r="K4" s="169"/>
      <c r="N4" s="170" t="s">
        <v>283</v>
      </c>
      <c r="O4" s="172" t="s">
        <v>284</v>
      </c>
      <c r="P4" s="173"/>
      <c r="Q4" s="173"/>
      <c r="R4" s="173"/>
      <c r="S4" s="173"/>
      <c r="T4" s="174"/>
      <c r="W4" s="175" t="s">
        <v>293</v>
      </c>
      <c r="X4" s="177" t="s">
        <v>294</v>
      </c>
      <c r="Y4" s="178"/>
      <c r="Z4" s="178"/>
      <c r="AA4" s="179"/>
      <c r="AD4" s="164" t="s">
        <v>293</v>
      </c>
      <c r="AE4" s="167" t="s">
        <v>294</v>
      </c>
      <c r="AF4" s="168"/>
      <c r="AG4" s="168"/>
      <c r="AH4" s="169"/>
      <c r="AK4" s="181" t="s">
        <v>293</v>
      </c>
      <c r="AL4" s="177" t="s">
        <v>301</v>
      </c>
      <c r="AM4" s="178"/>
      <c r="AN4" s="178"/>
      <c r="AO4" s="179"/>
    </row>
    <row r="5" spans="1:41" ht="49.5" customHeight="1" thickBot="1">
      <c r="A5" s="161" t="s">
        <v>247</v>
      </c>
      <c r="B5" s="162"/>
      <c r="C5" s="163"/>
      <c r="F5" s="165"/>
      <c r="G5" s="167" t="s">
        <v>264</v>
      </c>
      <c r="H5" s="168"/>
      <c r="I5" s="169"/>
      <c r="J5" s="167" t="s">
        <v>265</v>
      </c>
      <c r="K5" s="169"/>
      <c r="N5" s="171"/>
      <c r="O5" s="29" t="s">
        <v>1</v>
      </c>
      <c r="P5" s="29" t="s">
        <v>285</v>
      </c>
      <c r="Q5" s="29" t="s">
        <v>286</v>
      </c>
      <c r="R5" s="29" t="s">
        <v>287</v>
      </c>
      <c r="S5" s="29" t="s">
        <v>288</v>
      </c>
      <c r="T5" s="29" t="s">
        <v>289</v>
      </c>
      <c r="W5" s="176"/>
      <c r="X5" s="34" t="s">
        <v>41</v>
      </c>
      <c r="Y5" s="35" t="s">
        <v>296</v>
      </c>
      <c r="Z5" s="35" t="s">
        <v>116</v>
      </c>
      <c r="AA5" s="35" t="s">
        <v>295</v>
      </c>
      <c r="AD5" s="166"/>
      <c r="AE5" s="38" t="s">
        <v>41</v>
      </c>
      <c r="AF5" s="39" t="s">
        <v>296</v>
      </c>
      <c r="AG5" s="39" t="s">
        <v>116</v>
      </c>
      <c r="AH5" s="39" t="s">
        <v>295</v>
      </c>
      <c r="AK5" s="182"/>
      <c r="AL5" s="41" t="s">
        <v>41</v>
      </c>
      <c r="AM5" s="42" t="s">
        <v>85</v>
      </c>
      <c r="AN5" s="42" t="s">
        <v>302</v>
      </c>
      <c r="AO5" s="42" t="s">
        <v>131</v>
      </c>
    </row>
    <row r="6" spans="1:41" ht="30" customHeight="1" thickBot="1">
      <c r="A6" s="14" t="s">
        <v>248</v>
      </c>
      <c r="B6" s="11" t="s">
        <v>249</v>
      </c>
      <c r="C6" s="11" t="s">
        <v>250</v>
      </c>
      <c r="F6" s="166"/>
      <c r="G6" s="31" t="s">
        <v>266</v>
      </c>
      <c r="H6" s="31" t="s">
        <v>267</v>
      </c>
      <c r="I6" s="31" t="s">
        <v>268</v>
      </c>
      <c r="J6" s="31" t="s">
        <v>269</v>
      </c>
      <c r="K6" s="31" t="s">
        <v>270</v>
      </c>
      <c r="N6" s="30" t="s">
        <v>41</v>
      </c>
      <c r="O6" s="29">
        <v>1</v>
      </c>
      <c r="P6" s="29">
        <v>0.4</v>
      </c>
      <c r="Q6" s="29">
        <v>0.32</v>
      </c>
      <c r="R6" s="29">
        <v>0.17</v>
      </c>
      <c r="S6" s="29">
        <v>0.12</v>
      </c>
      <c r="T6" s="29">
        <v>0.12</v>
      </c>
      <c r="W6" s="36" t="s">
        <v>1</v>
      </c>
      <c r="X6" s="37">
        <v>21</v>
      </c>
      <c r="Y6" s="37">
        <v>5.7</v>
      </c>
      <c r="Z6" s="37">
        <v>5.7</v>
      </c>
      <c r="AA6" s="37" t="s">
        <v>133</v>
      </c>
      <c r="AD6" s="167" t="s">
        <v>298</v>
      </c>
      <c r="AE6" s="168"/>
      <c r="AF6" s="168"/>
      <c r="AG6" s="168"/>
      <c r="AH6" s="169"/>
      <c r="AK6" s="43" t="s">
        <v>1</v>
      </c>
      <c r="AL6" s="44">
        <v>11.2</v>
      </c>
      <c r="AM6" s="44">
        <v>2.4</v>
      </c>
      <c r="AN6" s="44">
        <v>14.4</v>
      </c>
      <c r="AO6" s="44" t="s">
        <v>133</v>
      </c>
    </row>
    <row r="7" spans="1:41" ht="30" customHeight="1" thickBot="1">
      <c r="A7" s="14" t="s">
        <v>251</v>
      </c>
      <c r="B7" s="11" t="s">
        <v>252</v>
      </c>
      <c r="C7" s="11" t="s">
        <v>253</v>
      </c>
      <c r="F7" s="26" t="s">
        <v>271</v>
      </c>
      <c r="G7" s="25" t="s">
        <v>272</v>
      </c>
      <c r="H7" s="25" t="s">
        <v>273</v>
      </c>
      <c r="I7" s="25" t="s">
        <v>136</v>
      </c>
      <c r="J7" s="25" t="s">
        <v>133</v>
      </c>
      <c r="K7" s="25" t="s">
        <v>133</v>
      </c>
      <c r="N7" s="30" t="s">
        <v>290</v>
      </c>
      <c r="O7" s="29">
        <v>1</v>
      </c>
      <c r="P7" s="29">
        <v>0.55000000000000004</v>
      </c>
      <c r="Q7" s="29">
        <v>0.49</v>
      </c>
      <c r="R7" s="29">
        <v>0.34</v>
      </c>
      <c r="S7" s="29">
        <v>0.24</v>
      </c>
      <c r="T7" s="29">
        <v>0.13</v>
      </c>
      <c r="W7" s="36" t="s">
        <v>285</v>
      </c>
      <c r="X7" s="37">
        <v>3.16</v>
      </c>
      <c r="Y7" s="37">
        <v>0.2</v>
      </c>
      <c r="Z7" s="37">
        <v>0.77</v>
      </c>
      <c r="AA7" s="37">
        <v>0.14000000000000001</v>
      </c>
      <c r="AD7" s="40" t="s">
        <v>285</v>
      </c>
      <c r="AE7" s="31">
        <v>5.48</v>
      </c>
      <c r="AF7" s="31">
        <v>0.28000000000000003</v>
      </c>
      <c r="AG7" s="31">
        <v>1.1299999999999999</v>
      </c>
      <c r="AH7" s="31">
        <v>0.19</v>
      </c>
      <c r="AK7" s="43" t="s">
        <v>285</v>
      </c>
      <c r="AL7" s="44">
        <v>4.5</v>
      </c>
      <c r="AM7" s="44">
        <v>1.1000000000000001</v>
      </c>
      <c r="AN7" s="44">
        <v>8</v>
      </c>
      <c r="AO7" s="44">
        <v>0.36</v>
      </c>
    </row>
    <row r="8" spans="1:41" ht="30" customHeight="1" thickBot="1">
      <c r="A8" s="14" t="s">
        <v>254</v>
      </c>
      <c r="B8" s="11" t="s">
        <v>255</v>
      </c>
      <c r="C8" s="11" t="s">
        <v>253</v>
      </c>
      <c r="F8" s="27" t="s">
        <v>279</v>
      </c>
      <c r="G8" s="25" t="s">
        <v>273</v>
      </c>
      <c r="H8" s="25" t="s">
        <v>136</v>
      </c>
      <c r="I8" s="25" t="s">
        <v>274</v>
      </c>
      <c r="J8" s="25" t="s">
        <v>275</v>
      </c>
      <c r="K8" s="25" t="s">
        <v>275</v>
      </c>
      <c r="N8" s="30" t="s">
        <v>291</v>
      </c>
      <c r="O8" s="29">
        <v>1</v>
      </c>
      <c r="P8" s="29">
        <v>0.46</v>
      </c>
      <c r="Q8" s="29">
        <v>0.46</v>
      </c>
      <c r="R8" s="29">
        <v>0.28000000000000003</v>
      </c>
      <c r="S8" s="29">
        <v>0.2</v>
      </c>
      <c r="T8" s="29">
        <v>0.2</v>
      </c>
      <c r="W8" s="36" t="s">
        <v>286</v>
      </c>
      <c r="X8" s="37">
        <v>1</v>
      </c>
      <c r="Y8" s="37">
        <v>0.15</v>
      </c>
      <c r="Z8" s="37">
        <v>0.55000000000000004</v>
      </c>
      <c r="AA8" s="37">
        <v>0.08</v>
      </c>
      <c r="AD8" s="40" t="s">
        <v>286</v>
      </c>
      <c r="AE8" s="31">
        <v>1.5375000000000001</v>
      </c>
      <c r="AF8" s="31">
        <v>0.23799999999999999</v>
      </c>
      <c r="AG8" s="31">
        <v>0.95199999999999996</v>
      </c>
      <c r="AH8" s="31">
        <v>0.12</v>
      </c>
      <c r="AK8" s="43" t="s">
        <v>286</v>
      </c>
      <c r="AL8" s="44">
        <v>4</v>
      </c>
      <c r="AM8" s="44">
        <v>1.1000000000000001</v>
      </c>
      <c r="AN8" s="44">
        <v>7</v>
      </c>
      <c r="AO8" s="44">
        <v>0.15</v>
      </c>
    </row>
    <row r="9" spans="1:41" ht="15.75" thickBot="1">
      <c r="A9" s="161" t="s">
        <v>256</v>
      </c>
      <c r="B9" s="162"/>
      <c r="C9" s="163"/>
      <c r="F9" s="28" t="s">
        <v>280</v>
      </c>
      <c r="G9" s="25" t="s">
        <v>136</v>
      </c>
      <c r="H9" s="25" t="s">
        <v>276</v>
      </c>
      <c r="I9" s="25" t="s">
        <v>274</v>
      </c>
      <c r="J9" s="25" t="s">
        <v>138</v>
      </c>
      <c r="K9" s="25" t="s">
        <v>275</v>
      </c>
      <c r="N9" s="30" t="s">
        <v>131</v>
      </c>
      <c r="O9" s="29">
        <v>1</v>
      </c>
      <c r="P9" s="29">
        <v>0.51</v>
      </c>
      <c r="Q9" s="29">
        <v>0.21</v>
      </c>
      <c r="R9" s="29">
        <v>0.14000000000000001</v>
      </c>
      <c r="S9" s="29">
        <v>0.03</v>
      </c>
      <c r="T9" s="29">
        <v>0.03</v>
      </c>
      <c r="W9" s="36" t="s">
        <v>287</v>
      </c>
      <c r="X9" s="37">
        <v>0.64</v>
      </c>
      <c r="Y9" s="37">
        <v>0.06</v>
      </c>
      <c r="Z9" s="37">
        <v>0.5</v>
      </c>
      <c r="AA9" s="37">
        <v>0.05</v>
      </c>
      <c r="AD9" s="40" t="s">
        <v>287</v>
      </c>
      <c r="AE9" s="31">
        <v>0.8</v>
      </c>
      <c r="AF9" s="31">
        <v>0.13</v>
      </c>
      <c r="AG9" s="31">
        <v>0.52</v>
      </c>
      <c r="AH9" s="31">
        <v>7.0000000000000007E-2</v>
      </c>
      <c r="AK9" s="43" t="s">
        <v>287</v>
      </c>
      <c r="AL9" s="44">
        <v>2.1</v>
      </c>
      <c r="AM9" s="44">
        <v>0.66</v>
      </c>
      <c r="AN9" s="44">
        <v>5</v>
      </c>
      <c r="AO9" s="44">
        <v>0.1</v>
      </c>
    </row>
    <row r="10" spans="1:41" ht="30.75" customHeight="1" thickBot="1">
      <c r="A10" s="14" t="s">
        <v>94</v>
      </c>
      <c r="B10" s="11" t="s">
        <v>257</v>
      </c>
      <c r="C10" s="11"/>
      <c r="F10" s="28" t="s">
        <v>281</v>
      </c>
      <c r="G10" s="25" t="s">
        <v>274</v>
      </c>
      <c r="H10" s="25" t="s">
        <v>277</v>
      </c>
      <c r="I10" s="25" t="s">
        <v>138</v>
      </c>
      <c r="J10" s="25" t="s">
        <v>138</v>
      </c>
      <c r="K10" s="25" t="s">
        <v>138</v>
      </c>
      <c r="W10" s="36" t="s">
        <v>288</v>
      </c>
      <c r="X10" s="37">
        <v>0.5</v>
      </c>
      <c r="Y10" s="37">
        <v>0.05</v>
      </c>
      <c r="Z10" s="37">
        <v>0.25</v>
      </c>
      <c r="AA10" s="37">
        <v>2.5000000000000001E-2</v>
      </c>
      <c r="AD10" s="40" t="s">
        <v>288</v>
      </c>
      <c r="AE10" s="31">
        <v>0.63</v>
      </c>
      <c r="AF10" s="31">
        <v>7.0000000000000007E-2</v>
      </c>
      <c r="AG10" s="31">
        <v>0.26</v>
      </c>
      <c r="AH10" s="31">
        <v>0.04</v>
      </c>
      <c r="AK10" s="43" t="s">
        <v>288</v>
      </c>
      <c r="AL10" s="44">
        <v>1.5</v>
      </c>
      <c r="AM10" s="44">
        <v>0.46</v>
      </c>
      <c r="AN10" s="44">
        <v>3.5</v>
      </c>
      <c r="AO10" s="44">
        <v>0.02</v>
      </c>
    </row>
    <row r="11" spans="1:41" ht="30.75" customHeight="1" thickBot="1">
      <c r="A11" s="14" t="s">
        <v>128</v>
      </c>
      <c r="B11" s="11" t="s">
        <v>258</v>
      </c>
      <c r="C11" s="11"/>
      <c r="F11" s="26" t="s">
        <v>278</v>
      </c>
      <c r="G11" s="25" t="s">
        <v>274</v>
      </c>
      <c r="H11" s="25" t="s">
        <v>138</v>
      </c>
      <c r="I11" s="25" t="s">
        <v>138</v>
      </c>
      <c r="J11" s="25" t="s">
        <v>138</v>
      </c>
      <c r="K11" s="25" t="s">
        <v>138</v>
      </c>
      <c r="W11" s="36" t="s">
        <v>289</v>
      </c>
      <c r="X11" s="37">
        <v>0.5</v>
      </c>
      <c r="Y11" s="37">
        <v>0.05</v>
      </c>
      <c r="Z11" s="37">
        <v>0.18</v>
      </c>
      <c r="AA11" s="37">
        <v>5.0000000000000001E-3</v>
      </c>
      <c r="AD11" s="167" t="s">
        <v>299</v>
      </c>
      <c r="AE11" s="168"/>
      <c r="AF11" s="168"/>
      <c r="AG11" s="168"/>
      <c r="AH11" s="169"/>
      <c r="AK11" s="43" t="s">
        <v>289</v>
      </c>
      <c r="AL11" s="44">
        <v>1.5</v>
      </c>
      <c r="AM11" s="44">
        <v>0.46</v>
      </c>
      <c r="AN11" s="44">
        <v>2</v>
      </c>
      <c r="AO11" s="44">
        <v>0.02</v>
      </c>
    </row>
    <row r="12" spans="1:41" ht="15.75" thickBot="1">
      <c r="A12" s="14" t="s">
        <v>92</v>
      </c>
      <c r="B12" s="11" t="s">
        <v>259</v>
      </c>
      <c r="C12" s="24"/>
      <c r="AD12" s="40" t="s">
        <v>285</v>
      </c>
      <c r="AE12" s="31">
        <v>7.31</v>
      </c>
      <c r="AF12" s="31">
        <v>0.34</v>
      </c>
      <c r="AG12" s="31">
        <v>1.37</v>
      </c>
      <c r="AH12" s="31">
        <v>0.25</v>
      </c>
    </row>
    <row r="13" spans="1:41" ht="15.75" thickBot="1">
      <c r="AD13" s="40" t="s">
        <v>286</v>
      </c>
      <c r="AE13" s="31">
        <v>1.845</v>
      </c>
      <c r="AF13" s="31">
        <v>0.28599999999999998</v>
      </c>
      <c r="AG13" s="31">
        <v>1.143</v>
      </c>
      <c r="AH13" s="31">
        <v>0.17</v>
      </c>
    </row>
    <row r="14" spans="1:41" ht="15.75" thickBot="1">
      <c r="AD14" s="40" t="s">
        <v>287</v>
      </c>
      <c r="AE14" s="31">
        <v>0.95</v>
      </c>
      <c r="AF14" s="31">
        <v>0.16</v>
      </c>
      <c r="AG14" s="31">
        <v>0.62</v>
      </c>
      <c r="AH14" s="31">
        <v>0.1</v>
      </c>
    </row>
    <row r="15" spans="1:41" ht="15.75" thickBot="1">
      <c r="AD15" s="40" t="s">
        <v>288</v>
      </c>
      <c r="AE15" s="31">
        <v>0.74</v>
      </c>
      <c r="AF15" s="31">
        <v>0.08</v>
      </c>
      <c r="AG15" s="31">
        <v>0.31</v>
      </c>
      <c r="AH15" s="31">
        <v>0.06</v>
      </c>
    </row>
  </sheetData>
  <mergeCells count="23">
    <mergeCell ref="AK4:AK5"/>
    <mergeCell ref="AL4:AO4"/>
    <mergeCell ref="AK2:AO2"/>
    <mergeCell ref="AD4:AD5"/>
    <mergeCell ref="AE4:AH4"/>
    <mergeCell ref="AD11:AH11"/>
    <mergeCell ref="AD2:AH2"/>
    <mergeCell ref="N4:N5"/>
    <mergeCell ref="O4:T4"/>
    <mergeCell ref="N2:T2"/>
    <mergeCell ref="W4:W5"/>
    <mergeCell ref="X4:AA4"/>
    <mergeCell ref="W2:AA2"/>
    <mergeCell ref="A9:C9"/>
    <mergeCell ref="A2:C2"/>
    <mergeCell ref="F4:F6"/>
    <mergeCell ref="G4:I4"/>
    <mergeCell ref="AD6:AH6"/>
    <mergeCell ref="J4:K4"/>
    <mergeCell ref="G5:I5"/>
    <mergeCell ref="J5:K5"/>
    <mergeCell ref="F2:K2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BS56"/>
  <sheetViews>
    <sheetView workbookViewId="0">
      <selection activeCell="D36" sqref="D36"/>
    </sheetView>
  </sheetViews>
  <sheetFormatPr defaultRowHeight="15"/>
  <cols>
    <col min="1" max="1" width="22.28515625" customWidth="1"/>
    <col min="7" max="7" width="5.85546875" customWidth="1"/>
    <col min="8" max="8" width="5.7109375" customWidth="1"/>
    <col min="9" max="9" width="5.28515625" customWidth="1"/>
    <col min="10" max="10" width="12.5703125" customWidth="1"/>
    <col min="11" max="11" width="11.140625" customWidth="1"/>
    <col min="12" max="12" width="11" customWidth="1"/>
    <col min="13" max="13" width="10.140625" customWidth="1"/>
    <col min="14" max="14" width="11.42578125" customWidth="1"/>
    <col min="15" max="15" width="13.28515625" customWidth="1"/>
    <col min="16" max="16" width="12.28515625" customWidth="1"/>
    <col min="17" max="17" width="5.5703125" customWidth="1"/>
    <col min="18" max="18" width="5.140625" customWidth="1"/>
    <col min="19" max="19" width="6.140625" customWidth="1"/>
    <col min="20" max="20" width="24" customWidth="1"/>
    <col min="26" max="26" width="19" customWidth="1"/>
    <col min="27" max="27" width="5.42578125" customWidth="1"/>
    <col min="28" max="28" width="5" customWidth="1"/>
    <col min="29" max="29" width="5.42578125" customWidth="1"/>
    <col min="30" max="30" width="21.5703125" customWidth="1"/>
    <col min="37" max="37" width="5" customWidth="1"/>
    <col min="38" max="38" width="5.28515625" customWidth="1"/>
    <col min="39" max="39" width="4.42578125" customWidth="1"/>
    <col min="40" max="40" width="13.7109375" customWidth="1"/>
    <col min="47" max="47" width="4" customWidth="1"/>
    <col min="48" max="48" width="4.28515625" customWidth="1"/>
    <col min="49" max="49" width="4.5703125" customWidth="1"/>
    <col min="51" max="51" width="13.85546875" customWidth="1"/>
    <col min="52" max="52" width="9.7109375" customWidth="1"/>
    <col min="53" max="54" width="9.140625" customWidth="1"/>
    <col min="62" max="62" width="4" customWidth="1"/>
    <col min="63" max="63" width="4.140625" customWidth="1"/>
    <col min="64" max="64" width="4.5703125" customWidth="1"/>
    <col min="65" max="65" width="11.28515625" customWidth="1"/>
  </cols>
  <sheetData>
    <row r="2" spans="1:71" ht="45.75" customHeight="1">
      <c r="A2" s="102" t="s">
        <v>88</v>
      </c>
      <c r="B2" s="102"/>
      <c r="C2" s="102"/>
      <c r="D2" s="102"/>
      <c r="E2" s="102"/>
      <c r="F2" s="102"/>
      <c r="J2" s="102" t="s">
        <v>108</v>
      </c>
      <c r="K2" s="102"/>
      <c r="L2" s="102"/>
      <c r="M2" s="102"/>
      <c r="N2" s="102"/>
      <c r="O2" s="102"/>
      <c r="P2" s="102"/>
      <c r="T2" s="180" t="s">
        <v>117</v>
      </c>
      <c r="U2" s="180"/>
      <c r="V2" s="180"/>
      <c r="W2" s="180"/>
      <c r="X2" s="180"/>
      <c r="Y2" s="180"/>
      <c r="Z2" s="180"/>
      <c r="AD2" s="102" t="s">
        <v>120</v>
      </c>
      <c r="AE2" s="102"/>
      <c r="AF2" s="102"/>
      <c r="AG2" s="102"/>
      <c r="AH2" s="102"/>
      <c r="AI2" s="102"/>
      <c r="AJ2" s="102"/>
      <c r="AN2" s="102" t="s">
        <v>124</v>
      </c>
      <c r="AO2" s="102"/>
      <c r="AP2" s="102"/>
      <c r="AQ2" s="102"/>
      <c r="AR2" s="102"/>
      <c r="AS2" s="102"/>
      <c r="AT2" s="102"/>
      <c r="AX2" s="102" t="s">
        <v>125</v>
      </c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M2" s="102" t="s">
        <v>135</v>
      </c>
      <c r="BN2" s="102"/>
      <c r="BO2" s="102"/>
      <c r="BP2" s="102"/>
      <c r="BQ2" s="102"/>
      <c r="BR2" s="102"/>
      <c r="BS2" s="102"/>
    </row>
    <row r="3" spans="1:71" ht="15.75" thickBot="1"/>
    <row r="4" spans="1:71" ht="17.25" thickBot="1">
      <c r="A4" s="150" t="s">
        <v>79</v>
      </c>
      <c r="B4" s="113" t="s">
        <v>34</v>
      </c>
      <c r="C4" s="155"/>
      <c r="D4" s="155"/>
      <c r="E4" s="155"/>
      <c r="F4" s="156"/>
      <c r="J4" s="150" t="s">
        <v>89</v>
      </c>
      <c r="K4" s="113" t="s">
        <v>90</v>
      </c>
      <c r="L4" s="155"/>
      <c r="M4" s="155"/>
      <c r="N4" s="155"/>
      <c r="O4" s="155"/>
      <c r="P4" s="156"/>
      <c r="T4" s="150" t="s">
        <v>79</v>
      </c>
      <c r="U4" s="113" t="s">
        <v>109</v>
      </c>
      <c r="V4" s="155"/>
      <c r="W4" s="155"/>
      <c r="X4" s="155"/>
      <c r="Y4" s="155"/>
      <c r="Z4" s="156"/>
      <c r="AD4" s="150" t="s">
        <v>79</v>
      </c>
      <c r="AE4" s="113" t="s">
        <v>109</v>
      </c>
      <c r="AF4" s="155"/>
      <c r="AG4" s="155"/>
      <c r="AH4" s="155"/>
      <c r="AI4" s="155"/>
      <c r="AJ4" s="156"/>
      <c r="AN4" s="150" t="s">
        <v>121</v>
      </c>
      <c r="AO4" s="116" t="s">
        <v>41</v>
      </c>
      <c r="AP4" s="184"/>
      <c r="AQ4" s="116" t="s">
        <v>85</v>
      </c>
      <c r="AR4" s="184"/>
      <c r="AS4" s="116" t="s">
        <v>116</v>
      </c>
      <c r="AT4" s="184"/>
      <c r="AX4" s="189" t="s">
        <v>126</v>
      </c>
      <c r="AY4" s="190"/>
      <c r="AZ4" s="113" t="s">
        <v>90</v>
      </c>
      <c r="BA4" s="155"/>
      <c r="BB4" s="155"/>
      <c r="BC4" s="155"/>
      <c r="BD4" s="155"/>
      <c r="BE4" s="155"/>
      <c r="BF4" s="155"/>
      <c r="BG4" s="155"/>
      <c r="BH4" s="155"/>
      <c r="BI4" s="156"/>
      <c r="BM4" s="153" t="s">
        <v>96</v>
      </c>
      <c r="BN4" s="147" t="s">
        <v>90</v>
      </c>
      <c r="BO4" s="148"/>
      <c r="BP4" s="148"/>
      <c r="BQ4" s="148"/>
      <c r="BR4" s="148"/>
      <c r="BS4" s="149"/>
    </row>
    <row r="5" spans="1:71" ht="15.75" thickBot="1">
      <c r="A5" s="160"/>
      <c r="B5" s="11" t="s">
        <v>35</v>
      </c>
      <c r="C5" s="12" t="s">
        <v>36</v>
      </c>
      <c r="D5" s="12" t="s">
        <v>37</v>
      </c>
      <c r="E5" s="12" t="s">
        <v>38</v>
      </c>
      <c r="F5" s="12" t="s">
        <v>39</v>
      </c>
      <c r="J5" s="159"/>
      <c r="K5" s="185" t="s">
        <v>91</v>
      </c>
      <c r="L5" s="150" t="s">
        <v>95</v>
      </c>
      <c r="M5" s="150" t="s">
        <v>91</v>
      </c>
      <c r="N5" s="185" t="s">
        <v>93</v>
      </c>
      <c r="O5" s="150" t="s">
        <v>107</v>
      </c>
      <c r="P5" s="150" t="s">
        <v>95</v>
      </c>
      <c r="T5" s="160"/>
      <c r="U5" s="11" t="s">
        <v>110</v>
      </c>
      <c r="V5" s="12" t="s">
        <v>111</v>
      </c>
      <c r="W5" s="12" t="s">
        <v>112</v>
      </c>
      <c r="X5" s="12" t="s">
        <v>113</v>
      </c>
      <c r="Y5" s="12" t="s">
        <v>114</v>
      </c>
      <c r="Z5" s="12" t="s">
        <v>115</v>
      </c>
      <c r="AD5" s="160"/>
      <c r="AE5" s="11" t="s">
        <v>110</v>
      </c>
      <c r="AF5" s="12" t="s">
        <v>111</v>
      </c>
      <c r="AG5" s="12" t="s">
        <v>112</v>
      </c>
      <c r="AH5" s="12" t="s">
        <v>113</v>
      </c>
      <c r="AI5" s="12" t="s">
        <v>114</v>
      </c>
      <c r="AJ5" s="12" t="s">
        <v>115</v>
      </c>
      <c r="AN5" s="160"/>
      <c r="AO5" s="11" t="s">
        <v>122</v>
      </c>
      <c r="AP5" s="11" t="s">
        <v>123</v>
      </c>
      <c r="AQ5" s="11" t="s">
        <v>122</v>
      </c>
      <c r="AR5" s="11" t="s">
        <v>123</v>
      </c>
      <c r="AS5" s="11" t="s">
        <v>122</v>
      </c>
      <c r="AT5" s="11" t="s">
        <v>123</v>
      </c>
      <c r="AX5" s="191"/>
      <c r="AY5" s="192"/>
      <c r="AZ5" s="113" t="s">
        <v>122</v>
      </c>
      <c r="BA5" s="156"/>
      <c r="BB5" s="113" t="s">
        <v>127</v>
      </c>
      <c r="BC5" s="156"/>
      <c r="BD5" s="113" t="s">
        <v>123</v>
      </c>
      <c r="BE5" s="156"/>
      <c r="BF5" s="113" t="s">
        <v>94</v>
      </c>
      <c r="BG5" s="156"/>
      <c r="BH5" s="12" t="s">
        <v>128</v>
      </c>
      <c r="BI5" s="12" t="s">
        <v>92</v>
      </c>
      <c r="BM5" s="154"/>
      <c r="BN5" s="7" t="s">
        <v>122</v>
      </c>
      <c r="BO5" s="8" t="s">
        <v>127</v>
      </c>
      <c r="BP5" s="8" t="s">
        <v>123</v>
      </c>
      <c r="BQ5" s="8" t="s">
        <v>94</v>
      </c>
      <c r="BR5" s="8" t="s">
        <v>128</v>
      </c>
      <c r="BS5" s="8" t="s">
        <v>92</v>
      </c>
    </row>
    <row r="6" spans="1:71" ht="15.75" thickBot="1">
      <c r="A6" s="116" t="s">
        <v>41</v>
      </c>
      <c r="B6" s="183"/>
      <c r="C6" s="183"/>
      <c r="D6" s="183"/>
      <c r="E6" s="183"/>
      <c r="F6" s="184"/>
      <c r="J6" s="159"/>
      <c r="K6" s="186"/>
      <c r="L6" s="160"/>
      <c r="M6" s="160"/>
      <c r="N6" s="186"/>
      <c r="O6" s="160"/>
      <c r="P6" s="160"/>
      <c r="T6" s="116" t="s">
        <v>41</v>
      </c>
      <c r="U6" s="183"/>
      <c r="V6" s="183"/>
      <c r="W6" s="183"/>
      <c r="X6" s="183"/>
      <c r="Y6" s="183"/>
      <c r="Z6" s="184"/>
      <c r="AD6" s="14" t="s">
        <v>80</v>
      </c>
      <c r="AE6" s="11">
        <v>26.22</v>
      </c>
      <c r="AF6" s="11">
        <v>26.22</v>
      </c>
      <c r="AG6" s="20">
        <v>18.239999999999998</v>
      </c>
      <c r="AH6" s="11">
        <v>26.22</v>
      </c>
      <c r="AI6" s="20">
        <v>18.239999999999998</v>
      </c>
      <c r="AJ6" s="20">
        <v>18.239999999999998</v>
      </c>
      <c r="AN6" s="14" t="s">
        <v>80</v>
      </c>
      <c r="AO6" s="17">
        <v>13.05</v>
      </c>
      <c r="AP6" s="17">
        <v>16.86</v>
      </c>
      <c r="AQ6" s="17">
        <v>5.15</v>
      </c>
      <c r="AR6" s="17">
        <v>5.56</v>
      </c>
      <c r="AS6" s="17">
        <v>13.23</v>
      </c>
      <c r="AT6" s="17">
        <v>6.32</v>
      </c>
      <c r="AX6" s="147" t="s">
        <v>129</v>
      </c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9"/>
      <c r="BM6" s="10" t="s">
        <v>136</v>
      </c>
      <c r="BN6" s="7">
        <v>0.17</v>
      </c>
      <c r="BO6" s="7">
        <v>0.18</v>
      </c>
      <c r="BP6" s="7">
        <v>0.44</v>
      </c>
      <c r="BQ6" s="7">
        <v>0.25</v>
      </c>
      <c r="BR6" s="7">
        <v>0.6</v>
      </c>
      <c r="BS6" s="7">
        <v>0.75</v>
      </c>
    </row>
    <row r="7" spans="1:71" ht="15.75" thickBot="1">
      <c r="A7" s="14" t="s">
        <v>80</v>
      </c>
      <c r="B7" s="11">
        <v>0.50990000000000002</v>
      </c>
      <c r="C7" s="11">
        <v>1.6315999999999999</v>
      </c>
      <c r="D7" s="11">
        <v>2.7176999999999998</v>
      </c>
      <c r="E7" s="11">
        <v>2.1027999999999998</v>
      </c>
      <c r="F7" s="11">
        <v>1.7582</v>
      </c>
      <c r="J7" s="159"/>
      <c r="K7" s="113" t="s">
        <v>96</v>
      </c>
      <c r="L7" s="155"/>
      <c r="M7" s="155"/>
      <c r="N7" s="155"/>
      <c r="O7" s="155"/>
      <c r="P7" s="156"/>
      <c r="T7" s="14" t="s">
        <v>80</v>
      </c>
      <c r="U7" s="11">
        <v>1.43E-2</v>
      </c>
      <c r="V7" s="11">
        <v>9.4999999999999998E-3</v>
      </c>
      <c r="W7" s="11">
        <v>6.8199999999999997E-2</v>
      </c>
      <c r="X7" s="11">
        <v>2.3800000000000002E-2</v>
      </c>
      <c r="Y7" s="11">
        <v>3.2500000000000001E-2</v>
      </c>
      <c r="Z7" s="11">
        <v>0.1024</v>
      </c>
      <c r="AD7" s="14" t="s">
        <v>81</v>
      </c>
      <c r="AE7" s="11">
        <v>52.89</v>
      </c>
      <c r="AF7" s="11">
        <v>52.89</v>
      </c>
      <c r="AG7" s="20">
        <v>10.8</v>
      </c>
      <c r="AH7" s="11">
        <v>52.89</v>
      </c>
      <c r="AI7" s="20">
        <v>10.8</v>
      </c>
      <c r="AJ7" s="20">
        <v>10.8</v>
      </c>
      <c r="AN7" s="14" t="s">
        <v>81</v>
      </c>
      <c r="AO7" s="17">
        <v>25.23</v>
      </c>
      <c r="AP7" s="17">
        <v>14.86</v>
      </c>
      <c r="AQ7" s="17">
        <v>7.41</v>
      </c>
      <c r="AR7" s="17">
        <v>4.6399999999999997</v>
      </c>
      <c r="AS7" s="17">
        <v>13.82</v>
      </c>
      <c r="AT7" s="17">
        <v>3.62</v>
      </c>
      <c r="AX7" s="9" t="s">
        <v>41</v>
      </c>
      <c r="AY7" s="147">
        <v>33.405000000000001</v>
      </c>
      <c r="AZ7" s="149"/>
      <c r="BA7" s="147">
        <v>35.369999999999997</v>
      </c>
      <c r="BB7" s="149"/>
      <c r="BC7" s="147">
        <v>86.46</v>
      </c>
      <c r="BD7" s="149"/>
      <c r="BE7" s="147">
        <v>49.125</v>
      </c>
      <c r="BF7" s="149"/>
      <c r="BG7" s="147">
        <v>117.9</v>
      </c>
      <c r="BH7" s="149"/>
      <c r="BI7" s="7">
        <v>147.375</v>
      </c>
      <c r="BM7" s="10" t="s">
        <v>137</v>
      </c>
      <c r="BN7" s="7">
        <v>0.21</v>
      </c>
      <c r="BO7" s="7">
        <v>0.22</v>
      </c>
      <c r="BP7" s="7">
        <v>0.54</v>
      </c>
      <c r="BQ7" s="7">
        <v>0.3</v>
      </c>
      <c r="BR7" s="7">
        <v>0.73</v>
      </c>
      <c r="BS7" s="7">
        <v>0.92</v>
      </c>
    </row>
    <row r="8" spans="1:71" ht="30" customHeight="1" thickBot="1">
      <c r="A8" s="14" t="s">
        <v>81</v>
      </c>
      <c r="B8" s="11">
        <v>1.0178</v>
      </c>
      <c r="C8" s="11">
        <v>1.4544999999999999</v>
      </c>
      <c r="D8" s="11">
        <v>2.8412999999999999</v>
      </c>
      <c r="E8" s="11">
        <v>1.6183000000000001</v>
      </c>
      <c r="F8" s="11">
        <v>1.6934</v>
      </c>
      <c r="J8" s="160"/>
      <c r="K8" s="113" t="s">
        <v>97</v>
      </c>
      <c r="L8" s="156"/>
      <c r="M8" s="113" t="s">
        <v>98</v>
      </c>
      <c r="N8" s="156"/>
      <c r="O8" s="12" t="s">
        <v>99</v>
      </c>
      <c r="P8" s="18" t="s">
        <v>100</v>
      </c>
      <c r="T8" s="14" t="s">
        <v>81</v>
      </c>
      <c r="U8" s="11">
        <v>2.24E-2</v>
      </c>
      <c r="V8" s="11">
        <v>9.7999999999999997E-3</v>
      </c>
      <c r="W8" s="11">
        <v>7.1999999999999995E-2</v>
      </c>
      <c r="X8" s="11">
        <v>2.87E-2</v>
      </c>
      <c r="Y8" s="11">
        <v>3.4799999999999998E-2</v>
      </c>
      <c r="Z8" s="11">
        <v>0.1237</v>
      </c>
      <c r="AD8" s="14" t="s">
        <v>82</v>
      </c>
      <c r="AE8" s="11">
        <v>19.920000000000002</v>
      </c>
      <c r="AF8" s="11">
        <v>19.920000000000002</v>
      </c>
      <c r="AG8" s="20">
        <v>10.64</v>
      </c>
      <c r="AH8" s="11">
        <v>19.920000000000002</v>
      </c>
      <c r="AI8" s="20">
        <v>10.64</v>
      </c>
      <c r="AJ8" s="20">
        <v>10.64</v>
      </c>
      <c r="AN8" s="14" t="s">
        <v>82</v>
      </c>
      <c r="AO8" s="17">
        <v>30.37</v>
      </c>
      <c r="AP8" s="17">
        <v>11.04</v>
      </c>
      <c r="AQ8" s="17">
        <v>6.88</v>
      </c>
      <c r="AR8" s="17">
        <v>3.7</v>
      </c>
      <c r="AS8" s="17">
        <v>11.75</v>
      </c>
      <c r="AT8" s="17">
        <v>2.19</v>
      </c>
      <c r="AX8" s="9" t="s">
        <v>71</v>
      </c>
      <c r="AY8" s="147">
        <v>6.29</v>
      </c>
      <c r="AZ8" s="149"/>
      <c r="BA8" s="147">
        <v>6.66</v>
      </c>
      <c r="BB8" s="149"/>
      <c r="BC8" s="147">
        <v>16.28</v>
      </c>
      <c r="BD8" s="149"/>
      <c r="BE8" s="147">
        <v>9.25</v>
      </c>
      <c r="BF8" s="149"/>
      <c r="BG8" s="147">
        <v>22.2</v>
      </c>
      <c r="BH8" s="149"/>
      <c r="BI8" s="7">
        <v>27.75</v>
      </c>
      <c r="BM8" s="10" t="s">
        <v>138</v>
      </c>
      <c r="BN8" s="7">
        <v>0.14000000000000001</v>
      </c>
      <c r="BO8" s="7">
        <v>0.15</v>
      </c>
      <c r="BP8" s="7">
        <v>0.37</v>
      </c>
      <c r="BQ8" s="7">
        <v>0.2</v>
      </c>
      <c r="BR8" s="7">
        <v>0.41</v>
      </c>
      <c r="BS8" s="7">
        <v>0.61</v>
      </c>
    </row>
    <row r="9" spans="1:71" ht="18.75" thickBot="1">
      <c r="A9" s="14" t="s">
        <v>82</v>
      </c>
      <c r="B9" s="11">
        <v>1.2361</v>
      </c>
      <c r="C9" s="11">
        <v>1.4883</v>
      </c>
      <c r="D9" s="11">
        <v>2.7008000000000001</v>
      </c>
      <c r="E9" s="11">
        <v>1.2059</v>
      </c>
      <c r="F9" s="11">
        <v>1.5119</v>
      </c>
      <c r="J9" s="13" t="s">
        <v>42</v>
      </c>
      <c r="K9" s="11" t="s">
        <v>101</v>
      </c>
      <c r="L9" s="11">
        <v>1E-3</v>
      </c>
      <c r="M9" s="11" t="s">
        <v>102</v>
      </c>
      <c r="N9" s="11">
        <v>6.1360000000000001</v>
      </c>
      <c r="O9" s="11" t="s">
        <v>101</v>
      </c>
      <c r="P9" s="11">
        <v>8.2639999999999993</v>
      </c>
      <c r="T9" s="14" t="s">
        <v>82</v>
      </c>
      <c r="U9" s="11">
        <v>3.1199999999999999E-2</v>
      </c>
      <c r="V9" s="11">
        <v>1.09E-2</v>
      </c>
      <c r="W9" s="11">
        <v>6.8400000000000002E-2</v>
      </c>
      <c r="X9" s="11">
        <v>3.1300000000000001E-2</v>
      </c>
      <c r="Y9" s="11">
        <v>3.7100000000000001E-2</v>
      </c>
      <c r="Z9" s="11">
        <v>0.14230000000000001</v>
      </c>
      <c r="AD9" s="14" t="s">
        <v>83</v>
      </c>
      <c r="AE9" s="11">
        <v>26.45</v>
      </c>
      <c r="AF9" s="11">
        <v>26.45</v>
      </c>
      <c r="AG9" s="20">
        <v>9.44</v>
      </c>
      <c r="AH9" s="11">
        <v>26.45</v>
      </c>
      <c r="AI9" s="20">
        <v>9.44</v>
      </c>
      <c r="AJ9" s="20">
        <v>9.44</v>
      </c>
      <c r="AN9" s="14" t="s">
        <v>83</v>
      </c>
      <c r="AO9" s="17">
        <v>23.84</v>
      </c>
      <c r="AP9" s="17">
        <v>8.42</v>
      </c>
      <c r="AQ9" s="17">
        <v>5.34</v>
      </c>
      <c r="AR9" s="17">
        <v>3.04</v>
      </c>
      <c r="AS9" s="17">
        <v>7.49</v>
      </c>
      <c r="AT9" s="17">
        <v>1.32</v>
      </c>
      <c r="AX9" s="9" t="s">
        <v>116</v>
      </c>
      <c r="AY9" s="147">
        <v>3.706</v>
      </c>
      <c r="AZ9" s="149"/>
      <c r="BA9" s="147">
        <v>3.9239999999999999</v>
      </c>
      <c r="BB9" s="149"/>
      <c r="BC9" s="147">
        <v>9.5920000000000005</v>
      </c>
      <c r="BD9" s="149"/>
      <c r="BE9" s="147">
        <v>5.45</v>
      </c>
      <c r="BF9" s="149"/>
      <c r="BG9" s="147">
        <v>13.08</v>
      </c>
      <c r="BH9" s="149"/>
      <c r="BI9" s="7">
        <v>16.350000000000001</v>
      </c>
      <c r="BM9" s="10" t="s">
        <v>139</v>
      </c>
      <c r="BN9" s="7">
        <v>0.12</v>
      </c>
      <c r="BO9" s="7">
        <v>0.13</v>
      </c>
      <c r="BP9" s="7">
        <v>0.32</v>
      </c>
      <c r="BQ9" s="7">
        <v>0.18</v>
      </c>
      <c r="BR9" s="7">
        <v>0.44</v>
      </c>
      <c r="BS9" s="7">
        <v>0.55000000000000004</v>
      </c>
    </row>
    <row r="10" spans="1:71" ht="15.75" thickBot="1">
      <c r="A10" s="14" t="s">
        <v>83</v>
      </c>
      <c r="B10" s="11">
        <v>1.1291</v>
      </c>
      <c r="C10" s="11">
        <v>1.5679000000000001</v>
      </c>
      <c r="D10" s="11">
        <v>2.7856999999999998</v>
      </c>
      <c r="E10" s="11">
        <v>1.2622</v>
      </c>
      <c r="F10" s="11">
        <v>1.4895</v>
      </c>
      <c r="J10" s="13" t="s">
        <v>43</v>
      </c>
      <c r="K10" s="11">
        <v>0.47470000000000001</v>
      </c>
      <c r="L10" s="11" t="s">
        <v>103</v>
      </c>
      <c r="M10" s="11">
        <v>0.45839999999999997</v>
      </c>
      <c r="N10" s="11" t="s">
        <v>104</v>
      </c>
      <c r="O10" s="11">
        <v>0.47470000000000001</v>
      </c>
      <c r="P10" s="11" t="s">
        <v>103</v>
      </c>
      <c r="T10" s="14" t="s">
        <v>83</v>
      </c>
      <c r="U10" s="11">
        <v>3.1699999999999999E-2</v>
      </c>
      <c r="V10" s="11">
        <v>1.2699999999999999E-2</v>
      </c>
      <c r="W10" s="11">
        <v>6.6600000000000006E-2</v>
      </c>
      <c r="X10" s="11">
        <v>3.3500000000000002E-2</v>
      </c>
      <c r="Y10" s="11">
        <v>3.8699999999999998E-2</v>
      </c>
      <c r="Z10" s="11">
        <v>0.14960000000000001</v>
      </c>
      <c r="AD10" s="14" t="s">
        <v>84</v>
      </c>
      <c r="AE10" s="11" t="s">
        <v>118</v>
      </c>
      <c r="AF10" s="11" t="s">
        <v>118</v>
      </c>
      <c r="AG10" s="20" t="s">
        <v>119</v>
      </c>
      <c r="AH10" s="11" t="s">
        <v>118</v>
      </c>
      <c r="AI10" s="20" t="s">
        <v>119</v>
      </c>
      <c r="AJ10" s="20" t="s">
        <v>119</v>
      </c>
      <c r="AN10" s="14" t="s">
        <v>84</v>
      </c>
      <c r="AO10" s="17">
        <v>17.829999999999998</v>
      </c>
      <c r="AP10" s="17">
        <v>6.53</v>
      </c>
      <c r="AQ10" s="17">
        <v>3.71</v>
      </c>
      <c r="AR10" s="17">
        <v>2.87</v>
      </c>
      <c r="AS10" s="17">
        <v>6.01</v>
      </c>
      <c r="AT10" s="17">
        <v>0.73</v>
      </c>
      <c r="AX10" s="147" t="s">
        <v>130</v>
      </c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9"/>
    </row>
    <row r="11" spans="1:71" ht="15.75" thickBot="1">
      <c r="A11" s="14" t="s">
        <v>84</v>
      </c>
      <c r="B11" s="11">
        <v>0.98870000000000002</v>
      </c>
      <c r="C11" s="11">
        <v>1.2304999999999999</v>
      </c>
      <c r="D11" s="11">
        <v>2.8010000000000002</v>
      </c>
      <c r="E11" s="11">
        <v>1.3599000000000001</v>
      </c>
      <c r="F11" s="11">
        <v>1.5766</v>
      </c>
      <c r="J11" s="13" t="s">
        <v>47</v>
      </c>
      <c r="K11" s="11" t="s">
        <v>105</v>
      </c>
      <c r="L11" s="11">
        <v>8.2639999999999993</v>
      </c>
      <c r="M11" s="11" t="s">
        <v>106</v>
      </c>
      <c r="N11" s="11">
        <v>5.9999999999999995E-4</v>
      </c>
      <c r="O11" s="11" t="s">
        <v>105</v>
      </c>
      <c r="P11" s="11">
        <v>1E-3</v>
      </c>
      <c r="T11" s="14" t="s">
        <v>84</v>
      </c>
      <c r="U11" s="11">
        <v>3.2500000000000001E-2</v>
      </c>
      <c r="V11" s="11">
        <v>1.11E-2</v>
      </c>
      <c r="W11" s="11">
        <v>5.6300000000000003E-2</v>
      </c>
      <c r="X11" s="11">
        <v>3.6499999999999998E-2</v>
      </c>
      <c r="Y11" s="11">
        <v>4.2000000000000003E-2</v>
      </c>
      <c r="Z11" s="11">
        <v>0.15890000000000001</v>
      </c>
      <c r="AX11" s="9" t="s">
        <v>41</v>
      </c>
      <c r="AY11" s="147">
        <v>5.04</v>
      </c>
      <c r="AZ11" s="149"/>
      <c r="BA11" s="147">
        <v>5.4</v>
      </c>
      <c r="BB11" s="149"/>
      <c r="BC11" s="147">
        <v>13.32</v>
      </c>
      <c r="BD11" s="149"/>
      <c r="BE11" s="147">
        <v>7.2</v>
      </c>
      <c r="BF11" s="149"/>
      <c r="BG11" s="147">
        <v>14.76</v>
      </c>
      <c r="BH11" s="149"/>
      <c r="BI11" s="7">
        <v>21.96</v>
      </c>
    </row>
    <row r="12" spans="1:71" ht="19.5" thickBot="1">
      <c r="A12" s="116" t="s">
        <v>85</v>
      </c>
      <c r="B12" s="183"/>
      <c r="C12" s="183"/>
      <c r="D12" s="183"/>
      <c r="E12" s="183"/>
      <c r="F12" s="184"/>
      <c r="J12" s="13" t="s">
        <v>70</v>
      </c>
      <c r="K12" s="11">
        <v>0.93</v>
      </c>
      <c r="L12" s="11">
        <v>0.99</v>
      </c>
      <c r="M12" s="11">
        <v>0.99</v>
      </c>
      <c r="N12" s="11">
        <v>0.99</v>
      </c>
      <c r="O12" s="11">
        <v>0.93</v>
      </c>
      <c r="P12" s="11">
        <v>0.99</v>
      </c>
      <c r="T12" s="116" t="s">
        <v>85</v>
      </c>
      <c r="U12" s="183"/>
      <c r="V12" s="183"/>
      <c r="W12" s="183"/>
      <c r="X12" s="183"/>
      <c r="Y12" s="183"/>
      <c r="Z12" s="184"/>
      <c r="AX12" s="9" t="s">
        <v>71</v>
      </c>
      <c r="AY12" s="147">
        <v>0.86799999999999999</v>
      </c>
      <c r="AZ12" s="149"/>
      <c r="BA12" s="147">
        <v>0.93</v>
      </c>
      <c r="BB12" s="149"/>
      <c r="BC12" s="147">
        <v>2.294</v>
      </c>
      <c r="BD12" s="149"/>
      <c r="BE12" s="147">
        <v>1.24</v>
      </c>
      <c r="BF12" s="149"/>
      <c r="BG12" s="147">
        <v>2.5419999999999998</v>
      </c>
      <c r="BH12" s="149"/>
      <c r="BI12" s="7">
        <v>3.782</v>
      </c>
    </row>
    <row r="13" spans="1:71" ht="18.75" thickBot="1">
      <c r="A13" s="14" t="s">
        <v>80</v>
      </c>
      <c r="B13" s="11">
        <v>3.4500000000000003E-2</v>
      </c>
      <c r="C13" s="11">
        <v>9.1600000000000001E-2</v>
      </c>
      <c r="D13" s="11">
        <v>0.1169</v>
      </c>
      <c r="E13" s="11">
        <v>9.35E-2</v>
      </c>
      <c r="F13" s="11">
        <v>8.9499999999999996E-2</v>
      </c>
      <c r="J13" s="16"/>
      <c r="K13" s="15"/>
      <c r="L13" s="15"/>
      <c r="M13" s="15"/>
      <c r="N13" s="15"/>
      <c r="O13" s="15"/>
      <c r="P13" s="15"/>
      <c r="T13" s="14" t="s">
        <v>80</v>
      </c>
      <c r="U13" s="11">
        <v>7.3000000000000001E-3</v>
      </c>
      <c r="V13" s="11">
        <v>3.7000000000000002E-3</v>
      </c>
      <c r="W13" s="11">
        <v>2.8000000000000001E-2</v>
      </c>
      <c r="X13" s="11">
        <v>5.0000000000000001E-3</v>
      </c>
      <c r="Y13" s="11">
        <v>1.0500000000000001E-2</v>
      </c>
      <c r="Z13" s="11">
        <v>3.6700000000000003E-2</v>
      </c>
      <c r="AX13" s="9" t="s">
        <v>116</v>
      </c>
      <c r="AY13" s="147">
        <v>4.41</v>
      </c>
      <c r="AZ13" s="149"/>
      <c r="BA13" s="147">
        <v>4.7249999999999996</v>
      </c>
      <c r="BB13" s="149"/>
      <c r="BC13" s="147">
        <v>11.654999999999999</v>
      </c>
      <c r="BD13" s="149"/>
      <c r="BE13" s="147">
        <v>6.3</v>
      </c>
      <c r="BF13" s="149"/>
      <c r="BG13" s="147">
        <v>12.914999999999999</v>
      </c>
      <c r="BH13" s="149"/>
      <c r="BI13" s="7">
        <v>19.215</v>
      </c>
    </row>
    <row r="14" spans="1:71" ht="15.75" thickBot="1">
      <c r="A14" s="14" t="s">
        <v>81</v>
      </c>
      <c r="B14" s="11">
        <v>5.3900000000000003E-2</v>
      </c>
      <c r="C14" s="11">
        <v>8.2299999999999998E-2</v>
      </c>
      <c r="D14" s="11">
        <v>0.11940000000000001</v>
      </c>
      <c r="E14" s="11">
        <v>9.2600000000000002E-2</v>
      </c>
      <c r="F14" s="11">
        <v>8.2500000000000004E-2</v>
      </c>
      <c r="J14" s="16"/>
      <c r="K14" s="15"/>
      <c r="L14" s="15"/>
      <c r="M14" s="15"/>
      <c r="N14" s="15"/>
      <c r="O14" s="15"/>
      <c r="P14" s="15"/>
      <c r="T14" s="14" t="s">
        <v>81</v>
      </c>
      <c r="U14" s="11">
        <v>1.1599999999999999E-2</v>
      </c>
      <c r="V14" s="11">
        <v>2.8999999999999998E-3</v>
      </c>
      <c r="W14" s="11">
        <v>2.6200000000000001E-2</v>
      </c>
      <c r="X14" s="11">
        <v>5.0000000000000001E-3</v>
      </c>
      <c r="Y14" s="11">
        <v>1.17E-2</v>
      </c>
      <c r="Z14" s="11">
        <v>3.4500000000000003E-2</v>
      </c>
      <c r="AX14" s="110" t="s">
        <v>131</v>
      </c>
      <c r="AY14" s="112"/>
      <c r="AZ14" s="113">
        <v>0.53900000000000003</v>
      </c>
      <c r="BA14" s="156"/>
      <c r="BB14" s="113">
        <v>0.57750000000000001</v>
      </c>
      <c r="BC14" s="156"/>
      <c r="BD14" s="113">
        <v>1.4245000000000001</v>
      </c>
      <c r="BE14" s="156"/>
      <c r="BF14" s="113">
        <v>0.77</v>
      </c>
      <c r="BG14" s="156"/>
      <c r="BH14" s="11">
        <v>1.5785</v>
      </c>
      <c r="BI14" s="11">
        <v>2.3485</v>
      </c>
    </row>
    <row r="15" spans="1:71" ht="15.75" thickBot="1">
      <c r="A15" s="14" t="s">
        <v>82</v>
      </c>
      <c r="B15" s="11">
        <v>5.5599999999999997E-2</v>
      </c>
      <c r="C15" s="11">
        <v>8.6199999999999999E-2</v>
      </c>
      <c r="D15" s="11">
        <v>0.1195</v>
      </c>
      <c r="E15" s="11">
        <v>7.2300000000000003E-2</v>
      </c>
      <c r="F15" s="11">
        <v>7.6600000000000001E-2</v>
      </c>
      <c r="J15" s="16"/>
      <c r="K15" s="15"/>
      <c r="L15" s="15"/>
      <c r="M15" s="15"/>
      <c r="N15" s="15"/>
      <c r="O15" s="15"/>
      <c r="P15" s="15"/>
      <c r="T15" s="14" t="s">
        <v>82</v>
      </c>
      <c r="U15" s="11">
        <v>1.7100000000000001E-2</v>
      </c>
      <c r="V15" s="11">
        <v>3.0000000000000001E-3</v>
      </c>
      <c r="W15" s="11">
        <v>3.0499999999999999E-2</v>
      </c>
      <c r="X15" s="11">
        <v>4.8999999999999998E-3</v>
      </c>
      <c r="Y15" s="11">
        <v>1.0699999999999999E-2</v>
      </c>
      <c r="Z15" s="11">
        <v>3.3000000000000002E-2</v>
      </c>
      <c r="AX15" s="147" t="s">
        <v>132</v>
      </c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9"/>
    </row>
    <row r="16" spans="1:71" ht="15.75" thickBot="1">
      <c r="A16" s="14" t="s">
        <v>83</v>
      </c>
      <c r="B16" s="11">
        <v>5.4100000000000002E-2</v>
      </c>
      <c r="C16" s="11">
        <v>9.1300000000000006E-2</v>
      </c>
      <c r="D16" s="11">
        <v>0.1197</v>
      </c>
      <c r="E16" s="11">
        <v>7.6899999999999996E-2</v>
      </c>
      <c r="F16" s="11">
        <v>7.7399999999999997E-2</v>
      </c>
      <c r="J16" s="16"/>
      <c r="K16" s="15"/>
      <c r="L16" s="15"/>
      <c r="M16" s="15"/>
      <c r="N16" s="15"/>
      <c r="O16" s="15"/>
      <c r="P16" s="15"/>
      <c r="T16" s="14" t="s">
        <v>83</v>
      </c>
      <c r="U16" s="11">
        <v>1.14E-2</v>
      </c>
      <c r="V16" s="11">
        <v>3.0000000000000001E-3</v>
      </c>
      <c r="W16" s="11">
        <v>2.1399999999999999E-2</v>
      </c>
      <c r="X16" s="11">
        <v>5.1999999999999998E-3</v>
      </c>
      <c r="Y16" s="11">
        <v>9.1000000000000004E-3</v>
      </c>
      <c r="Z16" s="11">
        <v>2.98E-2</v>
      </c>
      <c r="AX16" s="9" t="s">
        <v>41</v>
      </c>
      <c r="AY16" s="147" t="s">
        <v>133</v>
      </c>
      <c r="AZ16" s="149"/>
      <c r="BA16" s="147">
        <v>11.375</v>
      </c>
      <c r="BB16" s="149"/>
      <c r="BC16" s="147">
        <v>28</v>
      </c>
      <c r="BD16" s="149"/>
      <c r="BE16" s="193" t="s">
        <v>133</v>
      </c>
      <c r="BF16" s="195"/>
      <c r="BG16" s="147">
        <v>38.5</v>
      </c>
      <c r="BH16" s="149"/>
      <c r="BI16" s="7" t="s">
        <v>133</v>
      </c>
    </row>
    <row r="17" spans="1:61" ht="18.75" thickBot="1">
      <c r="A17" s="14" t="s">
        <v>84</v>
      </c>
      <c r="B17" s="11">
        <v>4.7600000000000003E-2</v>
      </c>
      <c r="C17" s="11">
        <v>7.5300000000000006E-2</v>
      </c>
      <c r="D17" s="11">
        <v>0.12570000000000001</v>
      </c>
      <c r="E17" s="11">
        <v>8.2900000000000001E-2</v>
      </c>
      <c r="F17" s="11">
        <v>8.1799999999999998E-2</v>
      </c>
      <c r="J17" s="16"/>
      <c r="K17" s="15"/>
      <c r="L17" s="15"/>
      <c r="M17" s="15"/>
      <c r="N17" s="15"/>
      <c r="O17" s="15"/>
      <c r="P17" s="15"/>
      <c r="T17" s="14" t="s">
        <v>84</v>
      </c>
      <c r="U17" s="11">
        <v>1.18E-2</v>
      </c>
      <c r="V17" s="11">
        <v>2.5000000000000001E-3</v>
      </c>
      <c r="W17" s="11">
        <v>2.12E-2</v>
      </c>
      <c r="X17" s="11">
        <v>5.4000000000000003E-3</v>
      </c>
      <c r="Y17" s="11">
        <v>1.04E-2</v>
      </c>
      <c r="Z17" s="11">
        <v>3.0599999999999999E-2</v>
      </c>
      <c r="AX17" s="9" t="s">
        <v>71</v>
      </c>
      <c r="AY17" s="147" t="s">
        <v>133</v>
      </c>
      <c r="AZ17" s="149"/>
      <c r="BA17" s="147">
        <v>2.6880000000000002</v>
      </c>
      <c r="BB17" s="149"/>
      <c r="BC17" s="147">
        <v>2.9119999999999999</v>
      </c>
      <c r="BD17" s="149"/>
      <c r="BE17" s="193" t="s">
        <v>133</v>
      </c>
      <c r="BF17" s="195"/>
      <c r="BG17" s="147">
        <v>4.032</v>
      </c>
      <c r="BH17" s="149"/>
      <c r="BI17" s="7" t="s">
        <v>133</v>
      </c>
    </row>
    <row r="18" spans="1:61" ht="18.75" thickBot="1">
      <c r="A18" s="116" t="s">
        <v>87</v>
      </c>
      <c r="B18" s="183"/>
      <c r="C18" s="183"/>
      <c r="D18" s="183"/>
      <c r="E18" s="183"/>
      <c r="F18" s="184"/>
      <c r="J18" s="187"/>
      <c r="K18" s="188"/>
      <c r="L18" s="188"/>
      <c r="M18" s="188"/>
      <c r="N18" s="188"/>
      <c r="O18" s="188"/>
      <c r="P18" s="188"/>
      <c r="T18" s="116" t="s">
        <v>116</v>
      </c>
      <c r="U18" s="183"/>
      <c r="V18" s="183"/>
      <c r="W18" s="183"/>
      <c r="X18" s="183"/>
      <c r="Y18" s="183"/>
      <c r="Z18" s="184"/>
      <c r="AX18" s="110" t="s">
        <v>116</v>
      </c>
      <c r="AY18" s="112"/>
      <c r="AZ18" s="113" t="s">
        <v>133</v>
      </c>
      <c r="BA18" s="156"/>
      <c r="BB18" s="113">
        <v>3.5880000000000001</v>
      </c>
      <c r="BC18" s="156"/>
      <c r="BD18" s="113">
        <v>8.8320000000000007</v>
      </c>
      <c r="BE18" s="156"/>
      <c r="BF18" s="196" t="s">
        <v>133</v>
      </c>
      <c r="BG18" s="197"/>
      <c r="BH18" s="11">
        <v>12.144</v>
      </c>
      <c r="BI18" s="11" t="s">
        <v>133</v>
      </c>
    </row>
    <row r="19" spans="1:61" ht="15.75" thickBot="1">
      <c r="A19" s="14" t="s">
        <v>80</v>
      </c>
      <c r="B19" s="11">
        <v>4.1200000000000001E-2</v>
      </c>
      <c r="C19" s="11">
        <v>6.3100000000000003E-2</v>
      </c>
      <c r="D19" s="11">
        <v>0.1096</v>
      </c>
      <c r="E19" s="11">
        <v>9.35E-2</v>
      </c>
      <c r="F19" s="11">
        <v>0.1356</v>
      </c>
      <c r="J19" s="16"/>
      <c r="K19" s="15"/>
      <c r="L19" s="15"/>
      <c r="M19" s="15"/>
      <c r="N19" s="15"/>
      <c r="O19" s="15"/>
      <c r="P19" s="15"/>
      <c r="T19" s="14" t="s">
        <v>80</v>
      </c>
      <c r="U19" s="11">
        <v>1.7600000000000001E-2</v>
      </c>
      <c r="V19" s="11">
        <v>1.7100000000000001E-2</v>
      </c>
      <c r="W19" s="11">
        <v>0.186</v>
      </c>
      <c r="X19" s="11">
        <v>2.63E-2</v>
      </c>
      <c r="Y19" s="11">
        <v>5.9499999999999997E-2</v>
      </c>
      <c r="Z19" s="11">
        <v>0.15820000000000001</v>
      </c>
      <c r="AX19" s="193" t="s">
        <v>134</v>
      </c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5"/>
    </row>
    <row r="20" spans="1:61" ht="15.75" thickBot="1">
      <c r="A20" s="14" t="s">
        <v>81</v>
      </c>
      <c r="B20" s="11">
        <v>5.5599999999999997E-2</v>
      </c>
      <c r="C20" s="11">
        <v>6.2899999999999998E-2</v>
      </c>
      <c r="D20" s="11">
        <v>0.1421</v>
      </c>
      <c r="E20" s="11">
        <v>7.1900000000000006E-2</v>
      </c>
      <c r="F20" s="11">
        <v>0.14910000000000001</v>
      </c>
      <c r="J20" s="16"/>
      <c r="K20" s="15"/>
      <c r="L20" s="15"/>
      <c r="M20" s="15"/>
      <c r="N20" s="15"/>
      <c r="O20" s="15"/>
      <c r="P20" s="15"/>
      <c r="T20" s="14" t="s">
        <v>81</v>
      </c>
      <c r="U20" s="11">
        <v>2.7300000000000001E-2</v>
      </c>
      <c r="V20" s="11">
        <v>1.66E-2</v>
      </c>
      <c r="W20" s="11">
        <v>0.1925</v>
      </c>
      <c r="X20" s="11">
        <v>2.92E-2</v>
      </c>
      <c r="Y20" s="11">
        <v>6.9800000000000001E-2</v>
      </c>
      <c r="Z20" s="11">
        <v>0.1794</v>
      </c>
      <c r="AX20" s="9" t="s">
        <v>41</v>
      </c>
      <c r="AY20" s="147">
        <v>41.265000000000001</v>
      </c>
      <c r="AZ20" s="149"/>
      <c r="BA20" s="147">
        <v>43.23</v>
      </c>
      <c r="BB20" s="149"/>
      <c r="BC20" s="193" t="s">
        <v>133</v>
      </c>
      <c r="BD20" s="195"/>
      <c r="BE20" s="147">
        <v>58.95</v>
      </c>
      <c r="BF20" s="149"/>
      <c r="BG20" s="193" t="s">
        <v>133</v>
      </c>
      <c r="BH20" s="195"/>
      <c r="BI20" s="7" t="s">
        <v>133</v>
      </c>
    </row>
    <row r="21" spans="1:61" ht="18.75" thickBot="1">
      <c r="A21" s="14" t="s">
        <v>82</v>
      </c>
      <c r="B21" s="11">
        <v>6.2700000000000006E-2</v>
      </c>
      <c r="C21" s="11">
        <v>7.5800000000000006E-2</v>
      </c>
      <c r="D21" s="11">
        <v>0.15359999999999999</v>
      </c>
      <c r="E21" s="11">
        <v>7.6999999999999999E-2</v>
      </c>
      <c r="F21" s="11">
        <v>0.1615</v>
      </c>
      <c r="J21" s="16"/>
      <c r="K21" s="15"/>
      <c r="L21" s="15"/>
      <c r="M21" s="15"/>
      <c r="N21" s="15"/>
      <c r="O21" s="15"/>
      <c r="P21" s="15"/>
      <c r="T21" s="14" t="s">
        <v>82</v>
      </c>
      <c r="U21" s="11">
        <v>3.3599999999999998E-2</v>
      </c>
      <c r="V21" s="11">
        <v>1.83E-2</v>
      </c>
      <c r="W21" s="11">
        <v>0.18720000000000001</v>
      </c>
      <c r="X21" s="11">
        <v>2.9600000000000001E-2</v>
      </c>
      <c r="Y21" s="11">
        <v>6.8400000000000002E-2</v>
      </c>
      <c r="Z21" s="11">
        <v>0.19600000000000001</v>
      </c>
      <c r="AX21" s="9" t="s">
        <v>71</v>
      </c>
      <c r="AY21" s="147">
        <v>7.77</v>
      </c>
      <c r="AZ21" s="149"/>
      <c r="BA21" s="147">
        <v>8.14</v>
      </c>
      <c r="BB21" s="149"/>
      <c r="BC21" s="193" t="s">
        <v>133</v>
      </c>
      <c r="BD21" s="195"/>
      <c r="BE21" s="147">
        <v>11.1</v>
      </c>
      <c r="BF21" s="149"/>
      <c r="BG21" s="193" t="s">
        <v>133</v>
      </c>
      <c r="BH21" s="195"/>
      <c r="BI21" s="7" t="s">
        <v>133</v>
      </c>
    </row>
    <row r="22" spans="1:61" ht="18.75" thickBot="1">
      <c r="A22" s="14" t="s">
        <v>83</v>
      </c>
      <c r="B22" s="11">
        <v>6.6600000000000006E-2</v>
      </c>
      <c r="C22" s="11">
        <v>8.5000000000000006E-2</v>
      </c>
      <c r="D22" s="11">
        <v>0.16980000000000001</v>
      </c>
      <c r="E22" s="11">
        <v>8.5099999999999995E-2</v>
      </c>
      <c r="F22" s="11">
        <v>0.1749</v>
      </c>
      <c r="J22" s="16"/>
      <c r="K22" s="15"/>
      <c r="L22" s="15"/>
      <c r="M22" s="15"/>
      <c r="N22" s="15"/>
      <c r="O22" s="15"/>
      <c r="P22" s="15"/>
      <c r="T22" s="14" t="s">
        <v>83</v>
      </c>
      <c r="U22" s="11">
        <v>3.6299999999999999E-2</v>
      </c>
      <c r="V22" s="11">
        <v>2.1600000000000001E-2</v>
      </c>
      <c r="W22" s="11">
        <v>0.18690000000000001</v>
      </c>
      <c r="X22" s="11">
        <v>3.0499999999999999E-2</v>
      </c>
      <c r="Y22" s="11">
        <v>7.0499999999999993E-2</v>
      </c>
      <c r="Z22" s="11">
        <v>0.1993</v>
      </c>
      <c r="AX22" s="9" t="s">
        <v>116</v>
      </c>
      <c r="AY22" s="147">
        <v>4.5780000000000003</v>
      </c>
      <c r="AZ22" s="149"/>
      <c r="BA22" s="147">
        <v>4.7960000000000003</v>
      </c>
      <c r="BB22" s="149"/>
      <c r="BC22" s="193" t="s">
        <v>133</v>
      </c>
      <c r="BD22" s="195"/>
      <c r="BE22" s="147">
        <v>6.54</v>
      </c>
      <c r="BF22" s="149"/>
      <c r="BG22" s="193" t="s">
        <v>133</v>
      </c>
      <c r="BH22" s="195"/>
      <c r="BI22" s="7" t="s">
        <v>133</v>
      </c>
    </row>
    <row r="23" spans="1:61" ht="15.75" thickBot="1">
      <c r="A23" s="14" t="s">
        <v>84</v>
      </c>
      <c r="B23" s="11">
        <v>8.7099999999999997E-2</v>
      </c>
      <c r="C23" s="11">
        <v>8.8300000000000003E-2</v>
      </c>
      <c r="D23" s="11">
        <v>0.17749999999999999</v>
      </c>
      <c r="E23" s="11">
        <v>9.1700000000000004E-2</v>
      </c>
      <c r="F23" s="11">
        <v>0.20150000000000001</v>
      </c>
      <c r="J23" s="16"/>
      <c r="K23" s="15"/>
      <c r="L23" s="15"/>
      <c r="M23" s="15"/>
      <c r="N23" s="15"/>
      <c r="O23" s="15"/>
      <c r="P23" s="15"/>
      <c r="T23" s="14" t="s">
        <v>84</v>
      </c>
      <c r="U23" s="11">
        <v>3.1800000000000002E-2</v>
      </c>
      <c r="V23" s="11">
        <v>1.7899999999999999E-2</v>
      </c>
      <c r="W23" s="11">
        <v>0.1956</v>
      </c>
      <c r="X23" s="11">
        <v>3.3599999999999998E-2</v>
      </c>
      <c r="Y23" s="11">
        <v>7.4700000000000003E-2</v>
      </c>
      <c r="Z23" s="11">
        <v>0.21460000000000001</v>
      </c>
    </row>
    <row r="26" spans="1:61" ht="14.25" customHeight="1"/>
    <row r="56" ht="39.75" customHeight="1"/>
  </sheetData>
  <mergeCells count="112">
    <mergeCell ref="BM4:BM5"/>
    <mergeCell ref="BN4:BS4"/>
    <mergeCell ref="BM2:BS2"/>
    <mergeCell ref="AY22:AZ22"/>
    <mergeCell ref="BA22:BB22"/>
    <mergeCell ref="BC22:BD22"/>
    <mergeCell ref="BE22:BF22"/>
    <mergeCell ref="BG22:BH22"/>
    <mergeCell ref="AX2:BI2"/>
    <mergeCell ref="AY20:AZ20"/>
    <mergeCell ref="BA20:BB20"/>
    <mergeCell ref="BC20:BD20"/>
    <mergeCell ref="BE20:BF20"/>
    <mergeCell ref="BG20:BH20"/>
    <mergeCell ref="AY21:AZ21"/>
    <mergeCell ref="BA21:BB21"/>
    <mergeCell ref="BC21:BD21"/>
    <mergeCell ref="BE21:BF21"/>
    <mergeCell ref="BG21:BH21"/>
    <mergeCell ref="AX18:AY18"/>
    <mergeCell ref="AZ18:BA18"/>
    <mergeCell ref="BB18:BC18"/>
    <mergeCell ref="BD18:BE18"/>
    <mergeCell ref="BF18:BG18"/>
    <mergeCell ref="AX19:BI19"/>
    <mergeCell ref="AY16:AZ16"/>
    <mergeCell ref="BA16:BB16"/>
    <mergeCell ref="BC16:BD16"/>
    <mergeCell ref="BE16:BF16"/>
    <mergeCell ref="BG16:BH16"/>
    <mergeCell ref="AY17:AZ17"/>
    <mergeCell ref="BA17:BB17"/>
    <mergeCell ref="BC17:BD17"/>
    <mergeCell ref="BE17:BF17"/>
    <mergeCell ref="BG17:BH17"/>
    <mergeCell ref="AX14:AY14"/>
    <mergeCell ref="AZ14:BA14"/>
    <mergeCell ref="BB14:BC14"/>
    <mergeCell ref="BD14:BE14"/>
    <mergeCell ref="BF14:BG14"/>
    <mergeCell ref="AX15:BI15"/>
    <mergeCell ref="AY12:AZ12"/>
    <mergeCell ref="BA12:BB12"/>
    <mergeCell ref="BC12:BD12"/>
    <mergeCell ref="BE12:BF12"/>
    <mergeCell ref="BG12:BH12"/>
    <mergeCell ref="AY13:AZ13"/>
    <mergeCell ref="BA13:BB13"/>
    <mergeCell ref="BC13:BD13"/>
    <mergeCell ref="BE13:BF13"/>
    <mergeCell ref="BG13:BH13"/>
    <mergeCell ref="AX10:BI10"/>
    <mergeCell ref="AY11:AZ11"/>
    <mergeCell ref="BA11:BB11"/>
    <mergeCell ref="BC11:BD11"/>
    <mergeCell ref="BE11:BF11"/>
    <mergeCell ref="BG11:BH11"/>
    <mergeCell ref="AY8:AZ8"/>
    <mergeCell ref="BA8:BB8"/>
    <mergeCell ref="BC8:BD8"/>
    <mergeCell ref="BE8:BF8"/>
    <mergeCell ref="BG8:BH8"/>
    <mergeCell ref="AY9:AZ9"/>
    <mergeCell ref="BA9:BB9"/>
    <mergeCell ref="BC9:BD9"/>
    <mergeCell ref="BE9:BF9"/>
    <mergeCell ref="BG9:BH9"/>
    <mergeCell ref="AX6:BI6"/>
    <mergeCell ref="AY7:AZ7"/>
    <mergeCell ref="BA7:BB7"/>
    <mergeCell ref="BC7:BD7"/>
    <mergeCell ref="BE7:BF7"/>
    <mergeCell ref="BG7:BH7"/>
    <mergeCell ref="AS4:AT4"/>
    <mergeCell ref="AN2:AT2"/>
    <mergeCell ref="AX4:AY5"/>
    <mergeCell ref="AZ4:BI4"/>
    <mergeCell ref="AZ5:BA5"/>
    <mergeCell ref="BB5:BC5"/>
    <mergeCell ref="BD5:BE5"/>
    <mergeCell ref="BF5:BG5"/>
    <mergeCell ref="AD4:AD5"/>
    <mergeCell ref="AE4:AJ4"/>
    <mergeCell ref="AD2:AJ2"/>
    <mergeCell ref="AN4:AN5"/>
    <mergeCell ref="AO4:AP4"/>
    <mergeCell ref="AQ4:AR4"/>
    <mergeCell ref="T4:T5"/>
    <mergeCell ref="U4:Z4"/>
    <mergeCell ref="T6:Z6"/>
    <mergeCell ref="T12:Z12"/>
    <mergeCell ref="T18:Z18"/>
    <mergeCell ref="T2:Z2"/>
    <mergeCell ref="A2:F2"/>
    <mergeCell ref="J4:J8"/>
    <mergeCell ref="K5:K6"/>
    <mergeCell ref="K7:P7"/>
    <mergeCell ref="K8:L8"/>
    <mergeCell ref="M8:N8"/>
    <mergeCell ref="L5:L6"/>
    <mergeCell ref="M5:M6"/>
    <mergeCell ref="N5:N6"/>
    <mergeCell ref="P5:P6"/>
    <mergeCell ref="A4:A5"/>
    <mergeCell ref="B4:F4"/>
    <mergeCell ref="A6:F6"/>
    <mergeCell ref="A12:F12"/>
    <mergeCell ref="A18:F18"/>
    <mergeCell ref="O5:O6"/>
    <mergeCell ref="J2:P2"/>
    <mergeCell ref="K4:P4"/>
    <mergeCell ref="J18:P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Z28"/>
  <sheetViews>
    <sheetView topLeftCell="G1" workbookViewId="0">
      <selection activeCell="U6" sqref="U6:Z10"/>
    </sheetView>
  </sheetViews>
  <sheetFormatPr defaultRowHeight="15"/>
  <cols>
    <col min="1" max="1" width="12.85546875" customWidth="1"/>
    <col min="10" max="10" width="12" customWidth="1"/>
    <col min="20" max="20" width="13.28515625" customWidth="1"/>
    <col min="26" max="26" width="17.140625" customWidth="1"/>
  </cols>
  <sheetData>
    <row r="1" spans="1:26" ht="48.75" customHeight="1">
      <c r="A1" s="102" t="s">
        <v>78</v>
      </c>
      <c r="B1" s="102"/>
      <c r="C1" s="102"/>
      <c r="D1" s="102"/>
      <c r="E1" s="102"/>
      <c r="F1" s="102"/>
      <c r="G1" s="102"/>
      <c r="J1" s="102" t="s">
        <v>171</v>
      </c>
      <c r="K1" s="102"/>
      <c r="L1" s="102"/>
      <c r="M1" s="102"/>
      <c r="N1" s="102"/>
      <c r="O1" s="102"/>
      <c r="P1" s="102"/>
      <c r="T1" s="152" t="s">
        <v>184</v>
      </c>
      <c r="U1" s="152"/>
      <c r="V1" s="152"/>
      <c r="W1" s="152"/>
      <c r="X1" s="152"/>
      <c r="Y1" s="152"/>
      <c r="Z1" s="152"/>
    </row>
    <row r="2" spans="1:26" ht="15.75" thickBot="1"/>
    <row r="3" spans="1:26" ht="15.75" thickBot="1">
      <c r="A3" s="150" t="s">
        <v>33</v>
      </c>
      <c r="B3" s="113" t="s">
        <v>34</v>
      </c>
      <c r="C3" s="114"/>
      <c r="D3" s="114"/>
      <c r="E3" s="114"/>
      <c r="F3" s="114"/>
      <c r="G3" s="115"/>
      <c r="J3" s="153" t="s">
        <v>33</v>
      </c>
      <c r="K3" s="147" t="s">
        <v>109</v>
      </c>
      <c r="L3" s="148"/>
      <c r="M3" s="148"/>
      <c r="N3" s="148"/>
      <c r="O3" s="148"/>
      <c r="P3" s="149"/>
      <c r="T3" s="153" t="s">
        <v>33</v>
      </c>
      <c r="U3" s="147" t="s">
        <v>172</v>
      </c>
      <c r="V3" s="148"/>
      <c r="W3" s="148"/>
      <c r="X3" s="148"/>
      <c r="Y3" s="148"/>
      <c r="Z3" s="149"/>
    </row>
    <row r="4" spans="1:26" ht="15.75" thickBot="1">
      <c r="A4" s="151"/>
      <c r="B4" s="11" t="s">
        <v>35</v>
      </c>
      <c r="C4" s="12" t="s">
        <v>36</v>
      </c>
      <c r="D4" s="12" t="s">
        <v>37</v>
      </c>
      <c r="E4" s="12" t="s">
        <v>38</v>
      </c>
      <c r="F4" s="12" t="s">
        <v>39</v>
      </c>
      <c r="G4" s="12" t="s">
        <v>40</v>
      </c>
      <c r="J4" s="154"/>
      <c r="K4" s="7" t="s">
        <v>110</v>
      </c>
      <c r="L4" s="8" t="s">
        <v>111</v>
      </c>
      <c r="M4" s="8" t="s">
        <v>112</v>
      </c>
      <c r="N4" s="8" t="s">
        <v>113</v>
      </c>
      <c r="O4" s="8" t="s">
        <v>114</v>
      </c>
      <c r="P4" s="8" t="s">
        <v>115</v>
      </c>
      <c r="T4" s="154"/>
      <c r="U4" s="7" t="s">
        <v>173</v>
      </c>
      <c r="V4" s="8" t="s">
        <v>174</v>
      </c>
      <c r="W4" s="8" t="s">
        <v>175</v>
      </c>
      <c r="X4" s="8" t="s">
        <v>173</v>
      </c>
      <c r="Y4" s="8" t="s">
        <v>174</v>
      </c>
      <c r="Z4" s="8" t="s">
        <v>175</v>
      </c>
    </row>
    <row r="5" spans="1:26" ht="15.75" thickBot="1">
      <c r="A5" s="116" t="s">
        <v>41</v>
      </c>
      <c r="B5" s="114"/>
      <c r="C5" s="114"/>
      <c r="D5" s="114"/>
      <c r="E5" s="114"/>
      <c r="F5" s="114"/>
      <c r="G5" s="115"/>
      <c r="J5" s="110" t="s">
        <v>41</v>
      </c>
      <c r="K5" s="111"/>
      <c r="L5" s="111"/>
      <c r="M5" s="111"/>
      <c r="N5" s="111"/>
      <c r="O5" s="111"/>
      <c r="P5" s="112"/>
      <c r="T5" s="23"/>
      <c r="U5" s="147" t="s">
        <v>176</v>
      </c>
      <c r="V5" s="148"/>
      <c r="W5" s="149"/>
      <c r="X5" s="147" t="s">
        <v>177</v>
      </c>
      <c r="Y5" s="148"/>
      <c r="Z5" s="149"/>
    </row>
    <row r="6" spans="1:26" ht="15.75" thickBot="1">
      <c r="A6" s="13" t="s">
        <v>42</v>
      </c>
      <c r="B6" s="11">
        <v>13.848000000000001</v>
      </c>
      <c r="C6" s="11">
        <v>10.417999999999999</v>
      </c>
      <c r="D6" s="11">
        <v>58.365000000000002</v>
      </c>
      <c r="E6" s="11">
        <v>10.532</v>
      </c>
      <c r="F6" s="11">
        <v>59.28</v>
      </c>
      <c r="G6" s="11">
        <v>37.533000000000001</v>
      </c>
      <c r="J6" s="9" t="s">
        <v>42</v>
      </c>
      <c r="K6" s="7">
        <v>6.2133000000000003</v>
      </c>
      <c r="L6" s="7">
        <v>3.1932999999999998</v>
      </c>
      <c r="M6" s="7">
        <v>29.317</v>
      </c>
      <c r="N6" s="7">
        <v>5.1132999999999997</v>
      </c>
      <c r="O6" s="7">
        <v>8.0231999999999992</v>
      </c>
      <c r="P6" s="7">
        <v>25.02</v>
      </c>
      <c r="T6" s="9" t="s">
        <v>42</v>
      </c>
      <c r="U6" s="7">
        <v>48.274000000000001</v>
      </c>
      <c r="V6" s="7">
        <v>58.125</v>
      </c>
      <c r="W6" s="7">
        <v>75.135000000000005</v>
      </c>
      <c r="X6" s="7">
        <v>5.0396999999999998</v>
      </c>
      <c r="Y6" s="7">
        <v>6.1886000000000001</v>
      </c>
      <c r="Z6" s="7">
        <v>4.4766000000000004</v>
      </c>
    </row>
    <row r="7" spans="1:26" ht="15.75" thickBot="1">
      <c r="A7" s="13" t="s">
        <v>43</v>
      </c>
      <c r="B7" s="11" t="s">
        <v>44</v>
      </c>
      <c r="C7" s="11">
        <v>0.18629999999999999</v>
      </c>
      <c r="D7" s="11" t="s">
        <v>45</v>
      </c>
      <c r="E7" s="11">
        <v>0.21859999999999999</v>
      </c>
      <c r="F7" s="11" t="s">
        <v>46</v>
      </c>
      <c r="G7" s="11">
        <v>1.3620000000000001</v>
      </c>
      <c r="J7" s="9" t="s">
        <v>43</v>
      </c>
      <c r="K7" s="7" t="s">
        <v>140</v>
      </c>
      <c r="L7" s="7" t="s">
        <v>141</v>
      </c>
      <c r="M7" s="7" t="s">
        <v>142</v>
      </c>
      <c r="N7" s="7" t="s">
        <v>143</v>
      </c>
      <c r="O7" s="7" t="s">
        <v>144</v>
      </c>
      <c r="P7" s="7" t="s">
        <v>145</v>
      </c>
      <c r="T7" s="9" t="s">
        <v>43</v>
      </c>
      <c r="U7" s="7" t="s">
        <v>178</v>
      </c>
      <c r="V7" s="7" t="s">
        <v>179</v>
      </c>
      <c r="W7" s="7" t="s">
        <v>180</v>
      </c>
      <c r="X7" s="7" t="s">
        <v>181</v>
      </c>
      <c r="Y7" s="7" t="s">
        <v>182</v>
      </c>
      <c r="Z7" s="7" t="s">
        <v>183</v>
      </c>
    </row>
    <row r="8" spans="1:26" ht="15.75" thickBot="1">
      <c r="A8" s="13" t="s">
        <v>47</v>
      </c>
      <c r="B8" s="11">
        <v>6.7999999999999996E-3</v>
      </c>
      <c r="C8" s="11" t="s">
        <v>48</v>
      </c>
      <c r="D8" s="11">
        <v>4.1399999999999999E-2</v>
      </c>
      <c r="E8" s="11" t="s">
        <v>49</v>
      </c>
      <c r="F8" s="11">
        <v>3.4000000000000002E-2</v>
      </c>
      <c r="G8" s="11" t="s">
        <v>50</v>
      </c>
      <c r="J8" s="9" t="s">
        <v>47</v>
      </c>
      <c r="K8" s="7">
        <v>1.1999999999999999E-3</v>
      </c>
      <c r="L8" s="7">
        <v>5.9999999999999995E-4</v>
      </c>
      <c r="M8" s="7">
        <v>6.0000000000000001E-3</v>
      </c>
      <c r="N8" s="7" t="s">
        <v>146</v>
      </c>
      <c r="O8" s="7">
        <v>2.0999999999999999E-3</v>
      </c>
      <c r="P8" s="7">
        <v>5.5999999999999999E-3</v>
      </c>
      <c r="T8" s="9" t="s">
        <v>47</v>
      </c>
      <c r="U8" s="7">
        <v>1.38E-2</v>
      </c>
      <c r="V8" s="7">
        <v>3.1199999999999999E-2</v>
      </c>
      <c r="W8" s="7">
        <v>3.0300000000000001E-2</v>
      </c>
      <c r="X8" s="7">
        <v>1.2999999999999999E-3</v>
      </c>
      <c r="Y8" s="7">
        <v>4.3E-3</v>
      </c>
      <c r="Z8" s="7">
        <v>5.9999999999999995E-4</v>
      </c>
    </row>
    <row r="9" spans="1:26" ht="18" thickBot="1">
      <c r="A9" s="13" t="s">
        <v>51</v>
      </c>
      <c r="B9" s="11">
        <v>3.0000000000000001E-5</v>
      </c>
      <c r="C9" s="11">
        <v>1E-4</v>
      </c>
      <c r="D9" s="11" t="s">
        <v>52</v>
      </c>
      <c r="E9" s="11">
        <v>1E-4</v>
      </c>
      <c r="F9" s="11" t="s">
        <v>53</v>
      </c>
      <c r="G9" s="11">
        <v>8.0000000000000004E-4</v>
      </c>
      <c r="J9" s="9" t="s">
        <v>51</v>
      </c>
      <c r="K9" s="7" t="s">
        <v>133</v>
      </c>
      <c r="L9" s="7" t="s">
        <v>133</v>
      </c>
      <c r="M9" s="7" t="s">
        <v>133</v>
      </c>
      <c r="N9" s="7" t="s">
        <v>133</v>
      </c>
      <c r="O9" s="7" t="s">
        <v>133</v>
      </c>
      <c r="P9" s="7" t="s">
        <v>133</v>
      </c>
      <c r="T9" s="9" t="s">
        <v>51</v>
      </c>
      <c r="U9" s="7" t="s">
        <v>133</v>
      </c>
      <c r="V9" s="7" t="s">
        <v>133</v>
      </c>
      <c r="W9" s="7" t="s">
        <v>133</v>
      </c>
      <c r="X9" s="7" t="s">
        <v>133</v>
      </c>
      <c r="Y9" s="7" t="s">
        <v>76</v>
      </c>
      <c r="Z9" s="7" t="s">
        <v>133</v>
      </c>
    </row>
    <row r="10" spans="1:26" ht="18" thickBot="1">
      <c r="A10" s="13" t="s">
        <v>70</v>
      </c>
      <c r="B10" s="11">
        <v>0.98499999999999999</v>
      </c>
      <c r="C10" s="11">
        <v>0.99</v>
      </c>
      <c r="D10" s="11">
        <v>0.98</v>
      </c>
      <c r="E10" s="11">
        <v>0.98</v>
      </c>
      <c r="F10" s="11">
        <v>0.98</v>
      </c>
      <c r="G10" s="11">
        <v>0.98</v>
      </c>
      <c r="J10" s="9" t="s">
        <v>70</v>
      </c>
      <c r="K10" s="7">
        <v>0.94</v>
      </c>
      <c r="L10" s="7">
        <v>0.94</v>
      </c>
      <c r="M10" s="7">
        <v>0.98</v>
      </c>
      <c r="N10" s="7">
        <v>0.9</v>
      </c>
      <c r="O10" s="7">
        <v>0.94</v>
      </c>
      <c r="P10" s="7">
        <v>0.86</v>
      </c>
      <c r="T10" s="9" t="s">
        <v>70</v>
      </c>
      <c r="U10" s="7">
        <v>0.91</v>
      </c>
      <c r="V10" s="7">
        <v>0.98</v>
      </c>
      <c r="W10" s="7">
        <v>0.81</v>
      </c>
      <c r="X10" s="7">
        <v>0.98</v>
      </c>
      <c r="Y10" s="7">
        <v>0.99</v>
      </c>
      <c r="Z10" s="7">
        <v>0.98</v>
      </c>
    </row>
    <row r="11" spans="1:26" ht="18.75" thickBot="1">
      <c r="A11" s="116" t="s">
        <v>71</v>
      </c>
      <c r="B11" s="114"/>
      <c r="C11" s="114"/>
      <c r="D11" s="114"/>
      <c r="E11" s="114"/>
      <c r="F11" s="114"/>
      <c r="G11" s="115"/>
      <c r="J11" s="110" t="s">
        <v>71</v>
      </c>
      <c r="K11" s="111"/>
      <c r="L11" s="111"/>
      <c r="M11" s="111"/>
      <c r="N11" s="111"/>
      <c r="O11" s="111"/>
      <c r="P11" s="112"/>
    </row>
    <row r="12" spans="1:26" ht="15.75" thickBot="1">
      <c r="A12" s="13" t="s">
        <v>42</v>
      </c>
      <c r="B12" s="11">
        <v>2.2273000000000001</v>
      </c>
      <c r="C12" s="11">
        <v>1.76</v>
      </c>
      <c r="D12" s="11">
        <v>6.96</v>
      </c>
      <c r="E12" s="11">
        <v>1.9966999999999999</v>
      </c>
      <c r="F12" s="11">
        <v>7.74</v>
      </c>
      <c r="G12" s="11">
        <v>3.64</v>
      </c>
      <c r="J12" s="9" t="s">
        <v>42</v>
      </c>
      <c r="K12" s="7">
        <v>1.2898000000000001</v>
      </c>
      <c r="L12" s="7">
        <v>1.8467</v>
      </c>
      <c r="M12" s="7">
        <v>16.84</v>
      </c>
      <c r="N12" s="7">
        <v>1.2898000000000001</v>
      </c>
      <c r="O12" s="7">
        <v>1.7661</v>
      </c>
      <c r="P12" s="7">
        <v>11.122999999999999</v>
      </c>
    </row>
    <row r="13" spans="1:26" ht="15.75" thickBot="1">
      <c r="A13" s="13" t="s">
        <v>43</v>
      </c>
      <c r="B13" s="11" t="s">
        <v>54</v>
      </c>
      <c r="C13" s="11" t="s">
        <v>55</v>
      </c>
      <c r="D13" s="11" t="s">
        <v>56</v>
      </c>
      <c r="E13" s="11" t="s">
        <v>57</v>
      </c>
      <c r="F13" s="11" t="s">
        <v>58</v>
      </c>
      <c r="G13" s="11">
        <v>0.1593</v>
      </c>
      <c r="J13" s="9" t="s">
        <v>43</v>
      </c>
      <c r="K13" s="7" t="s">
        <v>147</v>
      </c>
      <c r="L13" s="7" t="s">
        <v>148</v>
      </c>
      <c r="M13" s="7" t="s">
        <v>149</v>
      </c>
      <c r="N13" s="7" t="s">
        <v>147</v>
      </c>
      <c r="O13" s="7" t="s">
        <v>150</v>
      </c>
      <c r="P13" s="7" t="s">
        <v>151</v>
      </c>
    </row>
    <row r="14" spans="1:26" ht="15.75" thickBot="1">
      <c r="A14" s="13" t="s">
        <v>47</v>
      </c>
      <c r="B14" s="11">
        <v>1.1999999999999999E-3</v>
      </c>
      <c r="C14" s="11">
        <v>2.0000000000000001E-4</v>
      </c>
      <c r="D14" s="11">
        <v>3.5000000000000001E-3</v>
      </c>
      <c r="E14" s="11" t="s">
        <v>59</v>
      </c>
      <c r="F14" s="11">
        <v>5.4000000000000003E-3</v>
      </c>
      <c r="G14" s="11" t="s">
        <v>60</v>
      </c>
      <c r="J14" s="9" t="s">
        <v>47</v>
      </c>
      <c r="K14" s="7">
        <v>2.9999999999999997E-4</v>
      </c>
      <c r="L14" s="7">
        <v>8.0000000000000004E-4</v>
      </c>
      <c r="M14" s="7">
        <v>1.34E-2</v>
      </c>
      <c r="N14" s="7">
        <v>1.5E-3</v>
      </c>
      <c r="O14" s="7">
        <v>8.9999999999999998E-4</v>
      </c>
      <c r="P14" s="7" t="s">
        <v>152</v>
      </c>
    </row>
    <row r="15" spans="1:26" ht="18" thickBot="1">
      <c r="A15" s="13" t="s">
        <v>51</v>
      </c>
      <c r="B15" s="11" t="s">
        <v>72</v>
      </c>
      <c r="C15" s="11" t="s">
        <v>73</v>
      </c>
      <c r="D15" s="11" t="s">
        <v>74</v>
      </c>
      <c r="E15" s="11" t="s">
        <v>75</v>
      </c>
      <c r="F15" s="11" t="s">
        <v>76</v>
      </c>
      <c r="G15" s="11">
        <v>1E-4</v>
      </c>
      <c r="J15" s="9" t="s">
        <v>51</v>
      </c>
      <c r="K15" s="7" t="s">
        <v>133</v>
      </c>
      <c r="L15" s="7" t="s">
        <v>165</v>
      </c>
      <c r="M15" s="7" t="s">
        <v>166</v>
      </c>
      <c r="N15" s="7" t="s">
        <v>133</v>
      </c>
      <c r="O15" s="7" t="s">
        <v>133</v>
      </c>
      <c r="P15" s="7" t="s">
        <v>167</v>
      </c>
    </row>
    <row r="16" spans="1:26" ht="18" thickBot="1">
      <c r="A16" s="13" t="s">
        <v>70</v>
      </c>
      <c r="B16" s="11">
        <v>0.99</v>
      </c>
      <c r="C16" s="11">
        <v>0.6</v>
      </c>
      <c r="D16" s="11">
        <v>0.98</v>
      </c>
      <c r="E16" s="11">
        <v>0.99</v>
      </c>
      <c r="F16" s="11">
        <v>0.99</v>
      </c>
      <c r="G16" s="11">
        <v>0.98</v>
      </c>
      <c r="J16" s="9" t="s">
        <v>70</v>
      </c>
      <c r="K16" s="7">
        <v>0.97</v>
      </c>
      <c r="L16" s="7">
        <v>0.97</v>
      </c>
      <c r="M16" s="7">
        <v>0.97</v>
      </c>
      <c r="N16" s="7">
        <v>0.97</v>
      </c>
      <c r="O16" s="7">
        <v>0.98</v>
      </c>
      <c r="P16" s="7">
        <v>0.99</v>
      </c>
    </row>
    <row r="17" spans="1:16" ht="18.75" thickBot="1">
      <c r="A17" s="116" t="s">
        <v>77</v>
      </c>
      <c r="B17" s="114"/>
      <c r="C17" s="114"/>
      <c r="D17" s="114"/>
      <c r="E17" s="114"/>
      <c r="F17" s="114"/>
      <c r="G17" s="115"/>
      <c r="J17" s="110" t="s">
        <v>77</v>
      </c>
      <c r="K17" s="111"/>
      <c r="L17" s="111"/>
      <c r="M17" s="111"/>
      <c r="N17" s="111"/>
      <c r="O17" s="111"/>
      <c r="P17" s="112"/>
    </row>
    <row r="18" spans="1:16" ht="15.75" thickBot="1">
      <c r="A18" s="13" t="s">
        <v>42</v>
      </c>
      <c r="B18" s="11" t="s">
        <v>61</v>
      </c>
      <c r="C18" s="11">
        <v>1.96</v>
      </c>
      <c r="D18" s="11">
        <v>2.9643000000000002</v>
      </c>
      <c r="E18" s="11">
        <v>1.3167</v>
      </c>
      <c r="F18" s="11">
        <v>3.34</v>
      </c>
      <c r="G18" s="11">
        <v>3.64</v>
      </c>
      <c r="J18" s="9" t="s">
        <v>42</v>
      </c>
      <c r="K18" s="7">
        <v>7.9442000000000004</v>
      </c>
      <c r="L18" s="7">
        <v>1.5117</v>
      </c>
      <c r="M18" s="7">
        <v>14.977</v>
      </c>
      <c r="N18" s="7">
        <v>6.8867000000000003</v>
      </c>
      <c r="O18" s="7">
        <v>6.0929000000000002</v>
      </c>
      <c r="P18" s="7">
        <v>27.263000000000002</v>
      </c>
    </row>
    <row r="19" spans="1:16" ht="15.75" thickBot="1">
      <c r="A19" s="13" t="s">
        <v>43</v>
      </c>
      <c r="B19" s="11" t="s">
        <v>62</v>
      </c>
      <c r="C19" s="11" t="s">
        <v>63</v>
      </c>
      <c r="D19" s="11" t="s">
        <v>64</v>
      </c>
      <c r="E19" s="11" t="s">
        <v>65</v>
      </c>
      <c r="F19" s="11" t="s">
        <v>66</v>
      </c>
      <c r="G19" s="11">
        <v>0.1593</v>
      </c>
      <c r="J19" s="9" t="s">
        <v>43</v>
      </c>
      <c r="K19" s="7" t="s">
        <v>153</v>
      </c>
      <c r="L19" s="7" t="s">
        <v>154</v>
      </c>
      <c r="M19" s="7" t="s">
        <v>155</v>
      </c>
      <c r="N19" s="7" t="s">
        <v>156</v>
      </c>
      <c r="O19" s="7" t="s">
        <v>157</v>
      </c>
      <c r="P19" s="7" t="s">
        <v>158</v>
      </c>
    </row>
    <row r="20" spans="1:16" ht="15.75" thickBot="1">
      <c r="A20" s="13" t="s">
        <v>47</v>
      </c>
      <c r="B20" s="11" t="s">
        <v>67</v>
      </c>
      <c r="C20" s="11">
        <v>1.18E-2</v>
      </c>
      <c r="D20" s="11">
        <v>3.3E-3</v>
      </c>
      <c r="E20" s="11">
        <v>1.6999999999999999E-3</v>
      </c>
      <c r="F20" s="11">
        <v>2.0400000000000001E-2</v>
      </c>
      <c r="G20" s="11" t="s">
        <v>60</v>
      </c>
      <c r="J20" s="9" t="s">
        <v>47</v>
      </c>
      <c r="K20" s="7">
        <v>1.6000000000000001E-3</v>
      </c>
      <c r="L20" s="7">
        <v>4.0000000000000002E-4</v>
      </c>
      <c r="M20" s="7">
        <v>1.0200000000000001E-2</v>
      </c>
      <c r="N20" s="7">
        <v>1.5E-3</v>
      </c>
      <c r="O20" s="7">
        <v>6.1999999999999998E-3</v>
      </c>
      <c r="P20" s="7">
        <v>1.7299999999999999E-2</v>
      </c>
    </row>
    <row r="21" spans="1:16" ht="18" thickBot="1">
      <c r="A21" s="13" t="s">
        <v>51</v>
      </c>
      <c r="B21" s="11">
        <v>2.0000000000000002E-5</v>
      </c>
      <c r="C21" s="11" t="s">
        <v>68</v>
      </c>
      <c r="D21" s="11">
        <v>4.0000000000000003E-5</v>
      </c>
      <c r="E21" s="11">
        <v>1.0000000000000001E-5</v>
      </c>
      <c r="F21" s="11" t="s">
        <v>69</v>
      </c>
      <c r="G21" s="11">
        <v>1E-4</v>
      </c>
      <c r="J21" s="9" t="s">
        <v>51</v>
      </c>
      <c r="K21" s="7" t="s">
        <v>133</v>
      </c>
      <c r="L21" s="7" t="s">
        <v>133</v>
      </c>
      <c r="M21" s="7" t="s">
        <v>168</v>
      </c>
      <c r="N21" s="7" t="s">
        <v>133</v>
      </c>
      <c r="O21" s="7" t="s">
        <v>167</v>
      </c>
      <c r="P21" s="7" t="s">
        <v>169</v>
      </c>
    </row>
    <row r="22" spans="1:16" ht="18" thickBot="1">
      <c r="A22" s="13" t="s">
        <v>70</v>
      </c>
      <c r="B22" s="11">
        <v>0.96</v>
      </c>
      <c r="C22" s="11">
        <v>0.94</v>
      </c>
      <c r="D22" s="11">
        <v>0.99</v>
      </c>
      <c r="E22" s="11">
        <v>0.98</v>
      </c>
      <c r="F22" s="11">
        <v>0.98</v>
      </c>
      <c r="G22" s="11">
        <v>0.98</v>
      </c>
      <c r="J22" s="9" t="s">
        <v>70</v>
      </c>
      <c r="K22" s="7">
        <v>0.87</v>
      </c>
      <c r="L22" s="7">
        <v>0.87</v>
      </c>
      <c r="M22" s="7">
        <v>0.97</v>
      </c>
      <c r="N22" s="7">
        <v>0.81</v>
      </c>
      <c r="O22" s="7">
        <v>0.98</v>
      </c>
      <c r="P22" s="7">
        <v>0.97</v>
      </c>
    </row>
    <row r="23" spans="1:16" ht="15.75" thickBot="1">
      <c r="J23" s="110" t="s">
        <v>131</v>
      </c>
      <c r="K23" s="111"/>
      <c r="L23" s="111"/>
      <c r="M23" s="111"/>
      <c r="N23" s="111"/>
      <c r="O23" s="111"/>
      <c r="P23" s="112"/>
    </row>
    <row r="24" spans="1:16" ht="15.75" thickBot="1">
      <c r="J24" s="9" t="s">
        <v>42</v>
      </c>
      <c r="K24" s="7">
        <v>0.1268</v>
      </c>
      <c r="L24" s="7">
        <v>0.31709999999999999</v>
      </c>
      <c r="M24" s="7">
        <v>0.45040000000000002</v>
      </c>
      <c r="N24" s="7">
        <v>0.24709999999999999</v>
      </c>
      <c r="O24" s="7">
        <v>0.38319999999999999</v>
      </c>
      <c r="P24" s="7">
        <v>0.83430000000000004</v>
      </c>
    </row>
    <row r="25" spans="1:16" ht="15.75" thickBot="1">
      <c r="J25" s="9" t="s">
        <v>43</v>
      </c>
      <c r="K25" s="7" t="s">
        <v>159</v>
      </c>
      <c r="L25" s="7" t="s">
        <v>160</v>
      </c>
      <c r="M25" s="7" t="s">
        <v>161</v>
      </c>
      <c r="N25" s="7" t="s">
        <v>162</v>
      </c>
      <c r="O25" s="7" t="s">
        <v>163</v>
      </c>
      <c r="P25" s="7" t="s">
        <v>164</v>
      </c>
    </row>
    <row r="26" spans="1:16" ht="18" thickBot="1">
      <c r="J26" s="9" t="s">
        <v>47</v>
      </c>
      <c r="K26" s="7" t="s">
        <v>170</v>
      </c>
      <c r="L26" s="7">
        <v>2.0000000000000001E-4</v>
      </c>
      <c r="M26" s="7">
        <v>2.0000000000000001E-4</v>
      </c>
      <c r="N26" s="7">
        <v>1E-4</v>
      </c>
      <c r="O26" s="7">
        <v>2.9999999999999997E-4</v>
      </c>
      <c r="P26" s="7">
        <v>4.0000000000000002E-4</v>
      </c>
    </row>
    <row r="27" spans="1:16" ht="15.75" thickBot="1">
      <c r="J27" s="9" t="s">
        <v>51</v>
      </c>
      <c r="K27" s="7" t="s">
        <v>133</v>
      </c>
      <c r="L27" s="7" t="s">
        <v>133</v>
      </c>
      <c r="M27" s="7" t="s">
        <v>133</v>
      </c>
      <c r="N27" s="7" t="s">
        <v>133</v>
      </c>
      <c r="O27" s="7" t="s">
        <v>133</v>
      </c>
      <c r="P27" s="7" t="s">
        <v>133</v>
      </c>
    </row>
    <row r="28" spans="1:16" ht="18" thickBot="1">
      <c r="J28" s="9" t="s">
        <v>70</v>
      </c>
      <c r="K28" s="7">
        <v>0.94</v>
      </c>
      <c r="L28" s="7">
        <v>0.99</v>
      </c>
      <c r="M28" s="7">
        <v>0.97</v>
      </c>
      <c r="N28" s="7">
        <v>0.98</v>
      </c>
      <c r="O28" s="7">
        <v>0.97</v>
      </c>
      <c r="P28" s="7">
        <v>0.99</v>
      </c>
    </row>
  </sheetData>
  <mergeCells count="18">
    <mergeCell ref="T1:Z1"/>
    <mergeCell ref="X5:Z5"/>
    <mergeCell ref="U5:W5"/>
    <mergeCell ref="U3:Z3"/>
    <mergeCell ref="T3:T4"/>
    <mergeCell ref="J23:P23"/>
    <mergeCell ref="J1:P1"/>
    <mergeCell ref="J3:J4"/>
    <mergeCell ref="A1:G1"/>
    <mergeCell ref="A3:A4"/>
    <mergeCell ref="B3:G3"/>
    <mergeCell ref="J11:P11"/>
    <mergeCell ref="J17:P17"/>
    <mergeCell ref="K3:P3"/>
    <mergeCell ref="J5:P5"/>
    <mergeCell ref="A5:G5"/>
    <mergeCell ref="A11:G11"/>
    <mergeCell ref="A17:G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Y29"/>
  <sheetViews>
    <sheetView topLeftCell="D1" workbookViewId="0">
      <selection activeCell="K6" sqref="K6:P10"/>
    </sheetView>
  </sheetViews>
  <sheetFormatPr defaultRowHeight="15"/>
  <cols>
    <col min="1" max="1" width="12.28515625" customWidth="1"/>
    <col min="10" max="10" width="11.42578125" customWidth="1"/>
    <col min="19" max="19" width="12" customWidth="1"/>
    <col min="22" max="22" width="10.28515625" customWidth="1"/>
  </cols>
  <sheetData>
    <row r="1" spans="1:25" ht="56.25" customHeight="1">
      <c r="A1" s="102" t="s">
        <v>209</v>
      </c>
      <c r="B1" s="102"/>
      <c r="C1" s="102"/>
      <c r="D1" s="102"/>
      <c r="E1" s="102"/>
      <c r="F1" s="102"/>
      <c r="G1" s="102"/>
      <c r="J1" s="102" t="s">
        <v>233</v>
      </c>
      <c r="K1" s="102"/>
      <c r="L1" s="102"/>
      <c r="M1" s="102"/>
      <c r="N1" s="102"/>
      <c r="O1" s="102"/>
      <c r="P1" s="102"/>
      <c r="S1" s="102" t="s">
        <v>244</v>
      </c>
      <c r="T1" s="102"/>
      <c r="U1" s="102"/>
      <c r="V1" s="102"/>
      <c r="W1" s="102"/>
      <c r="X1" s="102"/>
      <c r="Y1" s="102"/>
    </row>
    <row r="2" spans="1:25" ht="15.75" thickBot="1"/>
    <row r="3" spans="1:25" ht="15.75" thickBot="1">
      <c r="A3" s="153" t="s">
        <v>33</v>
      </c>
      <c r="B3" s="147" t="s">
        <v>34</v>
      </c>
      <c r="C3" s="148"/>
      <c r="D3" s="148"/>
      <c r="E3" s="148"/>
      <c r="F3" s="148"/>
      <c r="G3" s="149"/>
      <c r="J3" s="153" t="s">
        <v>33</v>
      </c>
      <c r="K3" s="147" t="s">
        <v>109</v>
      </c>
      <c r="L3" s="148"/>
      <c r="M3" s="148"/>
      <c r="N3" s="148"/>
      <c r="O3" s="148"/>
      <c r="P3" s="149"/>
      <c r="S3" s="153" t="s">
        <v>33</v>
      </c>
      <c r="T3" s="147" t="s">
        <v>234</v>
      </c>
      <c r="U3" s="148"/>
      <c r="V3" s="148"/>
      <c r="W3" s="148"/>
      <c r="X3" s="148"/>
      <c r="Y3" s="149"/>
    </row>
    <row r="4" spans="1:25" ht="15.75" thickBot="1">
      <c r="A4" s="154"/>
      <c r="B4" s="7" t="s">
        <v>35</v>
      </c>
      <c r="C4" s="8" t="s">
        <v>36</v>
      </c>
      <c r="D4" s="8" t="s">
        <v>37</v>
      </c>
      <c r="E4" s="8" t="s">
        <v>38</v>
      </c>
      <c r="F4" s="8" t="s">
        <v>39</v>
      </c>
      <c r="G4" s="8" t="s">
        <v>40</v>
      </c>
      <c r="J4" s="154"/>
      <c r="K4" s="7" t="s">
        <v>110</v>
      </c>
      <c r="L4" s="8" t="s">
        <v>111</v>
      </c>
      <c r="M4" s="8" t="s">
        <v>112</v>
      </c>
      <c r="N4" s="8" t="s">
        <v>113</v>
      </c>
      <c r="O4" s="8" t="s">
        <v>114</v>
      </c>
      <c r="P4" s="8" t="s">
        <v>115</v>
      </c>
      <c r="S4" s="158"/>
      <c r="T4" s="150" t="s">
        <v>107</v>
      </c>
      <c r="U4" s="150" t="s">
        <v>95</v>
      </c>
      <c r="V4" s="150" t="s">
        <v>107</v>
      </c>
      <c r="W4" s="150" t="s">
        <v>95</v>
      </c>
      <c r="X4" s="150" t="s">
        <v>107</v>
      </c>
      <c r="Y4" s="150" t="s">
        <v>95</v>
      </c>
    </row>
    <row r="5" spans="1:25" ht="15.75" thickBot="1">
      <c r="A5" s="147" t="s">
        <v>41</v>
      </c>
      <c r="B5" s="148"/>
      <c r="C5" s="148"/>
      <c r="D5" s="148"/>
      <c r="E5" s="148"/>
      <c r="F5" s="148"/>
      <c r="G5" s="149"/>
      <c r="J5" s="110" t="s">
        <v>41</v>
      </c>
      <c r="K5" s="111"/>
      <c r="L5" s="111"/>
      <c r="M5" s="111"/>
      <c r="N5" s="111"/>
      <c r="O5" s="111"/>
      <c r="P5" s="112"/>
      <c r="S5" s="158"/>
      <c r="T5" s="159"/>
      <c r="U5" s="159"/>
      <c r="V5" s="159"/>
      <c r="W5" s="159"/>
      <c r="X5" s="159"/>
      <c r="Y5" s="159"/>
    </row>
    <row r="6" spans="1:25" ht="15.75" thickBot="1">
      <c r="A6" s="9" t="s">
        <v>42</v>
      </c>
      <c r="B6" s="7" t="s">
        <v>185</v>
      </c>
      <c r="C6" s="7">
        <v>4.1128</v>
      </c>
      <c r="D6" s="19" t="s">
        <v>186</v>
      </c>
      <c r="E6" s="7">
        <v>3.8797000000000001</v>
      </c>
      <c r="F6" s="7">
        <v>2.2957999999999998</v>
      </c>
      <c r="G6" s="7">
        <v>3.2065000000000001</v>
      </c>
      <c r="J6" s="9" t="s">
        <v>42</v>
      </c>
      <c r="K6" s="7">
        <v>2.1999999999999999E-2</v>
      </c>
      <c r="L6" s="7" t="s">
        <v>210</v>
      </c>
      <c r="M6" s="7">
        <v>5.16E-2</v>
      </c>
      <c r="N6" s="7">
        <v>1.46E-2</v>
      </c>
      <c r="O6" s="7">
        <v>2.9100000000000001E-2</v>
      </c>
      <c r="P6" s="7">
        <v>4.4499999999999998E-2</v>
      </c>
      <c r="S6" s="154"/>
      <c r="T6" s="160"/>
      <c r="U6" s="160"/>
      <c r="V6" s="160"/>
      <c r="W6" s="160"/>
      <c r="X6" s="160"/>
      <c r="Y6" s="160"/>
    </row>
    <row r="7" spans="1:25" ht="15.75" thickBot="1">
      <c r="A7" s="9" t="s">
        <v>43</v>
      </c>
      <c r="B7" s="7">
        <v>0.10340000000000001</v>
      </c>
      <c r="C7" s="7" t="s">
        <v>187</v>
      </c>
      <c r="D7" s="19">
        <v>0.79410000000000003</v>
      </c>
      <c r="E7" s="7" t="s">
        <v>188</v>
      </c>
      <c r="F7" s="7" t="s">
        <v>189</v>
      </c>
      <c r="G7" s="7">
        <v>0.1115</v>
      </c>
      <c r="J7" s="9" t="s">
        <v>43</v>
      </c>
      <c r="K7" s="7" t="s">
        <v>185</v>
      </c>
      <c r="L7" s="7">
        <v>1.8E-3</v>
      </c>
      <c r="M7" s="7">
        <v>1.1999999999999999E-3</v>
      </c>
      <c r="N7" s="7">
        <v>5.0000000000000001E-4</v>
      </c>
      <c r="O7" s="7">
        <v>2.0000000000000001E-4</v>
      </c>
      <c r="P7" s="7">
        <v>3.3999999999999998E-3</v>
      </c>
      <c r="S7" s="23"/>
      <c r="T7" s="147" t="s">
        <v>41</v>
      </c>
      <c r="U7" s="149"/>
      <c r="V7" s="147" t="s">
        <v>243</v>
      </c>
      <c r="W7" s="149"/>
      <c r="X7" s="147" t="s">
        <v>86</v>
      </c>
      <c r="Y7" s="149"/>
    </row>
    <row r="8" spans="1:25" ht="18" thickBot="1">
      <c r="A8" s="9" t="s">
        <v>47</v>
      </c>
      <c r="B8" s="7" t="s">
        <v>185</v>
      </c>
      <c r="C8" s="7">
        <v>6.1000000000000004E-3</v>
      </c>
      <c r="D8" s="19" t="s">
        <v>190</v>
      </c>
      <c r="E8" s="7">
        <v>1.1999999999999999E-3</v>
      </c>
      <c r="F8" s="7">
        <v>2.9999999999999997E-4</v>
      </c>
      <c r="G8" s="7" t="s">
        <v>191</v>
      </c>
      <c r="J8" s="9" t="s">
        <v>47</v>
      </c>
      <c r="K8" s="7" t="s">
        <v>170</v>
      </c>
      <c r="L8" s="7" t="s">
        <v>76</v>
      </c>
      <c r="M8" s="7" t="s">
        <v>76</v>
      </c>
      <c r="N8" s="7" t="s">
        <v>203</v>
      </c>
      <c r="O8" s="7" t="s">
        <v>222</v>
      </c>
      <c r="P8" s="7" t="s">
        <v>207</v>
      </c>
      <c r="S8" s="9" t="s">
        <v>42</v>
      </c>
      <c r="T8" s="7" t="s">
        <v>235</v>
      </c>
      <c r="U8" s="7" t="s">
        <v>236</v>
      </c>
      <c r="V8" s="7" t="s">
        <v>237</v>
      </c>
      <c r="W8" s="7">
        <v>3.8559999999999999</v>
      </c>
      <c r="X8" s="7">
        <v>12.438000000000001</v>
      </c>
      <c r="Y8" s="7">
        <v>13.215999999999999</v>
      </c>
    </row>
    <row r="9" spans="1:25" ht="18" thickBot="1">
      <c r="A9" s="9" t="s">
        <v>51</v>
      </c>
      <c r="B9" s="7" t="s">
        <v>133</v>
      </c>
      <c r="C9" s="7" t="s">
        <v>168</v>
      </c>
      <c r="D9" s="19">
        <v>5.0000000000000001E-4</v>
      </c>
      <c r="E9" s="7" t="s">
        <v>133</v>
      </c>
      <c r="F9" s="7" t="s">
        <v>133</v>
      </c>
      <c r="G9" s="7" t="s">
        <v>199</v>
      </c>
      <c r="J9" s="9" t="s">
        <v>51</v>
      </c>
      <c r="K9" s="7" t="s">
        <v>223</v>
      </c>
      <c r="L9" s="7" t="s">
        <v>133</v>
      </c>
      <c r="M9" s="7" t="s">
        <v>133</v>
      </c>
      <c r="N9" s="7" t="s">
        <v>133</v>
      </c>
      <c r="O9" s="7" t="s">
        <v>133</v>
      </c>
      <c r="P9" s="7" t="s">
        <v>133</v>
      </c>
      <c r="S9" s="9" t="s">
        <v>43</v>
      </c>
      <c r="T9" s="7">
        <v>11.847</v>
      </c>
      <c r="U9" s="7">
        <v>2.4746999999999999</v>
      </c>
      <c r="V9" s="7">
        <v>1.4562999999999999</v>
      </c>
      <c r="W9" s="7">
        <v>1.0333000000000001</v>
      </c>
      <c r="X9" s="7">
        <v>0.154</v>
      </c>
      <c r="Y9" s="7" t="s">
        <v>238</v>
      </c>
    </row>
    <row r="10" spans="1:25" ht="18" thickBot="1">
      <c r="A10" s="9" t="s">
        <v>192</v>
      </c>
      <c r="B10" s="7" t="s">
        <v>133</v>
      </c>
      <c r="C10" s="7" t="s">
        <v>133</v>
      </c>
      <c r="D10" s="19" t="s">
        <v>200</v>
      </c>
      <c r="E10" s="7" t="s">
        <v>133</v>
      </c>
      <c r="F10" s="7" t="s">
        <v>133</v>
      </c>
      <c r="G10" s="7" t="s">
        <v>133</v>
      </c>
      <c r="J10" s="9" t="s">
        <v>70</v>
      </c>
      <c r="K10" s="7">
        <v>0.96</v>
      </c>
      <c r="L10" s="7">
        <v>0.98</v>
      </c>
      <c r="M10" s="7">
        <v>0.96</v>
      </c>
      <c r="N10" s="7">
        <v>0.99</v>
      </c>
      <c r="O10" s="7">
        <v>0.99</v>
      </c>
      <c r="P10" s="7">
        <v>0.99</v>
      </c>
      <c r="S10" s="9" t="s">
        <v>47</v>
      </c>
      <c r="T10" s="7" t="s">
        <v>239</v>
      </c>
      <c r="U10" s="7" t="s">
        <v>240</v>
      </c>
      <c r="V10" s="7" t="s">
        <v>241</v>
      </c>
      <c r="W10" s="7" t="s">
        <v>242</v>
      </c>
      <c r="X10" s="7" t="s">
        <v>60</v>
      </c>
      <c r="Y10" s="7">
        <v>3.8E-3</v>
      </c>
    </row>
    <row r="11" spans="1:25" ht="19.5" thickBot="1">
      <c r="A11" s="9" t="s">
        <v>70</v>
      </c>
      <c r="B11" s="7">
        <v>0.97</v>
      </c>
      <c r="C11" s="7">
        <v>0.99</v>
      </c>
      <c r="D11" s="19">
        <v>1</v>
      </c>
      <c r="E11" s="7">
        <v>0.98</v>
      </c>
      <c r="F11" s="7">
        <v>0.88</v>
      </c>
      <c r="G11" s="7">
        <v>0.76</v>
      </c>
      <c r="J11" s="110" t="s">
        <v>71</v>
      </c>
      <c r="K11" s="111"/>
      <c r="L11" s="111"/>
      <c r="M11" s="111"/>
      <c r="N11" s="111"/>
      <c r="O11" s="111"/>
      <c r="P11" s="112"/>
      <c r="S11" s="9" t="s">
        <v>51</v>
      </c>
      <c r="T11" s="7">
        <v>2.5999999999999999E-3</v>
      </c>
      <c r="U11" s="7">
        <v>8.0000000000000004E-4</v>
      </c>
      <c r="V11" s="7">
        <v>2.0000000000000001E-4</v>
      </c>
      <c r="W11" s="7">
        <v>2.9999999999999997E-4</v>
      </c>
      <c r="X11" s="7" t="s">
        <v>133</v>
      </c>
      <c r="Y11" s="7" t="s">
        <v>133</v>
      </c>
    </row>
    <row r="12" spans="1:25" ht="19.5" thickBot="1">
      <c r="A12" s="110" t="s">
        <v>71</v>
      </c>
      <c r="B12" s="111"/>
      <c r="C12" s="111"/>
      <c r="D12" s="111"/>
      <c r="E12" s="111"/>
      <c r="F12" s="111"/>
      <c r="G12" s="112"/>
      <c r="J12" s="9" t="s">
        <v>42</v>
      </c>
      <c r="K12" s="7">
        <v>1.0200000000000001E-2</v>
      </c>
      <c r="L12" s="7">
        <v>0.20080000000000001</v>
      </c>
      <c r="M12" s="7">
        <v>0.3357</v>
      </c>
      <c r="N12" s="7">
        <v>5.4999999999999997E-3</v>
      </c>
      <c r="O12" s="7" t="s">
        <v>211</v>
      </c>
      <c r="P12" s="7">
        <v>4.3999999999999997E-2</v>
      </c>
      <c r="S12" s="9" t="s">
        <v>70</v>
      </c>
      <c r="T12" s="7">
        <v>0.82</v>
      </c>
      <c r="U12" s="7">
        <v>0.93</v>
      </c>
      <c r="V12" s="7">
        <v>0.99</v>
      </c>
      <c r="W12" s="7">
        <v>0.98</v>
      </c>
      <c r="X12" s="7">
        <v>0.93</v>
      </c>
      <c r="Y12" s="7">
        <v>0.97</v>
      </c>
    </row>
    <row r="13" spans="1:25" ht="18" thickBot="1">
      <c r="A13" s="9" t="s">
        <v>42</v>
      </c>
      <c r="B13" s="7" t="s">
        <v>193</v>
      </c>
      <c r="C13" s="7">
        <v>0.2261</v>
      </c>
      <c r="D13" s="19">
        <v>0.1201</v>
      </c>
      <c r="E13" s="7">
        <v>0.11940000000000001</v>
      </c>
      <c r="F13" s="7">
        <v>4.9599999999999998E-2</v>
      </c>
      <c r="G13" s="7" t="s">
        <v>194</v>
      </c>
      <c r="J13" s="9" t="s">
        <v>43</v>
      </c>
      <c r="K13" s="7">
        <v>-5.9999999999999995E-4</v>
      </c>
      <c r="L13" s="7" t="s">
        <v>212</v>
      </c>
      <c r="M13" s="7" t="s">
        <v>213</v>
      </c>
      <c r="N13" s="7" t="s">
        <v>224</v>
      </c>
      <c r="O13" s="7">
        <v>1.9E-3</v>
      </c>
      <c r="P13" s="7" t="s">
        <v>214</v>
      </c>
    </row>
    <row r="14" spans="1:25" ht="18" thickBot="1">
      <c r="A14" s="9" t="s">
        <v>43</v>
      </c>
      <c r="B14" s="7">
        <v>3.3999999999999998E-3</v>
      </c>
      <c r="C14" s="7" t="s">
        <v>195</v>
      </c>
      <c r="D14" s="19" t="s">
        <v>52</v>
      </c>
      <c r="E14" s="7" t="s">
        <v>196</v>
      </c>
      <c r="F14" s="7">
        <v>5.1999999999999998E-3</v>
      </c>
      <c r="G14" s="7">
        <v>0.1258</v>
      </c>
      <c r="J14" s="9" t="s">
        <v>47</v>
      </c>
      <c r="K14" s="7" t="s">
        <v>74</v>
      </c>
      <c r="L14" s="7">
        <v>1.1000000000000001E-3</v>
      </c>
      <c r="M14" s="7">
        <v>1.6000000000000001E-3</v>
      </c>
      <c r="N14" s="7" t="s">
        <v>225</v>
      </c>
      <c r="O14" s="7" t="s">
        <v>226</v>
      </c>
      <c r="P14" s="7" t="s">
        <v>227</v>
      </c>
    </row>
    <row r="15" spans="1:25" ht="18" thickBot="1">
      <c r="A15" s="9" t="s">
        <v>47</v>
      </c>
      <c r="B15" s="7" t="s">
        <v>167</v>
      </c>
      <c r="C15" s="7">
        <v>2.9999999999999997E-4</v>
      </c>
      <c r="D15" s="19" t="s">
        <v>201</v>
      </c>
      <c r="E15" s="7" t="s">
        <v>202</v>
      </c>
      <c r="F15" s="7" t="s">
        <v>52</v>
      </c>
      <c r="G15" s="7" t="s">
        <v>197</v>
      </c>
      <c r="J15" s="9" t="s">
        <v>51</v>
      </c>
      <c r="K15" s="7" t="s">
        <v>133</v>
      </c>
      <c r="L15" s="7" t="s">
        <v>76</v>
      </c>
      <c r="M15" s="7" t="s">
        <v>207</v>
      </c>
      <c r="N15" s="7" t="s">
        <v>133</v>
      </c>
      <c r="O15" s="7" t="s">
        <v>228</v>
      </c>
      <c r="P15" s="7" t="s">
        <v>133</v>
      </c>
    </row>
    <row r="16" spans="1:25" ht="18" thickBot="1">
      <c r="A16" s="9" t="s">
        <v>51</v>
      </c>
      <c r="B16" s="7" t="s">
        <v>133</v>
      </c>
      <c r="C16" s="7" t="s">
        <v>203</v>
      </c>
      <c r="D16" s="19" t="s">
        <v>133</v>
      </c>
      <c r="E16" s="7" t="s">
        <v>133</v>
      </c>
      <c r="F16" s="7" t="s">
        <v>73</v>
      </c>
      <c r="G16" s="7" t="s">
        <v>204</v>
      </c>
      <c r="J16" s="9" t="s">
        <v>192</v>
      </c>
      <c r="K16" s="7" t="s">
        <v>133</v>
      </c>
      <c r="L16" s="7" t="s">
        <v>229</v>
      </c>
      <c r="M16" s="7" t="s">
        <v>230</v>
      </c>
      <c r="N16" s="7" t="s">
        <v>133</v>
      </c>
      <c r="O16" s="7" t="s">
        <v>133</v>
      </c>
      <c r="P16" s="7" t="s">
        <v>133</v>
      </c>
    </row>
    <row r="17" spans="1:16" ht="18" thickBot="1">
      <c r="A17" s="9" t="s">
        <v>192</v>
      </c>
      <c r="B17" s="7" t="s">
        <v>133</v>
      </c>
      <c r="C17" s="7" t="s">
        <v>133</v>
      </c>
      <c r="D17" s="19" t="s">
        <v>133</v>
      </c>
      <c r="E17" s="7" t="s">
        <v>133</v>
      </c>
      <c r="F17" s="7" t="s">
        <v>133</v>
      </c>
      <c r="G17" s="7" t="s">
        <v>205</v>
      </c>
      <c r="J17" s="9" t="s">
        <v>70</v>
      </c>
      <c r="K17" s="7">
        <v>0.97</v>
      </c>
      <c r="L17" s="7">
        <v>1</v>
      </c>
      <c r="M17" s="7">
        <v>0.97</v>
      </c>
      <c r="N17" s="7">
        <v>0.97</v>
      </c>
      <c r="O17" s="7">
        <v>0.98</v>
      </c>
      <c r="P17" s="7">
        <v>0.99</v>
      </c>
    </row>
    <row r="18" spans="1:16" ht="19.5" thickBot="1">
      <c r="A18" s="9" t="s">
        <v>70</v>
      </c>
      <c r="B18" s="7">
        <v>0.94</v>
      </c>
      <c r="C18" s="7">
        <v>0.99</v>
      </c>
      <c r="D18" s="19">
        <v>0.84</v>
      </c>
      <c r="E18" s="7">
        <v>0.98</v>
      </c>
      <c r="F18" s="7">
        <v>0.81</v>
      </c>
      <c r="G18" s="7">
        <v>1</v>
      </c>
      <c r="J18" s="110" t="s">
        <v>116</v>
      </c>
      <c r="K18" s="111"/>
      <c r="L18" s="111"/>
      <c r="M18" s="111"/>
      <c r="N18" s="111"/>
      <c r="O18" s="111"/>
      <c r="P18" s="112"/>
    </row>
    <row r="19" spans="1:16" ht="18.75" thickBot="1">
      <c r="A19" s="110" t="s">
        <v>116</v>
      </c>
      <c r="B19" s="111"/>
      <c r="C19" s="111"/>
      <c r="D19" s="111"/>
      <c r="E19" s="111"/>
      <c r="F19" s="111"/>
      <c r="G19" s="112"/>
      <c r="J19" s="9" t="s">
        <v>42</v>
      </c>
      <c r="K19" s="7">
        <v>4.9700000000000001E-2</v>
      </c>
      <c r="L19" s="7" t="s">
        <v>215</v>
      </c>
      <c r="M19" s="7">
        <v>0.10630000000000001</v>
      </c>
      <c r="N19" s="7">
        <v>2.4299999999999999E-2</v>
      </c>
      <c r="O19" s="7">
        <v>4.7500000000000001E-2</v>
      </c>
      <c r="P19" s="7">
        <v>4.1399999999999999E-2</v>
      </c>
    </row>
    <row r="20" spans="1:16" ht="15.75" thickBot="1">
      <c r="A20" s="9" t="s">
        <v>42</v>
      </c>
      <c r="B20" s="7">
        <v>3.0499999999999999E-2</v>
      </c>
      <c r="C20" s="7">
        <v>4.9200000000000001E-2</v>
      </c>
      <c r="D20" s="7">
        <v>4.02E-2</v>
      </c>
      <c r="E20" s="7">
        <v>0.25779999999999997</v>
      </c>
      <c r="F20" s="7">
        <v>0.12859999999999999</v>
      </c>
      <c r="G20" s="7">
        <v>3.3000000000000002E-2</v>
      </c>
      <c r="J20" s="9" t="s">
        <v>43</v>
      </c>
      <c r="K20" s="7" t="s">
        <v>216</v>
      </c>
      <c r="L20" s="7">
        <v>2.2000000000000001E-3</v>
      </c>
      <c r="M20" s="7">
        <v>7.3000000000000001E-3</v>
      </c>
      <c r="N20" s="7">
        <v>1E-4</v>
      </c>
      <c r="O20" s="7">
        <v>8.0000000000000004E-4</v>
      </c>
      <c r="P20" s="7">
        <v>8.9999999999999993E-3</v>
      </c>
    </row>
    <row r="21" spans="1:16" ht="18" thickBot="1">
      <c r="A21" s="9" t="s">
        <v>43</v>
      </c>
      <c r="B21" s="7">
        <v>5.0000000000000001E-4</v>
      </c>
      <c r="C21" s="7">
        <v>5.0000000000000001E-4</v>
      </c>
      <c r="D21" s="7">
        <v>4.1999999999999997E-3</v>
      </c>
      <c r="E21" s="7" t="s">
        <v>198</v>
      </c>
      <c r="F21" s="7" t="s">
        <v>199</v>
      </c>
      <c r="G21" s="7">
        <v>4.7000000000000002E-3</v>
      </c>
      <c r="J21" s="9" t="s">
        <v>47</v>
      </c>
      <c r="K21" s="7" t="s">
        <v>204</v>
      </c>
      <c r="L21" s="7" t="s">
        <v>76</v>
      </c>
      <c r="M21" s="7" t="s">
        <v>52</v>
      </c>
      <c r="N21" s="7" t="s">
        <v>225</v>
      </c>
      <c r="O21" s="7" t="s">
        <v>72</v>
      </c>
      <c r="P21" s="7" t="s">
        <v>217</v>
      </c>
    </row>
    <row r="22" spans="1:16" ht="18" thickBot="1">
      <c r="A22" s="9" t="s">
        <v>47</v>
      </c>
      <c r="B22" s="7" t="s">
        <v>206</v>
      </c>
      <c r="C22" s="7" t="s">
        <v>206</v>
      </c>
      <c r="D22" s="7" t="s">
        <v>207</v>
      </c>
      <c r="E22" s="7">
        <v>2.9999999999999997E-4</v>
      </c>
      <c r="F22" s="7" t="s">
        <v>202</v>
      </c>
      <c r="G22" s="7" t="s">
        <v>167</v>
      </c>
      <c r="J22" s="9" t="s">
        <v>51</v>
      </c>
      <c r="K22" s="7" t="s">
        <v>231</v>
      </c>
      <c r="L22" s="7" t="s">
        <v>133</v>
      </c>
      <c r="M22" s="7" t="s">
        <v>73</v>
      </c>
      <c r="N22" s="7" t="s">
        <v>133</v>
      </c>
      <c r="O22" s="7" t="s">
        <v>133</v>
      </c>
      <c r="P22" s="7" t="s">
        <v>232</v>
      </c>
    </row>
    <row r="23" spans="1:16" ht="18" thickBot="1">
      <c r="A23" s="9" t="s">
        <v>51</v>
      </c>
      <c r="B23" s="7" t="s">
        <v>133</v>
      </c>
      <c r="C23" s="7" t="s">
        <v>133</v>
      </c>
      <c r="D23" s="7" t="s">
        <v>133</v>
      </c>
      <c r="E23" s="7" t="s">
        <v>208</v>
      </c>
      <c r="F23" s="7" t="s">
        <v>133</v>
      </c>
      <c r="G23" s="7" t="s">
        <v>133</v>
      </c>
      <c r="J23" s="9" t="s">
        <v>70</v>
      </c>
      <c r="K23" s="7">
        <v>0.94</v>
      </c>
      <c r="L23" s="7">
        <v>0.99</v>
      </c>
      <c r="M23" s="7">
        <v>0.97</v>
      </c>
      <c r="N23" s="7">
        <v>0.92</v>
      </c>
      <c r="O23" s="7">
        <v>0.81</v>
      </c>
      <c r="P23" s="7">
        <v>0.99</v>
      </c>
    </row>
    <row r="24" spans="1:16" ht="18" thickBot="1">
      <c r="A24" s="9" t="s">
        <v>70</v>
      </c>
      <c r="B24" s="7">
        <v>0.95</v>
      </c>
      <c r="C24" s="7">
        <v>0.93</v>
      </c>
      <c r="D24" s="7">
        <v>0.99</v>
      </c>
      <c r="E24" s="7">
        <v>0.99</v>
      </c>
      <c r="F24" s="7">
        <v>0.99</v>
      </c>
      <c r="G24" s="7">
        <v>0.91</v>
      </c>
      <c r="J24" s="110" t="s">
        <v>131</v>
      </c>
      <c r="K24" s="111"/>
      <c r="L24" s="111"/>
      <c r="M24" s="111"/>
      <c r="N24" s="111"/>
      <c r="O24" s="111"/>
      <c r="P24" s="112"/>
    </row>
    <row r="25" spans="1:16" ht="15.75" thickBot="1">
      <c r="J25" s="9" t="s">
        <v>42</v>
      </c>
      <c r="K25" s="7">
        <v>0.1268</v>
      </c>
      <c r="L25" s="7">
        <v>0.31709999999999999</v>
      </c>
      <c r="M25" s="7">
        <v>0.45040000000000002</v>
      </c>
      <c r="N25" s="7">
        <v>0.24709999999999999</v>
      </c>
      <c r="O25" s="7">
        <v>0.38319999999999999</v>
      </c>
      <c r="P25" s="7">
        <v>0.83430000000000004</v>
      </c>
    </row>
    <row r="26" spans="1:16" ht="15.75" thickBot="1">
      <c r="J26" s="9" t="s">
        <v>43</v>
      </c>
      <c r="K26" s="7" t="s">
        <v>159</v>
      </c>
      <c r="L26" s="7" t="s">
        <v>218</v>
      </c>
      <c r="M26" s="7" t="s">
        <v>219</v>
      </c>
      <c r="N26" s="7" t="s">
        <v>162</v>
      </c>
      <c r="O26" s="7" t="s">
        <v>220</v>
      </c>
      <c r="P26" s="7" t="s">
        <v>221</v>
      </c>
    </row>
    <row r="27" spans="1:16" ht="18" thickBot="1">
      <c r="J27" s="9" t="s">
        <v>47</v>
      </c>
      <c r="K27" s="7" t="s">
        <v>170</v>
      </c>
      <c r="L27" s="7">
        <v>2.0000000000000001E-4</v>
      </c>
      <c r="M27" s="7">
        <v>2.0000000000000001E-4</v>
      </c>
      <c r="N27" s="7">
        <v>1E-4</v>
      </c>
      <c r="O27" s="7">
        <v>2.9999999999999997E-4</v>
      </c>
      <c r="P27" s="7">
        <v>4.0000000000000002E-4</v>
      </c>
    </row>
    <row r="28" spans="1:16" ht="15.75" thickBot="1">
      <c r="J28" s="9" t="s">
        <v>51</v>
      </c>
      <c r="K28" s="7" t="s">
        <v>133</v>
      </c>
      <c r="L28" s="7" t="s">
        <v>133</v>
      </c>
      <c r="M28" s="7" t="s">
        <v>133</v>
      </c>
      <c r="N28" s="7" t="s">
        <v>133</v>
      </c>
      <c r="O28" s="7" t="s">
        <v>133</v>
      </c>
      <c r="P28" s="7" t="s">
        <v>133</v>
      </c>
    </row>
    <row r="29" spans="1:16" ht="18" thickBot="1">
      <c r="J29" s="9" t="s">
        <v>70</v>
      </c>
      <c r="K29" s="7">
        <v>0.94</v>
      </c>
      <c r="L29" s="7">
        <v>0.99</v>
      </c>
      <c r="M29" s="7">
        <v>0.97</v>
      </c>
      <c r="N29" s="7">
        <v>0.98</v>
      </c>
      <c r="O29" s="7">
        <v>0.97</v>
      </c>
      <c r="P29" s="7">
        <v>0.99</v>
      </c>
    </row>
  </sheetData>
  <mergeCells count="25">
    <mergeCell ref="S1:Y1"/>
    <mergeCell ref="J1:P1"/>
    <mergeCell ref="S3:S6"/>
    <mergeCell ref="T3:Y3"/>
    <mergeCell ref="J3:J4"/>
    <mergeCell ref="K3:P3"/>
    <mergeCell ref="J5:P5"/>
    <mergeCell ref="T7:U7"/>
    <mergeCell ref="V7:W7"/>
    <mergeCell ref="X7:Y7"/>
    <mergeCell ref="T4:T6"/>
    <mergeCell ref="U4:U6"/>
    <mergeCell ref="V4:V6"/>
    <mergeCell ref="W4:W6"/>
    <mergeCell ref="X4:X6"/>
    <mergeCell ref="Y4:Y6"/>
    <mergeCell ref="A1:G1"/>
    <mergeCell ref="J11:P11"/>
    <mergeCell ref="J18:P18"/>
    <mergeCell ref="J24:P24"/>
    <mergeCell ref="A3:A4"/>
    <mergeCell ref="B3:G3"/>
    <mergeCell ref="A5:G5"/>
    <mergeCell ref="A12:G12"/>
    <mergeCell ref="A19:G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Методика</vt:lpstr>
      <vt:lpstr>Р.3 Табл. 3.2 - 3.6</vt:lpstr>
      <vt:lpstr>Р.3 Табл. 3.7 - 3.13</vt:lpstr>
      <vt:lpstr>Додаток А</vt:lpstr>
      <vt:lpstr>Додаток 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2012-02-21T13:10:05Z</dcterms:modified>
</cp:coreProperties>
</file>