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checkCompatibility="1" defaultThemeVersion="124226"/>
  <bookViews>
    <workbookView xWindow="480" yWindow="120" windowWidth="27795" windowHeight="12585" activeTab="1"/>
  </bookViews>
  <sheets>
    <sheet name="смета" sheetId="4" r:id="rId1"/>
    <sheet name="СПОТ" sheetId="2" r:id="rId2"/>
  </sheets>
  <definedNames>
    <definedName name="Nalog" localSheetId="0">#REF!</definedName>
    <definedName name="Nalog" localSheetId="1">#REF!</definedName>
    <definedName name="Nalog">#REF!</definedName>
    <definedName name="_xlnm.Print_Area" localSheetId="0">смета!$A$1:$G$89</definedName>
    <definedName name="_xlnm.Print_Area" localSheetId="1">СПОТ!$A$1:$G$94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A24" i="4" l="1"/>
  <c r="A26" i="4"/>
  <c r="A28" i="4"/>
  <c r="A30" i="4" s="1"/>
  <c r="E61" i="4" l="1"/>
  <c r="E60" i="4"/>
  <c r="E36" i="4"/>
  <c r="E43" i="4" s="1"/>
  <c r="D47" i="4" s="1"/>
  <c r="F47" i="4" s="1"/>
  <c r="A22" i="4"/>
  <c r="A32" i="4" s="1"/>
  <c r="A34" i="4" s="1"/>
  <c r="E93" i="2"/>
  <c r="E92" i="2"/>
  <c r="E91" i="2"/>
  <c r="E90" i="2"/>
  <c r="E89" i="2"/>
  <c r="E88" i="2"/>
  <c r="A12" i="2"/>
  <c r="A21" i="2" s="1"/>
  <c r="A36" i="2" s="1"/>
  <c r="A51" i="2" s="1"/>
  <c r="A62" i="2" s="1"/>
  <c r="A73" i="2" s="1"/>
  <c r="A81" i="2" s="1"/>
  <c r="G61" i="4" l="1"/>
  <c r="F69" i="4" s="1"/>
  <c r="G60" i="4"/>
  <c r="E87" i="2"/>
  <c r="F68" i="4" l="1"/>
  <c r="F70" i="4" s="1"/>
  <c r="F72" i="4" s="1"/>
  <c r="F73" i="4" s="1"/>
  <c r="F62" i="4"/>
  <c r="F74" i="4" l="1"/>
  <c r="F75" i="4" s="1"/>
</calcChain>
</file>

<file path=xl/sharedStrings.xml><?xml version="1.0" encoding="utf-8"?>
<sst xmlns="http://schemas.openxmlformats.org/spreadsheetml/2006/main" count="247" uniqueCount="218">
  <si>
    <t>на проектные (изыскательские) работы</t>
  </si>
  <si>
    <t xml:space="preserve">Наименование предприятия, здания, сооружения, стадии проектирования, этапа, вида проектных и изыскательских работ </t>
  </si>
  <si>
    <t>Подрядчик:</t>
  </si>
  <si>
    <t xml:space="preserve">Заказчик: </t>
  </si>
  <si>
    <t>Методика определения стоимости разработки технической документации на автоматизированные системы управления (АСУ), осуществляемой с привлечением средств бюджета г. Москвы. МРР-3.2.26.02-08</t>
  </si>
  <si>
    <t>Базовая стоимость единицы "мощности" АСУ - системного потенциала (СПОТ)</t>
  </si>
  <si>
    <r>
      <t>С</t>
    </r>
    <r>
      <rPr>
        <vertAlign val="subscript"/>
        <sz val="11"/>
        <rFont val="Arial"/>
        <family val="2"/>
        <charset val="204"/>
      </rPr>
      <t>спот(2000)</t>
    </r>
    <r>
      <rPr>
        <sz val="11"/>
        <rFont val="Arial"/>
        <family val="2"/>
        <charset val="204"/>
      </rPr>
      <t xml:space="preserve"> = 256,92 тыс.руб.</t>
    </r>
  </si>
  <si>
    <t>Оценка стоимости разработки технической документации</t>
  </si>
  <si>
    <t>№ п/п</t>
  </si>
  <si>
    <t>Критерий оценки</t>
  </si>
  <si>
    <t>показатель</t>
  </si>
  <si>
    <t>Величина критерия в СПОТ</t>
  </si>
  <si>
    <t>Непрерывный</t>
  </si>
  <si>
    <t>Величина мощности АСУ</t>
  </si>
  <si>
    <t>Итого СПОТ М =</t>
  </si>
  <si>
    <t>Исходная базовая стоимость разработки технической документации</t>
  </si>
  <si>
    <r>
      <t>С</t>
    </r>
    <r>
      <rPr>
        <vertAlign val="subscript"/>
        <sz val="11"/>
        <rFont val="Arial"/>
        <family val="2"/>
        <charset val="204"/>
      </rPr>
      <t>исх(2000)</t>
    </r>
    <r>
      <rPr>
        <sz val="11"/>
        <rFont val="Arial"/>
        <family val="2"/>
        <charset val="204"/>
      </rPr>
      <t xml:space="preserve"> = С</t>
    </r>
    <r>
      <rPr>
        <vertAlign val="subscript"/>
        <sz val="11"/>
        <rFont val="Arial"/>
        <family val="2"/>
        <charset val="204"/>
      </rPr>
      <t>спот(2000)</t>
    </r>
    <r>
      <rPr>
        <sz val="11"/>
        <rFont val="Arial"/>
        <family val="2"/>
        <charset val="204"/>
      </rPr>
      <t xml:space="preserve"> х М</t>
    </r>
  </si>
  <si>
    <t>Поправочные коэффициенты (таблица 5)</t>
  </si>
  <si>
    <r>
      <t>К</t>
    </r>
    <r>
      <rPr>
        <vertAlign val="subscript"/>
        <sz val="11"/>
        <rFont val="Arial"/>
        <family val="2"/>
        <charset val="204"/>
      </rPr>
      <t>3</t>
    </r>
    <r>
      <rPr>
        <sz val="11"/>
        <rFont val="Arial"/>
        <family val="2"/>
        <charset val="204"/>
      </rPr>
      <t>=1,15 - АСУ создается в целях использования для передачи информации средствами телемеханики, волоконно-оптических линий связи, радиосвязи, высокочастотной связи по высоковольтным линиям электропередачи (только для ТО)</t>
    </r>
  </si>
  <si>
    <r>
      <t>К</t>
    </r>
    <r>
      <rPr>
        <vertAlign val="subscript"/>
        <sz val="11"/>
        <rFont val="Arial"/>
        <family val="2"/>
        <charset val="204"/>
      </rPr>
      <t>7</t>
    </r>
    <r>
      <rPr>
        <sz val="11"/>
        <rFont val="Arial"/>
        <family val="2"/>
        <charset val="204"/>
      </rPr>
      <t>=1,1 - Применяется для частей технической документации, выполняемых в связи с реконструкцией (техническим перевооружением) действующей АСУ</t>
    </r>
  </si>
  <si>
    <t>Базовая стоимость разработки i-х частей технической документации</t>
  </si>
  <si>
    <t>Цена разработки</t>
  </si>
  <si>
    <t>Доля части,
табл.2</t>
  </si>
  <si>
    <t>Поправочный коэф.</t>
  </si>
  <si>
    <t>Базовая стоимость разработки части, тыс.руб.</t>
  </si>
  <si>
    <t>Применяе-мые коэф.</t>
  </si>
  <si>
    <r>
      <t xml:space="preserve">К </t>
    </r>
    <r>
      <rPr>
        <b/>
        <vertAlign val="subscript"/>
        <sz val="11"/>
        <rFont val="Arial"/>
        <family val="2"/>
        <charset val="204"/>
      </rPr>
      <t>общий</t>
    </r>
  </si>
  <si>
    <t>Общесистемные решения - ОР</t>
  </si>
  <si>
    <r>
      <t>С</t>
    </r>
    <r>
      <rPr>
        <b/>
        <vertAlign val="subscript"/>
        <sz val="11"/>
        <rFont val="Arial"/>
        <family val="2"/>
        <charset val="204"/>
      </rPr>
      <t>ОР</t>
    </r>
  </si>
  <si>
    <t>Техническое обеспечение - ТО</t>
  </si>
  <si>
    <t>1,15*1,1</t>
  </si>
  <si>
    <r>
      <t>С</t>
    </r>
    <r>
      <rPr>
        <b/>
        <vertAlign val="subscript"/>
        <sz val="11"/>
        <rFont val="Arial"/>
        <family val="2"/>
        <charset val="204"/>
      </rPr>
      <t>ТО</t>
    </r>
  </si>
  <si>
    <t xml:space="preserve">Базовая стоимость разработки технической документации на АСУТП  </t>
  </si>
  <si>
    <t>Базовая стоимость разработки проектной документации на стадии П</t>
  </si>
  <si>
    <t>Части технической документации на АСУ</t>
  </si>
  <si>
    <t>Стадия П, табл.3</t>
  </si>
  <si>
    <t>Базовая стоимость разработки части на стадии П, тыс.руб.</t>
  </si>
  <si>
    <r>
      <t>С</t>
    </r>
    <r>
      <rPr>
        <vertAlign val="subscript"/>
        <sz val="11"/>
        <rFont val="Arial"/>
        <family val="2"/>
        <charset val="204"/>
      </rPr>
      <t>ОР</t>
    </r>
  </si>
  <si>
    <r>
      <t>С</t>
    </r>
    <r>
      <rPr>
        <vertAlign val="subscript"/>
        <sz val="11"/>
        <rFont val="Arial"/>
        <family val="2"/>
        <charset val="204"/>
      </rPr>
      <t>ТО</t>
    </r>
  </si>
  <si>
    <t>Базовая стоимость разработки технической документации на АСУТП  - Стадия П</t>
  </si>
  <si>
    <t>Итого, руб.</t>
  </si>
  <si>
    <t xml:space="preserve">Кпер.-Коэффициент пересчета базовой стоимости работ в текущий уровень цен на         2-й квартал 2011 г. (Письмо №ДПР/11-3/3-5 от 12.01.2011 прил.3, табл.1) </t>
  </si>
  <si>
    <t>НДС (18%)</t>
  </si>
  <si>
    <t xml:space="preserve">Всего с учетом НДС </t>
  </si>
  <si>
    <t>Заказчик</t>
  </si>
  <si>
    <t>Руководитель ГУ ЦОДД</t>
  </si>
  <si>
    <t>И.Г. Королев</t>
  </si>
  <si>
    <t>М.П.</t>
  </si>
  <si>
    <t>[должность,подпись(инициалы,фамилия)]</t>
  </si>
  <si>
    <t>Подрядчик</t>
  </si>
  <si>
    <t>Генеральный директор ЗАО "СИТРОНИКС КАСУ"</t>
  </si>
  <si>
    <t>И.Ю. Темиров</t>
  </si>
  <si>
    <t>Приложение №</t>
  </si>
  <si>
    <t xml:space="preserve">Смета № </t>
  </si>
  <si>
    <t>на разработку технической документации</t>
  </si>
  <si>
    <t>Характер протекания во времени процессов в АСУ (G1):</t>
  </si>
  <si>
    <t>Количество технологических операций автоматизированного контроля и управления (G2):</t>
  </si>
  <si>
    <t>Количество контролируемых физических сигналов (G3):</t>
  </si>
  <si>
    <t>Количество управляющих физических сигналов (G4):</t>
  </si>
  <si>
    <t>Количество внутримашинных переменных верхнего уровня АСУ (G5):</t>
  </si>
  <si>
    <t>Степень развитости информационных функций АСУ (G6):</t>
  </si>
  <si>
    <t>Степень развитости управляющих функций АСУ (G7):</t>
  </si>
  <si>
    <t>Режим функционирования АСУ (G8):</t>
  </si>
  <si>
    <t>Научно-технический уровень проектных решений по частям технической документации АСУ  (G9):</t>
  </si>
  <si>
    <t>1.1</t>
  </si>
  <si>
    <t>1.2</t>
  </si>
  <si>
    <t>1.3</t>
  </si>
  <si>
    <t>1.4</t>
  </si>
  <si>
    <t>1.5</t>
  </si>
  <si>
    <t>1.6</t>
  </si>
  <si>
    <t>Полунепрерывный</t>
  </si>
  <si>
    <t>Дискретный</t>
  </si>
  <si>
    <t>Непрерывно-дискретный (тип I)</t>
  </si>
  <si>
    <t>Непрерывно-дискретный (тип II)</t>
  </si>
  <si>
    <t>Циклический</t>
  </si>
  <si>
    <t>2.1</t>
  </si>
  <si>
    <t>2.2</t>
  </si>
  <si>
    <t>2.3</t>
  </si>
  <si>
    <t>2.4</t>
  </si>
  <si>
    <t>2.5</t>
  </si>
  <si>
    <t>2.6</t>
  </si>
  <si>
    <t>2.7</t>
  </si>
  <si>
    <t>2.8</t>
  </si>
  <si>
    <t>до 5</t>
  </si>
  <si>
    <t>свыше 5 до 10</t>
  </si>
  <si>
    <t>свыше 10 до 20</t>
  </si>
  <si>
    <t>свыше 20 до 35</t>
  </si>
  <si>
    <t>свыше 35 до 50</t>
  </si>
  <si>
    <t>свыше 50 до 70</t>
  </si>
  <si>
    <t>свыше 70 до 100</t>
  </si>
  <si>
    <t>каждый интервал от 1 до 50 операций свыше 100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</si>
  <si>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</si>
  <si>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</si>
  <si>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</si>
  <si>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</si>
  <si>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</si>
  <si>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</si>
  <si>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</si>
  <si>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</si>
  <si>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</si>
  <si>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</si>
  <si>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</si>
  <si>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</si>
  <si>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</si>
  <si>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</si>
  <si>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до 20</t>
  </si>
  <si>
    <t>свыше 20 до 50</t>
  </si>
  <si>
    <t>свыше 50 до 100</t>
  </si>
  <si>
    <t>свыше 100 до 170</t>
  </si>
  <si>
    <t>свыше 170 до 250</t>
  </si>
  <si>
    <t>свыше 250 до 350</t>
  </si>
  <si>
    <t>свыше 350 до 470</t>
  </si>
  <si>
    <t>свыше 470 до 600</t>
  </si>
  <si>
    <t>свыше 600 до 800</t>
  </si>
  <si>
    <t>свыше 800 до 1000</t>
  </si>
  <si>
    <t>свыше 1000 до 1300</t>
  </si>
  <si>
    <t>свыше 1300 до 1600</t>
  </si>
  <si>
    <t>свыше 1600 до 2000</t>
  </si>
  <si>
    <t>за каждый интервал от 1 до 500 сигналов свыше 2000</t>
  </si>
  <si>
    <t>свыше 20 до 40</t>
  </si>
  <si>
    <t>свыше 40 до 60</t>
  </si>
  <si>
    <t>свыше 60 до 90</t>
  </si>
  <si>
    <t>свыше 90 до 120</t>
  </si>
  <si>
    <t>свыше 120 до 160</t>
  </si>
  <si>
    <t>свыше 160 до 200</t>
  </si>
  <si>
    <t>свыше 200 до 250</t>
  </si>
  <si>
    <t>свыше 250 до 300</t>
  </si>
  <si>
    <t>свыше 300 до 350</t>
  </si>
  <si>
    <t>свыше 350 до 400</t>
  </si>
  <si>
    <t>за каждый интервал от 1 до 70 воздействий свыше 400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</si>
  <si>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</si>
  <si>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</si>
  <si>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</si>
  <si>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</si>
  <si>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</si>
  <si>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</si>
  <si>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</si>
  <si>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</si>
  <si>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</si>
  <si>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</si>
  <si>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</si>
  <si>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</si>
  <si>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</si>
  <si>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</si>
  <si>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</si>
  <si>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</si>
  <si>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</si>
  <si>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</si>
  <si>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</si>
  <si>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</si>
  <si>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</si>
  <si>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</si>
  <si>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</si>
  <si>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</si>
  <si>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до 200</t>
  </si>
  <si>
    <t>свыше 200 до 500</t>
  </si>
  <si>
    <t>свыше 500 до 1000</t>
  </si>
  <si>
    <t>свыше 1000 до 2000</t>
  </si>
  <si>
    <t>свыше 2000 до 5000</t>
  </si>
  <si>
    <t>свыше 5000 до 10000</t>
  </si>
  <si>
    <t>свыше 10000 до 20000</t>
  </si>
  <si>
    <t>свыше 20000 до 50000</t>
  </si>
  <si>
    <t>свыше 50000 до 100000</t>
  </si>
  <si>
    <t>за каждые 20000 свыше 100000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</si>
  <si>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</si>
  <si>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</si>
  <si>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</si>
  <si>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</si>
  <si>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</si>
  <si>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</si>
  <si>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</si>
  <si>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</si>
  <si>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</si>
  <si>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</si>
  <si>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I степень - параллельные контроль и измерение параметров состояния ТОУ</t>
  </si>
  <si>
    <t xml:space="preserve">II степень - централизованный контроль и измерение параметров состояния ТОУ
</t>
  </si>
  <si>
    <t xml:space="preserve">III степень - косвенное измерение (вычисление) отдельных комплексных показателей функционирования ТОУ
</t>
  </si>
  <si>
    <t xml:space="preserve">IV степень - анализ и обобщенная оценка состояния процесса в целом по его модели (распознавание ситуаций, диагностика аварийных состояний, поиск "узкого места", прогноз хода процесса)
</t>
  </si>
  <si>
    <t xml:space="preserve">V степень - использование результатов измерения 
параметров в качестве единого информационного пространства 
</t>
  </si>
  <si>
    <t>VI степень - информационная взаимосвязанность всех (в том числе пространственно распределенных) компонент ПТК     между собой и системой управления</t>
  </si>
  <si>
    <t xml:space="preserve">VII степень - диагностирование в текущем времени наиболее важных и динамичных элементов - рабочих и технологических процессов ТОУ
</t>
  </si>
  <si>
    <t xml:space="preserve">VIII степень - координированное управление ТОУ в зависимости от текущего состояния его оборудования и технологических процессов
</t>
  </si>
  <si>
    <t xml:space="preserve">IX степень - мониторинг текущего состояния оборудования и сквозных технологических цепочек ТОУ с обнаружением и идентификацией нештатных состояний оборудования и технологических процессов ТОУ
</t>
  </si>
  <si>
    <t xml:space="preserve">X степень - выработка решений о парировании нештатной ситуации, переходе на щадящий режим или аварийную защиту оборудования с последующей их передачей в АСУ для управления объектом с учетом его текущего функционального и  технического состояний
</t>
  </si>
  <si>
    <t>7.1</t>
  </si>
  <si>
    <t>7.2</t>
  </si>
  <si>
    <t>7.3</t>
  </si>
  <si>
    <t>7.4</t>
  </si>
  <si>
    <t>7.5</t>
  </si>
  <si>
    <t>7.6</t>
  </si>
  <si>
    <t>7.7</t>
  </si>
  <si>
    <t xml:space="preserve">I степень - одноконтурное автоматическое регулирование и (или) автоматическое управление
</t>
  </si>
  <si>
    <t xml:space="preserve">II степень - многоконтурное автоматическое программное управление и (или) автоматическое управление
</t>
  </si>
  <si>
    <t xml:space="preserve">III степень - многосвязное автоматическое программное  управление по циклам с разветвлениями
</t>
  </si>
  <si>
    <t xml:space="preserve">IV степень - оптимальное управление установившимися процессами
</t>
  </si>
  <si>
    <t xml:space="preserve">V степень - оптимальное управление переходными процессами
</t>
  </si>
  <si>
    <t xml:space="preserve">VI степень - оптимальное управление быстропротекающими переходными процессами в аварийных ситуациях
</t>
  </si>
  <si>
    <t xml:space="preserve">VII степень - оптимальное управление с адаптацией (с изменением параметров), алгоритмов, самообучением и самоорганизацией системы)
</t>
  </si>
  <si>
    <t>8.1</t>
  </si>
  <si>
    <t>8.2</t>
  </si>
  <si>
    <t>8.3</t>
  </si>
  <si>
    <t>8.4</t>
  </si>
  <si>
    <t>8.5</t>
  </si>
  <si>
    <t>Автоматизированный "ручной" режим</t>
  </si>
  <si>
    <t>Автоматизированный режим "советчика"</t>
  </si>
  <si>
    <t>Автоматизированный диалоговый режим</t>
  </si>
  <si>
    <t>Автоматический режим косвенного управления</t>
  </si>
  <si>
    <t xml:space="preserve">Автоматический режим прямого (непосредственного) цифрового (или аналого-цифрового) управления
</t>
  </si>
  <si>
    <t>общесистемные решения (ОР)</t>
  </si>
  <si>
    <t>организационное обеспечение (ОО)</t>
  </si>
  <si>
    <t>информационное обеспечение (ИО)</t>
  </si>
  <si>
    <t>техническое обеспечение (ТО)</t>
  </si>
  <si>
    <t>математическое обеспечение (МО)</t>
  </si>
  <si>
    <t>программное обеспечение (ПО)</t>
  </si>
  <si>
    <r>
      <t>С</t>
    </r>
    <r>
      <rPr>
        <vertAlign val="subscript"/>
        <sz val="11"/>
        <rFont val="Arial"/>
        <family val="2"/>
        <charset val="204"/>
      </rPr>
      <t>исх(2000)</t>
    </r>
    <r>
      <rPr>
        <sz val="11"/>
        <rFont val="Arial"/>
        <family val="2"/>
        <charset val="204"/>
      </rPr>
      <t xml:space="preserve"> =</t>
    </r>
  </si>
  <si>
    <t>х</t>
  </si>
  <si>
    <t>=</t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</si>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</sst>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_р_._-;\-* #,##0.00_р_._-;_-* &quot;-&quot;??_р_._-;_-@_-"/>
    <numFmt numFmtId="164" formatCode="#,##0.0000"/>
    <numFmt numFmtId="165" formatCode="0.000"/>
    <numFmt numFmtId="166" formatCode="0.0"/>
    <numFmt numFmtId="167" formatCode="0.0000000"/>
    <numFmt numFmtId="168" formatCode="0.0000"/>
    <numFmt numFmtId="169" formatCode="_-* #,##0&quot;?.&quot;_-;\-* #,##0&quot;?.&quot;_-;_-* &quot;-&quot;&quot;?.&quot;_-;_-@_-"/>
    <numFmt numFmtId="170" formatCode="_-* #,##0.00&quot;?.&quot;_-;\-* #,##0.00&quot;?.&quot;_-;_-* &quot;-&quot;??&quot;?.&quot;_-;_-@_-"/>
    <numFmt numFmtId="171" formatCode="_(* #,##0_);_(* \(#,##0\);_(* &quot;-&quot;_);_(@_)"/>
    <numFmt numFmtId="172" formatCode="_(* #,##0.00_);_(* \(#,##0.00\);_(* &quot;-&quot;??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  <numFmt numFmtId="175" formatCode="_-* #,##0\ _m_k_-;\-* #,##0\ _m_k_-;_-* &quot;-&quot;\ _m_k_-;_-@_-"/>
    <numFmt numFmtId="176" formatCode="_-* #,##0.00\ _m_k_-;\-* #,##0.00\ _m_k_-;_-* &quot;-&quot;??\ _m_k_-;_-@_-"/>
    <numFmt numFmtId="177" formatCode="General_)"/>
    <numFmt numFmtId="178" formatCode="#,##0.00\ &quot;DM&quot;;\-#,##0.00\ &quot;DM&quot;"/>
    <numFmt numFmtId="179" formatCode="_-* #,##0_?_._-;\-* #,##0_?_._-;_-* &quot;-&quot;_?_._-;_-@_-"/>
    <numFmt numFmtId="180" formatCode="_-* #,##0.00_?_._-;\-* #,##0.00_?_._-;_-* &quot;-&quot;??_?_._-;_-@_-"/>
    <numFmt numFmtId="181" formatCode="&quot;See Note &quot;\ #"/>
    <numFmt numFmtId="182" formatCode="\$\ #,##0"/>
    <numFmt numFmtId="183" formatCode="&quot;$&quot;#,##0"/>
    <numFmt numFmtId="184" formatCode="_-* #,##0_-;\-* #,##0_-;_-* &quot;-&quot;_-;_-@_-"/>
    <numFmt numFmtId="185" formatCode="_-* #,##0.00_-;\-* #,##0.00_-;_-* &quot;-&quot;??_-;_-@_-"/>
    <numFmt numFmtId="186" formatCode="#,##0.00000;\-#,##0.00000"/>
    <numFmt numFmtId="187" formatCode="0.000%"/>
    <numFmt numFmtId="188" formatCode="_-* #,##0\ &quot;mk&quot;_-;\-* #,##0\ &quot;mk&quot;_-;_-* &quot;-&quot;\ &quot;mk&quot;_-;_-@_-"/>
    <numFmt numFmtId="189" formatCode="_-* #,##0.00\ &quot;mk&quot;_-;\-* #,##0.00\ &quot;mk&quot;_-;_-* &quot;-&quot;??\ &quot;mk&quot;_-;_-@_-"/>
    <numFmt numFmtId="190" formatCode="0.000000000000000000"/>
    <numFmt numFmtId="191" formatCode="0.00000000000000000000"/>
    <numFmt numFmtId="192" formatCode="#,##0.0"/>
  </numFmts>
  <fonts count="58">
    <font>
      <sz val="10"/>
      <name val="Arial Cyr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vertAlign val="subscript"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1"/>
      <name val="Arial"/>
      <family val="2"/>
      <charset val="204"/>
    </font>
    <font>
      <b/>
      <vertAlign val="subscript"/>
      <sz val="11"/>
      <name val="Arial"/>
      <family val="2"/>
      <charset val="204"/>
    </font>
    <font>
      <i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name val="Arial Cyr"/>
      <charset val="204"/>
    </font>
    <font>
      <sz val="8"/>
      <name val="Arial"/>
      <family val="2"/>
      <charset val="204"/>
    </font>
    <font>
      <b/>
      <sz val="10"/>
      <name val="Helv"/>
    </font>
    <font>
      <sz val="10"/>
      <name val="Arial"/>
      <family val="2"/>
    </font>
    <font>
      <sz val="10"/>
      <name val="TimesDL"/>
    </font>
    <font>
      <b/>
      <sz val="10"/>
      <name val="Arial"/>
      <family val="2"/>
    </font>
    <font>
      <b/>
      <sz val="9"/>
      <name val="TimesDL"/>
    </font>
    <font>
      <i/>
      <sz val="10"/>
      <name val="Arial"/>
      <family val="2"/>
      <charset val="204"/>
    </font>
    <font>
      <sz val="9"/>
      <color indexed="8"/>
      <name val="NTHarmonica"/>
    </font>
    <font>
      <b/>
      <sz val="9"/>
      <color indexed="48"/>
      <name val="TimesDL"/>
    </font>
    <font>
      <sz val="10"/>
      <color indexed="8"/>
      <name val="TimesDL"/>
    </font>
    <font>
      <sz val="10"/>
      <name val="Ѓanoeii"/>
    </font>
    <font>
      <b/>
      <sz val="8"/>
      <name val="Times New Roman"/>
      <family val="1"/>
      <charset val="204"/>
    </font>
    <font>
      <sz val="8"/>
      <name val="Arial"/>
      <family val="2"/>
    </font>
    <font>
      <b/>
      <sz val="12"/>
      <color indexed="10"/>
      <name val="Arial"/>
      <family val="2"/>
      <charset val="204"/>
    </font>
    <font>
      <b/>
      <sz val="12"/>
      <name val="Helv"/>
    </font>
    <font>
      <b/>
      <sz val="12"/>
      <name val="Arial"/>
      <family val="2"/>
    </font>
    <font>
      <b/>
      <i/>
      <sz val="26"/>
      <name val="Times New Roman"/>
      <family val="1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b/>
      <sz val="11"/>
      <name val="Helv"/>
    </font>
    <font>
      <sz val="10"/>
      <name val="Arial CYR"/>
    </font>
    <font>
      <sz val="7"/>
      <name val="Arial"/>
      <family val="2"/>
    </font>
    <font>
      <sz val="8"/>
      <name val="Helv"/>
    </font>
    <font>
      <i/>
      <sz val="10"/>
      <name val="Times New Roman"/>
      <family val="1"/>
      <charset val="204"/>
    </font>
    <font>
      <b/>
      <i/>
      <sz val="10"/>
      <name val="Arial"/>
      <family val="2"/>
    </font>
    <font>
      <sz val="8"/>
      <name val="Times New Roman"/>
      <family val="1"/>
      <charset val="204"/>
    </font>
    <font>
      <sz val="10"/>
      <name val="NTHelvetica/Cyrillic"/>
      <charset val="204"/>
    </font>
    <font>
      <i/>
      <sz val="10"/>
      <name val="MS Sans Serif"/>
      <family val="2"/>
      <charset val="204"/>
    </font>
    <font>
      <sz val="12"/>
      <color indexed="8"/>
      <name val="NTHarmonica"/>
    </font>
    <font>
      <b/>
      <sz val="12"/>
      <name val="MS Sans Serif"/>
      <family val="2"/>
      <charset val="204"/>
    </font>
    <font>
      <b/>
      <sz val="9"/>
      <color indexed="12"/>
      <name val="Arial"/>
      <family val="2"/>
      <charset val="204"/>
    </font>
    <font>
      <sz val="11"/>
      <name val="µ¸¿ò"/>
      <charset val="129"/>
    </font>
    <font>
      <sz val="10"/>
      <name val="Times New Roman"/>
      <family val="1"/>
      <charset val="204"/>
    </font>
    <font>
      <sz val="10"/>
      <name val="Ѓастион"/>
    </font>
    <font>
      <sz val="8"/>
      <color indexed="8"/>
      <name val="Pragmatica"/>
      <charset val="204"/>
    </font>
    <font>
      <b/>
      <sz val="10"/>
      <name val="Pragmatica"/>
      <charset val="204"/>
    </font>
    <font>
      <sz val="8"/>
      <name val="Pragmatica"/>
      <charset val="204"/>
    </font>
    <font>
      <u/>
      <sz val="10"/>
      <color theme="10"/>
      <name val="Arial Cyr"/>
      <charset val="204"/>
    </font>
    <font>
      <sz val="9"/>
      <name val="Arial"/>
      <family val="2"/>
      <charset val="204"/>
    </font>
    <font>
      <sz val="11"/>
      <color rgb="FFFF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0">
    <xf numFmtId="0" fontId="0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1" fillId="0" borderId="0">
      <alignment horizontal="left" indent="3"/>
    </xf>
    <xf numFmtId="0" fontId="21" fillId="0" borderId="0">
      <alignment horizontal="left" indent="5"/>
    </xf>
    <xf numFmtId="0" fontId="22" fillId="2" borderId="0" applyNumberFormat="0" applyFill="0">
      <alignment vertical="center"/>
    </xf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9" fillId="0" borderId="0"/>
    <xf numFmtId="177" fontId="23" fillId="0" borderId="0">
      <alignment horizontal="center"/>
    </xf>
    <xf numFmtId="177" fontId="23" fillId="0" borderId="0">
      <alignment horizontal="center"/>
    </xf>
    <xf numFmtId="0" fontId="24" fillId="0" borderId="0" applyNumberFormat="0" applyAlignment="0"/>
    <xf numFmtId="0" fontId="25" fillId="0" borderId="0" applyNumberFormat="0" applyAlignment="0"/>
    <xf numFmtId="0" fontId="26" fillId="0" borderId="0" applyNumberFormat="0" applyAlignment="0"/>
    <xf numFmtId="0" fontId="27" fillId="0" borderId="0" applyNumberFormat="0" applyFill="0" applyBorder="0" applyProtection="0">
      <alignment vertical="top" wrapText="1"/>
    </xf>
    <xf numFmtId="0" fontId="28" fillId="0" borderId="0"/>
    <xf numFmtId="0" fontId="28" fillId="0" borderId="0"/>
    <xf numFmtId="0" fontId="3" fillId="0" borderId="13"/>
    <xf numFmtId="0" fontId="3" fillId="0" borderId="13"/>
    <xf numFmtId="38" fontId="29" fillId="3" borderId="0" applyNumberFormat="0" applyBorder="0" applyAlignment="0" applyProtection="0"/>
    <xf numFmtId="3" fontId="30" fillId="0" borderId="0"/>
    <xf numFmtId="3" fontId="30" fillId="0" borderId="0"/>
    <xf numFmtId="0" fontId="19" fillId="0" borderId="0"/>
    <xf numFmtId="0" fontId="3" fillId="0" borderId="0"/>
    <xf numFmtId="0" fontId="3" fillId="0" borderId="0"/>
    <xf numFmtId="0" fontId="31" fillId="0" borderId="0">
      <alignment horizontal="left"/>
    </xf>
    <xf numFmtId="0" fontId="32" fillId="0" borderId="14" applyNumberFormat="0" applyAlignment="0" applyProtection="0">
      <alignment horizontal="left" vertical="center"/>
    </xf>
    <xf numFmtId="0" fontId="32" fillId="0" borderId="4">
      <alignment horizontal="left" vertical="center"/>
    </xf>
    <xf numFmtId="0" fontId="33" fillId="0" borderId="0"/>
    <xf numFmtId="3" fontId="34" fillId="0" borderId="0">
      <alignment vertical="top"/>
    </xf>
    <xf numFmtId="3" fontId="34" fillId="0" borderId="0">
      <alignment vertical="top"/>
    </xf>
    <xf numFmtId="2" fontId="35" fillId="1" borderId="2">
      <alignment horizontal="left"/>
      <protection locked="0"/>
    </xf>
    <xf numFmtId="2" fontId="35" fillId="1" borderId="2">
      <alignment horizontal="left"/>
      <protection locked="0"/>
    </xf>
    <xf numFmtId="0" fontId="21" fillId="0" borderId="0"/>
    <xf numFmtId="0" fontId="21" fillId="0" borderId="0">
      <alignment horizontal="center"/>
    </xf>
    <xf numFmtId="2" fontId="36" fillId="0" borderId="1">
      <alignment horizontal="center" vertical="center"/>
    </xf>
    <xf numFmtId="0" fontId="1" fillId="0" borderId="0"/>
    <xf numFmtId="10" fontId="29" fillId="4" borderId="1" applyNumberFormat="0" applyBorder="0" applyAlignment="0" applyProtection="0"/>
    <xf numFmtId="0" fontId="19" fillId="0" borderId="0"/>
    <xf numFmtId="0" fontId="37" fillId="0" borderId="15"/>
    <xf numFmtId="178" fontId="38" fillId="0" borderId="0"/>
    <xf numFmtId="0" fontId="20" fillId="0" borderId="0"/>
    <xf numFmtId="0" fontId="39" fillId="0" borderId="0"/>
    <xf numFmtId="3" fontId="35" fillId="0" borderId="0" applyNumberFormat="0">
      <alignment horizontal="left"/>
    </xf>
    <xf numFmtId="3" fontId="35" fillId="0" borderId="0" applyNumberFormat="0">
      <alignment horizontal="left"/>
    </xf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40" fillId="0" borderId="0">
      <alignment horizontal="left"/>
    </xf>
    <xf numFmtId="3" fontId="41" fillId="0" borderId="0">
      <alignment vertical="top"/>
    </xf>
    <xf numFmtId="3" fontId="41" fillId="0" borderId="0">
      <alignment vertical="top"/>
    </xf>
    <xf numFmtId="0" fontId="42" fillId="0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82" fontId="43" fillId="0" borderId="0"/>
    <xf numFmtId="182" fontId="43" fillId="0" borderId="0"/>
    <xf numFmtId="0" fontId="3" fillId="0" borderId="0"/>
    <xf numFmtId="0" fontId="3" fillId="0" borderId="0"/>
    <xf numFmtId="0" fontId="29" fillId="0" borderId="0"/>
    <xf numFmtId="0" fontId="19" fillId="0" borderId="0"/>
    <xf numFmtId="0" fontId="29" fillId="0" borderId="0"/>
    <xf numFmtId="0" fontId="3" fillId="0" borderId="0"/>
    <xf numFmtId="0" fontId="3" fillId="0" borderId="0"/>
    <xf numFmtId="0" fontId="3" fillId="0" borderId="13"/>
    <xf numFmtId="0" fontId="3" fillId="0" borderId="13"/>
    <xf numFmtId="183" fontId="44" fillId="0" borderId="1">
      <alignment horizontal="left" vertical="center"/>
      <protection locked="0"/>
    </xf>
    <xf numFmtId="0" fontId="3" fillId="0" borderId="0"/>
    <xf numFmtId="0" fontId="3" fillId="0" borderId="16"/>
    <xf numFmtId="0" fontId="3" fillId="0" borderId="16"/>
    <xf numFmtId="0" fontId="37" fillId="0" borderId="0"/>
    <xf numFmtId="0" fontId="45" fillId="0" borderId="0">
      <alignment horizontal="centerContinuous" vertical="center"/>
    </xf>
    <xf numFmtId="0" fontId="45" fillId="0" borderId="0">
      <alignment horizontal="centerContinuous" vertical="center"/>
    </xf>
    <xf numFmtId="0" fontId="46" fillId="5" borderId="17" applyNumberFormat="0" applyFill="0" applyAlignment="0" applyProtection="0">
      <alignment vertical="top"/>
    </xf>
    <xf numFmtId="0" fontId="19" fillId="0" borderId="0"/>
    <xf numFmtId="0" fontId="47" fillId="0" borderId="0">
      <alignment horizontal="centerContinuous" vertical="center"/>
    </xf>
    <xf numFmtId="0" fontId="47" fillId="0" borderId="0">
      <alignment horizontal="centerContinuous" vertical="center"/>
    </xf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9" fillId="0" borderId="0"/>
    <xf numFmtId="3" fontId="48" fillId="0" borderId="0"/>
    <xf numFmtId="3" fontId="48" fillId="0" borderId="0"/>
    <xf numFmtId="181" fontId="40" fillId="0" borderId="0">
      <alignment horizontal="left"/>
    </xf>
    <xf numFmtId="0" fontId="19" fillId="0" borderId="0"/>
    <xf numFmtId="0" fontId="19" fillId="0" borderId="0"/>
    <xf numFmtId="186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3" fillId="0" borderId="0">
      <alignment horizontal="center" textRotation="180"/>
    </xf>
    <xf numFmtId="0" fontId="3" fillId="0" borderId="0">
      <alignment horizontal="center" textRotation="18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50" fillId="0" borderId="1">
      <alignment horizontal="center"/>
    </xf>
    <xf numFmtId="0" fontId="50" fillId="0" borderId="1">
      <alignment horizontal="center"/>
    </xf>
    <xf numFmtId="19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50" fillId="0" borderId="0">
      <alignment horizontal="right" vertical="top" wrapText="1"/>
    </xf>
    <xf numFmtId="0" fontId="50" fillId="0" borderId="1">
      <alignment horizontal="center" wrapText="1"/>
    </xf>
    <xf numFmtId="0" fontId="51" fillId="0" borderId="0" applyNumberFormat="0" applyFill="0" applyBorder="0" applyProtection="0">
      <alignment vertical="top" wrapText="1"/>
    </xf>
    <xf numFmtId="1" fontId="52" fillId="0" borderId="1">
      <alignment horizontal="center" vertical="center" wrapText="1"/>
      <protection locked="0"/>
    </xf>
    <xf numFmtId="0" fontId="50" fillId="0" borderId="1">
      <alignment horizontal="center"/>
    </xf>
    <xf numFmtId="0" fontId="1" fillId="6" borderId="18" applyNumberFormat="0" applyFont="0" applyAlignment="0" applyProtection="0"/>
    <xf numFmtId="0" fontId="50" fillId="0" borderId="1">
      <alignment horizontal="center"/>
    </xf>
    <xf numFmtId="0" fontId="50" fillId="0" borderId="1">
      <alignment horizontal="center" wrapText="1"/>
    </xf>
    <xf numFmtId="0" fontId="50" fillId="0" borderId="1">
      <alignment horizontal="center"/>
    </xf>
    <xf numFmtId="1" fontId="53" fillId="7" borderId="1">
      <alignment horizontal="left" vertical="center" wrapText="1"/>
    </xf>
    <xf numFmtId="0" fontId="50" fillId="0" borderId="0">
      <alignment horizontal="center" vertical="top" wrapText="1"/>
    </xf>
    <xf numFmtId="0" fontId="4" fillId="0" borderId="0"/>
    <xf numFmtId="0" fontId="50" fillId="0" borderId="0">
      <alignment horizontal="center"/>
    </xf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4" fillId="0" borderId="1">
      <alignment horizontal="left" vertical="center" wrapText="1"/>
    </xf>
    <xf numFmtId="0" fontId="50" fillId="0" borderId="0">
      <alignment horizontal="left" vertical="top"/>
    </xf>
    <xf numFmtId="3" fontId="52" fillId="0" borderId="1">
      <alignment horizontal="center" vertical="center" wrapText="1"/>
      <protection locked="0"/>
    </xf>
    <xf numFmtId="192" fontId="52" fillId="0" borderId="1">
      <alignment horizontal="center" vertical="center" wrapText="1"/>
      <protection locked="0"/>
    </xf>
    <xf numFmtId="3" fontId="48" fillId="0" borderId="0"/>
    <xf numFmtId="3" fontId="48" fillId="0" borderId="0"/>
    <xf numFmtId="0" fontId="50" fillId="0" borderId="0"/>
    <xf numFmtId="0" fontId="55" fillId="0" borderId="0" applyNumberFormat="0" applyFill="0" applyBorder="0" applyAlignment="0" applyProtection="0"/>
  </cellStyleXfs>
  <cellXfs count="219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1" applyFont="1" applyFill="1" applyAlignment="1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/>
    <xf numFmtId="0" fontId="6" fillId="0" borderId="0" xfId="0" applyFont="1" applyFill="1"/>
    <xf numFmtId="0" fontId="3" fillId="0" borderId="0" xfId="0" applyFont="1" applyFill="1"/>
    <xf numFmtId="164" fontId="2" fillId="0" borderId="0" xfId="0" applyNumberFormat="1" applyFont="1" applyFill="1"/>
    <xf numFmtId="0" fontId="5" fillId="0" borderId="0" xfId="2" applyFont="1" applyBorder="1" applyAlignment="1">
      <alignment horizontal="center" wrapText="1"/>
    </xf>
    <xf numFmtId="0" fontId="2" fillId="0" borderId="0" xfId="2" applyFont="1" applyBorder="1" applyAlignment="1">
      <alignment horizontal="center" wrapText="1"/>
    </xf>
    <xf numFmtId="0" fontId="2" fillId="0" borderId="0" xfId="2" applyFont="1"/>
    <xf numFmtId="0" fontId="2" fillId="0" borderId="0" xfId="3" applyFont="1"/>
    <xf numFmtId="0" fontId="2" fillId="0" borderId="0" xfId="4" applyFont="1" applyBorder="1"/>
    <xf numFmtId="0" fontId="2" fillId="0" borderId="0" xfId="4" applyFont="1"/>
    <xf numFmtId="0" fontId="2" fillId="0" borderId="0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left" vertical="top"/>
    </xf>
    <xf numFmtId="0" fontId="2" fillId="0" borderId="0" xfId="4" applyFont="1" applyBorder="1" applyAlignment="1"/>
    <xf numFmtId="0" fontId="5" fillId="0" borderId="0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/>
    </xf>
    <xf numFmtId="0" fontId="5" fillId="0" borderId="0" xfId="3" applyFont="1" applyBorder="1" applyAlignment="1">
      <alignment horizontal="center" vertical="top"/>
    </xf>
    <xf numFmtId="0" fontId="5" fillId="0" borderId="1" xfId="3" applyFont="1" applyBorder="1" applyAlignment="1">
      <alignment horizontal="center" vertical="center" wrapText="1"/>
    </xf>
    <xf numFmtId="0" fontId="5" fillId="0" borderId="0" xfId="4" applyFont="1"/>
    <xf numFmtId="0" fontId="2" fillId="0" borderId="1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left" vertical="top" wrapText="1"/>
    </xf>
    <xf numFmtId="0" fontId="2" fillId="0" borderId="1" xfId="4" applyFont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0" fontId="9" fillId="0" borderId="0" xfId="4" applyFont="1" applyFill="1" applyBorder="1" applyAlignment="1">
      <alignment horizontal="center" vertical="center"/>
    </xf>
    <xf numFmtId="0" fontId="2" fillId="0" borderId="0" xfId="5" applyFont="1" applyBorder="1"/>
    <xf numFmtId="0" fontId="9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65" fontId="10" fillId="0" borderId="0" xfId="4" applyNumberFormat="1" applyFont="1" applyFill="1" applyBorder="1" applyAlignment="1">
      <alignment vertical="center"/>
    </xf>
    <xf numFmtId="2" fontId="9" fillId="0" borderId="0" xfId="4" applyNumberFormat="1" applyFont="1" applyFill="1" applyBorder="1" applyAlignment="1">
      <alignment horizontal="center" vertical="center"/>
    </xf>
    <xf numFmtId="166" fontId="2" fillId="0" borderId="0" xfId="5" applyNumberFormat="1" applyFont="1" applyBorder="1" applyAlignment="1">
      <alignment horizontal="center"/>
    </xf>
    <xf numFmtId="0" fontId="2" fillId="0" borderId="0" xfId="4" applyFont="1" applyFill="1" applyBorder="1" applyAlignment="1">
      <alignment vertical="center"/>
    </xf>
    <xf numFmtId="167" fontId="2" fillId="0" borderId="0" xfId="5" applyNumberFormat="1" applyFont="1" applyBorder="1" applyAlignment="1">
      <alignment horizontal="center"/>
    </xf>
    <xf numFmtId="0" fontId="10" fillId="0" borderId="0" xfId="3" applyFont="1" applyBorder="1" applyAlignment="1">
      <alignment horizontal="left" vertical="top" wrapText="1"/>
    </xf>
    <xf numFmtId="0" fontId="5" fillId="0" borderId="0" xfId="5" applyFont="1" applyFill="1" applyBorder="1" applyAlignment="1">
      <alignment horizontal="center"/>
    </xf>
    <xf numFmtId="0" fontId="5" fillId="0" borderId="0" xfId="5" applyFont="1" applyBorder="1"/>
    <xf numFmtId="0" fontId="5" fillId="0" borderId="0" xfId="5" applyFont="1" applyFill="1" applyBorder="1" applyAlignment="1">
      <alignment horizontal="left" wrapText="1"/>
    </xf>
    <xf numFmtId="0" fontId="5" fillId="0" borderId="0" xfId="2" applyFont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/>
    </xf>
    <xf numFmtId="0" fontId="2" fillId="0" borderId="1" xfId="3" applyFont="1" applyBorder="1" applyAlignment="1">
      <alignment horizontal="left" wrapText="1"/>
    </xf>
    <xf numFmtId="9" fontId="2" fillId="0" borderId="1" xfId="6" applyFont="1" applyBorder="1" applyAlignment="1">
      <alignment horizontal="center" wrapText="1"/>
    </xf>
    <xf numFmtId="0" fontId="2" fillId="0" borderId="1" xfId="3" applyFont="1" applyFill="1" applyBorder="1" applyAlignment="1">
      <alignment horizontal="center" wrapText="1"/>
    </xf>
    <xf numFmtId="0" fontId="5" fillId="0" borderId="1" xfId="5" applyFont="1" applyBorder="1" applyAlignment="1">
      <alignment horizontal="center"/>
    </xf>
    <xf numFmtId="168" fontId="2" fillId="0" borderId="1" xfId="3" applyNumberFormat="1" applyFont="1" applyBorder="1" applyAlignment="1">
      <alignment horizontal="center" wrapText="1"/>
    </xf>
    <xf numFmtId="0" fontId="12" fillId="0" borderId="0" xfId="5" applyFont="1" applyBorder="1"/>
    <xf numFmtId="0" fontId="2" fillId="0" borderId="0" xfId="5" applyFont="1" applyFill="1" applyBorder="1" applyAlignment="1">
      <alignment horizontal="left" wrapText="1"/>
    </xf>
    <xf numFmtId="0" fontId="2" fillId="0" borderId="0" xfId="5" applyFont="1" applyBorder="1" applyAlignment="1">
      <alignment horizontal="center"/>
    </xf>
    <xf numFmtId="4" fontId="2" fillId="0" borderId="0" xfId="4" applyNumberFormat="1" applyFont="1"/>
    <xf numFmtId="4" fontId="5" fillId="0" borderId="0" xfId="4" applyNumberFormat="1" applyFont="1" applyAlignment="1">
      <alignment horizontal="center"/>
    </xf>
    <xf numFmtId="0" fontId="14" fillId="0" borderId="0" xfId="1" applyFont="1" applyFill="1" applyAlignment="1">
      <alignment vertical="top" wrapText="1"/>
    </xf>
    <xf numFmtId="0" fontId="13" fillId="0" borderId="0" xfId="1" applyFont="1" applyFill="1" applyAlignment="1">
      <alignment vertical="top" wrapText="1"/>
    </xf>
    <xf numFmtId="0" fontId="14" fillId="0" borderId="0" xfId="1" applyFont="1" applyFill="1" applyAlignment="1">
      <alignment horizontal="justify" vertical="top" wrapText="1"/>
    </xf>
    <xf numFmtId="0" fontId="2" fillId="0" borderId="0" xfId="1" applyFont="1" applyFill="1" applyAlignment="1">
      <alignment vertical="top"/>
    </xf>
    <xf numFmtId="0" fontId="6" fillId="0" borderId="0" xfId="1" applyFont="1" applyFill="1" applyAlignment="1"/>
    <xf numFmtId="0" fontId="16" fillId="0" borderId="0" xfId="0" applyFont="1"/>
    <xf numFmtId="0" fontId="3" fillId="0" borderId="12" xfId="1" applyFont="1" applyFill="1" applyBorder="1" applyAlignment="1"/>
    <xf numFmtId="0" fontId="3" fillId="0" borderId="12" xfId="1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3" fillId="0" borderId="0" xfId="1" applyFont="1" applyFill="1" applyAlignment="1"/>
    <xf numFmtId="0" fontId="3" fillId="0" borderId="0" xfId="1" applyFont="1" applyFill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0" applyFont="1" applyFill="1" applyAlignment="1"/>
    <xf numFmtId="0" fontId="2" fillId="0" borderId="2" xfId="3" applyFont="1" applyBorder="1" applyAlignment="1">
      <alignment horizontal="left" vertical="top" wrapText="1"/>
    </xf>
    <xf numFmtId="16" fontId="2" fillId="0" borderId="1" xfId="3" quotePrefix="1" applyNumberFormat="1" applyFont="1" applyBorder="1" applyAlignment="1">
      <alignment horizontal="center" vertical="top" wrapText="1"/>
    </xf>
    <xf numFmtId="9" fontId="57" fillId="0" borderId="2" xfId="3" applyNumberFormat="1" applyFont="1" applyBorder="1" applyAlignment="1">
      <alignment horizontal="center" vertical="top" wrapText="1"/>
    </xf>
    <xf numFmtId="0" fontId="2" fillId="0" borderId="0" xfId="4" applyFont="1" applyFill="1" applyBorder="1" applyAlignment="1">
      <alignment horizontal="right" vertical="center"/>
    </xf>
    <xf numFmtId="165" fontId="2" fillId="0" borderId="0" xfId="4" applyNumberFormat="1" applyFont="1" applyFill="1" applyBorder="1" applyAlignment="1">
      <alignment vertical="center"/>
    </xf>
    <xf numFmtId="2" fontId="2" fillId="0" borderId="0" xfId="5" applyNumberFormat="1" applyFont="1" applyBorder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2" fontId="5" fillId="0" borderId="0" xfId="4" applyNumberFormat="1" applyFont="1" applyFill="1" applyBorder="1" applyAlignment="1">
      <alignment horizontal="center" vertical="center"/>
    </xf>
    <xf numFmtId="0" fontId="5" fillId="0" borderId="2" xfId="4" applyFont="1" applyBorder="1" applyAlignment="1">
      <alignment horizontal="center"/>
    </xf>
    <xf numFmtId="0" fontId="55" fillId="0" borderId="1" xfId="229" applyBorder="1" applyAlignment="1">
      <alignment horizontal="left" vertical="top" wrapText="1"/>
    </xf>
    <xf numFmtId="0" fontId="55" fillId="0" borderId="1" xfId="229" applyBorder="1" applyAlignment="1">
      <alignment horizontal="justify" vertical="top" wrapText="1"/>
    </xf>
    <xf numFmtId="0" fontId="2" fillId="8" borderId="1" xfId="3" applyFont="1" applyFill="1" applyBorder="1" applyAlignment="1">
      <alignment horizontal="center" vertical="top" wrapText="1"/>
    </xf>
    <xf numFmtId="0" fontId="2" fillId="8" borderId="1" xfId="3" applyFont="1" applyFill="1" applyBorder="1" applyAlignment="1">
      <alignment horizontal="justify" vertical="top" wrapText="1"/>
    </xf>
    <xf numFmtId="0" fontId="2" fillId="9" borderId="1" xfId="3" applyFont="1" applyFill="1" applyBorder="1" applyAlignment="1">
      <alignment horizontal="center" vertical="top" wrapText="1"/>
    </xf>
    <xf numFmtId="0" fontId="2" fillId="9" borderId="1" xfId="3" applyFont="1" applyFill="1" applyBorder="1" applyAlignment="1">
      <alignment horizontal="justify" vertical="top" wrapText="1"/>
    </xf>
    <xf numFmtId="0" fontId="2" fillId="10" borderId="1" xfId="3" applyFont="1" applyFill="1" applyBorder="1" applyAlignment="1">
      <alignment horizontal="center" vertical="top" wrapText="1"/>
    </xf>
    <xf numFmtId="0" fontId="2" fillId="10" borderId="1" xfId="3" applyFont="1" applyFill="1" applyBorder="1" applyAlignment="1">
      <alignment horizontal="left" vertical="top" wrapText="1"/>
    </xf>
    <xf numFmtId="0" fontId="2" fillId="11" borderId="1" xfId="3" applyFont="1" applyFill="1" applyBorder="1" applyAlignment="1">
      <alignment horizontal="center" vertical="top" wrapText="1"/>
    </xf>
    <xf numFmtId="0" fontId="2" fillId="11" borderId="1" xfId="3" applyFont="1" applyFill="1" applyBorder="1" applyAlignment="1">
      <alignment horizontal="left" vertical="top" wrapText="1"/>
    </xf>
    <xf numFmtId="0" fontId="2" fillId="12" borderId="1" xfId="3" applyFont="1" applyFill="1" applyBorder="1" applyAlignment="1">
      <alignment horizontal="center" vertical="top" wrapText="1"/>
    </xf>
    <xf numFmtId="0" fontId="2" fillId="12" borderId="1" xfId="3" applyFont="1" applyFill="1" applyBorder="1" applyAlignment="1">
      <alignment horizontal="left" vertical="top" wrapText="1"/>
    </xf>
    <xf numFmtId="0" fontId="2" fillId="13" borderId="1" xfId="3" applyFont="1" applyFill="1" applyBorder="1" applyAlignment="1">
      <alignment horizontal="center" vertical="top" wrapText="1"/>
    </xf>
    <xf numFmtId="0" fontId="2" fillId="13" borderId="1" xfId="3" applyFont="1" applyFill="1" applyBorder="1" applyAlignment="1">
      <alignment horizontal="left" vertical="top" wrapText="1"/>
    </xf>
    <xf numFmtId="0" fontId="2" fillId="14" borderId="1" xfId="3" applyFont="1" applyFill="1" applyBorder="1" applyAlignment="1">
      <alignment horizontal="center" vertical="top" wrapText="1"/>
    </xf>
    <xf numFmtId="0" fontId="2" fillId="14" borderId="1" xfId="3" applyFont="1" applyFill="1" applyBorder="1" applyAlignment="1">
      <alignment horizontal="left" vertical="top" wrapText="1"/>
    </xf>
    <xf numFmtId="0" fontId="2" fillId="15" borderId="1" xfId="3" applyFont="1" applyFill="1" applyBorder="1" applyAlignment="1">
      <alignment horizontal="center" vertical="top" wrapText="1"/>
    </xf>
    <xf numFmtId="0" fontId="2" fillId="15" borderId="1" xfId="3" applyFont="1" applyFill="1" applyBorder="1" applyAlignment="1">
      <alignment horizontal="left" vertical="top" wrapText="1"/>
    </xf>
    <xf numFmtId="0" fontId="2" fillId="16" borderId="1" xfId="3" applyFont="1" applyFill="1" applyBorder="1" applyAlignment="1">
      <alignment horizontal="center" vertical="top" wrapText="1"/>
    </xf>
    <xf numFmtId="0" fontId="2" fillId="16" borderId="2" xfId="3" applyFont="1" applyFill="1" applyBorder="1" applyAlignment="1">
      <alignment horizontal="left" vertical="top" wrapText="1"/>
    </xf>
    <xf numFmtId="0" fontId="55" fillId="0" borderId="2" xfId="229" applyBorder="1" applyAlignment="1">
      <alignment horizontal="left" vertical="top" wrapText="1"/>
    </xf>
    <xf numFmtId="16" fontId="2" fillId="17" borderId="1" xfId="3" quotePrefix="1" applyNumberFormat="1" applyFont="1" applyFill="1" applyBorder="1" applyAlignment="1">
      <alignment horizontal="center" vertical="top" wrapText="1"/>
    </xf>
    <xf numFmtId="0" fontId="2" fillId="17" borderId="1" xfId="3" applyFont="1" applyFill="1" applyBorder="1" applyAlignment="1">
      <alignment horizontal="left" vertical="top" wrapText="1"/>
    </xf>
    <xf numFmtId="0" fontId="2" fillId="17" borderId="2" xfId="3" applyFont="1" applyFill="1" applyBorder="1" applyAlignment="1">
      <alignment horizontal="left" vertical="top" wrapText="1"/>
    </xf>
    <xf numFmtId="0" fontId="2" fillId="0" borderId="0" xfId="3" applyFont="1" applyBorder="1" applyAlignment="1">
      <alignment horizontal="left" vertical="top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wrapText="1"/>
    </xf>
    <xf numFmtId="0" fontId="5" fillId="0" borderId="0" xfId="1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49" fontId="2" fillId="17" borderId="2" xfId="3" applyNumberFormat="1" applyFont="1" applyFill="1" applyBorder="1" applyAlignment="1">
      <alignment horizontal="center" vertical="top" wrapText="1"/>
    </xf>
    <xf numFmtId="49" fontId="2" fillId="17" borderId="3" xfId="3" applyNumberFormat="1" applyFont="1" applyFill="1" applyBorder="1" applyAlignment="1">
      <alignment horizontal="center" vertical="top" wrapText="1"/>
    </xf>
    <xf numFmtId="165" fontId="2" fillId="17" borderId="2" xfId="3" applyNumberFormat="1" applyFont="1" applyFill="1" applyBorder="1" applyAlignment="1">
      <alignment horizontal="center" vertical="top" wrapText="1"/>
    </xf>
    <xf numFmtId="165" fontId="2" fillId="17" borderId="4" xfId="3" applyNumberFormat="1" applyFont="1" applyFill="1" applyBorder="1" applyAlignment="1">
      <alignment horizontal="center" vertical="top" wrapText="1"/>
    </xf>
    <xf numFmtId="165" fontId="2" fillId="17" borderId="3" xfId="3" applyNumberFormat="1" applyFont="1" applyFill="1" applyBorder="1" applyAlignment="1">
      <alignment horizontal="center" vertical="top" wrapText="1"/>
    </xf>
    <xf numFmtId="49" fontId="2" fillId="0" borderId="2" xfId="3" applyNumberFormat="1" applyFont="1" applyFill="1" applyBorder="1" applyAlignment="1">
      <alignment horizontal="center" vertical="top" wrapText="1"/>
    </xf>
    <xf numFmtId="49" fontId="2" fillId="0" borderId="4" xfId="3" applyNumberFormat="1" applyFont="1" applyFill="1" applyBorder="1" applyAlignment="1">
      <alignment horizontal="center" vertical="top" wrapText="1"/>
    </xf>
    <xf numFmtId="165" fontId="2" fillId="0" borderId="4" xfId="3" applyNumberFormat="1" applyFont="1" applyBorder="1" applyAlignment="1">
      <alignment horizontal="center" vertical="top" wrapText="1"/>
    </xf>
    <xf numFmtId="165" fontId="2" fillId="0" borderId="3" xfId="3" applyNumberFormat="1" applyFont="1" applyBorder="1" applyAlignment="1">
      <alignment horizontal="center" vertical="top" wrapText="1"/>
    </xf>
    <xf numFmtId="0" fontId="9" fillId="0" borderId="0" xfId="4" applyFont="1" applyBorder="1" applyAlignment="1">
      <alignment horizontal="center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top" wrapText="1"/>
    </xf>
    <xf numFmtId="0" fontId="2" fillId="0" borderId="4" xfId="3" applyFont="1" applyBorder="1" applyAlignment="1">
      <alignment horizontal="center" vertical="top" wrapText="1"/>
    </xf>
    <xf numFmtId="0" fontId="2" fillId="17" borderId="2" xfId="3" applyFont="1" applyFill="1" applyBorder="1" applyAlignment="1">
      <alignment horizontal="center" vertical="top" wrapText="1"/>
    </xf>
    <xf numFmtId="0" fontId="2" fillId="17" borderId="3" xfId="3" applyFont="1" applyFill="1" applyBorder="1" applyAlignment="1">
      <alignment horizontal="center" vertical="top" wrapText="1"/>
    </xf>
    <xf numFmtId="2" fontId="2" fillId="17" borderId="2" xfId="3" applyNumberFormat="1" applyFont="1" applyFill="1" applyBorder="1" applyAlignment="1">
      <alignment horizontal="center" vertical="top" wrapText="1"/>
    </xf>
    <xf numFmtId="2" fontId="2" fillId="17" borderId="4" xfId="3" applyNumberFormat="1" applyFont="1" applyFill="1" applyBorder="1" applyAlignment="1">
      <alignment horizontal="center" vertical="top" wrapText="1"/>
    </xf>
    <xf numFmtId="2" fontId="2" fillId="17" borderId="3" xfId="3" applyNumberFormat="1" applyFont="1" applyFill="1" applyBorder="1" applyAlignment="1">
      <alignment horizontal="center" vertical="top" wrapText="1"/>
    </xf>
    <xf numFmtId="0" fontId="56" fillId="17" borderId="2" xfId="3" applyFont="1" applyFill="1" applyBorder="1" applyAlignment="1">
      <alignment horizontal="center" vertical="top" wrapText="1"/>
    </xf>
    <xf numFmtId="0" fontId="56" fillId="17" borderId="3" xfId="3" applyFont="1" applyFill="1" applyBorder="1" applyAlignment="1">
      <alignment horizontal="center" vertical="top" wrapText="1"/>
    </xf>
    <xf numFmtId="0" fontId="3" fillId="0" borderId="2" xfId="3" applyFont="1" applyBorder="1" applyAlignment="1">
      <alignment horizontal="center" vertical="top" wrapText="1"/>
    </xf>
    <xf numFmtId="0" fontId="3" fillId="0" borderId="4" xfId="3" applyFont="1" applyBorder="1" applyAlignment="1">
      <alignment horizontal="center" vertical="top" wrapText="1"/>
    </xf>
    <xf numFmtId="0" fontId="3" fillId="17" borderId="2" xfId="3" applyFont="1" applyFill="1" applyBorder="1" applyAlignment="1">
      <alignment horizontal="center" vertical="top" wrapText="1"/>
    </xf>
    <xf numFmtId="0" fontId="3" fillId="17" borderId="3" xfId="3" applyFont="1" applyFill="1" applyBorder="1" applyAlignment="1">
      <alignment horizontal="center" vertical="top" wrapText="1"/>
    </xf>
    <xf numFmtId="0" fontId="2" fillId="0" borderId="3" xfId="3" applyFont="1" applyBorder="1" applyAlignment="1">
      <alignment horizontal="center" vertical="top" wrapText="1"/>
    </xf>
    <xf numFmtId="165" fontId="2" fillId="0" borderId="2" xfId="3" applyNumberFormat="1" applyFont="1" applyBorder="1" applyAlignment="1">
      <alignment horizontal="center" vertical="top" wrapText="1"/>
    </xf>
    <xf numFmtId="0" fontId="2" fillId="0" borderId="0" xfId="3" applyFont="1" applyFill="1" applyBorder="1" applyAlignment="1">
      <alignment horizontal="left" vertical="top" wrapText="1"/>
    </xf>
    <xf numFmtId="0" fontId="5" fillId="0" borderId="2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165" fontId="5" fillId="0" borderId="1" xfId="4" applyNumberFormat="1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5" fillId="0" borderId="5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4" fontId="5" fillId="0" borderId="6" xfId="5" applyNumberFormat="1" applyFont="1" applyBorder="1" applyAlignment="1">
      <alignment horizontal="center" vertical="center" wrapText="1"/>
    </xf>
    <xf numFmtId="4" fontId="5" fillId="0" borderId="7" xfId="5" applyNumberFormat="1" applyFont="1" applyBorder="1" applyAlignment="1">
      <alignment horizontal="center" vertical="center" wrapText="1"/>
    </xf>
    <xf numFmtId="4" fontId="5" fillId="0" borderId="9" xfId="5" applyNumberFormat="1" applyFont="1" applyBorder="1" applyAlignment="1">
      <alignment horizontal="center" vertical="center" wrapText="1"/>
    </xf>
    <xf numFmtId="4" fontId="5" fillId="0" borderId="10" xfId="5" applyNumberFormat="1" applyFont="1" applyBorder="1" applyAlignment="1">
      <alignment horizontal="center" vertical="center" wrapText="1"/>
    </xf>
    <xf numFmtId="0" fontId="5" fillId="0" borderId="2" xfId="5" applyFont="1" applyFill="1" applyBorder="1" applyAlignment="1">
      <alignment horizontal="right" wrapText="1"/>
    </xf>
    <xf numFmtId="0" fontId="5" fillId="0" borderId="4" xfId="5" applyFont="1" applyFill="1" applyBorder="1" applyAlignment="1">
      <alignment horizontal="right" wrapText="1"/>
    </xf>
    <xf numFmtId="0" fontId="5" fillId="0" borderId="3" xfId="5" applyFont="1" applyFill="1" applyBorder="1" applyAlignment="1">
      <alignment horizontal="right" wrapText="1"/>
    </xf>
    <xf numFmtId="168" fontId="5" fillId="0" borderId="1" xfId="5" applyNumberFormat="1" applyFont="1" applyBorder="1" applyAlignment="1">
      <alignment horizont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4" fontId="5" fillId="0" borderId="11" xfId="5" applyNumberFormat="1" applyFont="1" applyBorder="1" applyAlignment="1">
      <alignment horizontal="center" vertical="center" wrapText="1"/>
    </xf>
    <xf numFmtId="4" fontId="5" fillId="0" borderId="12" xfId="5" applyNumberFormat="1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/>
    </xf>
    <xf numFmtId="0" fontId="2" fillId="0" borderId="7" xfId="5" applyFont="1" applyBorder="1" applyAlignment="1">
      <alignment horizontal="center"/>
    </xf>
    <xf numFmtId="168" fontId="2" fillId="0" borderId="2" xfId="5" applyNumberFormat="1" applyFont="1" applyBorder="1" applyAlignment="1">
      <alignment horizontal="center"/>
    </xf>
    <xf numFmtId="168" fontId="2" fillId="0" borderId="3" xfId="5" applyNumberFormat="1" applyFont="1" applyBorder="1" applyAlignment="1">
      <alignment horizontal="center"/>
    </xf>
    <xf numFmtId="0" fontId="5" fillId="0" borderId="1" xfId="5" applyFont="1" applyFill="1" applyBorder="1" applyAlignment="1">
      <alignment horizontal="right" wrapText="1"/>
    </xf>
    <xf numFmtId="0" fontId="17" fillId="0" borderId="11" xfId="0" applyFont="1" applyBorder="1" applyAlignment="1">
      <alignment horizontal="center"/>
    </xf>
    <xf numFmtId="0" fontId="2" fillId="0" borderId="12" xfId="4" applyFont="1" applyBorder="1" applyAlignment="1">
      <alignment horizontal="left"/>
    </xf>
    <xf numFmtId="4" fontId="5" fillId="0" borderId="12" xfId="7" applyNumberFormat="1" applyFont="1" applyFill="1" applyBorder="1" applyAlignment="1">
      <alignment horizontal="right"/>
    </xf>
    <xf numFmtId="0" fontId="13" fillId="0" borderId="12" xfId="8" applyFont="1" applyBorder="1" applyAlignment="1">
      <alignment horizontal="left" wrapText="1"/>
    </xf>
    <xf numFmtId="4" fontId="14" fillId="0" borderId="12" xfId="4" applyNumberFormat="1" applyFont="1" applyBorder="1" applyAlignment="1">
      <alignment horizontal="right" wrapText="1"/>
    </xf>
    <xf numFmtId="0" fontId="13" fillId="0" borderId="12" xfId="8" applyFont="1" applyBorder="1" applyAlignment="1">
      <alignment horizontal="left"/>
    </xf>
    <xf numFmtId="0" fontId="13" fillId="0" borderId="12" xfId="4" applyFont="1" applyBorder="1" applyAlignment="1">
      <alignment horizontal="left"/>
    </xf>
    <xf numFmtId="4" fontId="14" fillId="0" borderId="12" xfId="4" applyNumberFormat="1" applyFont="1" applyBorder="1" applyAlignment="1">
      <alignment horizontal="right"/>
    </xf>
    <xf numFmtId="0" fontId="13" fillId="0" borderId="0" xfId="1" applyFont="1" applyFill="1" applyAlignment="1">
      <alignment horizontal="left" vertical="top" wrapText="1"/>
    </xf>
    <xf numFmtId="0" fontId="15" fillId="0" borderId="0" xfId="1" applyFont="1" applyFill="1" applyAlignment="1">
      <alignment horizontal="justify" vertical="top" wrapText="1"/>
    </xf>
    <xf numFmtId="0" fontId="2" fillId="8" borderId="2" xfId="3" applyFont="1" applyFill="1" applyBorder="1" applyAlignment="1">
      <alignment horizontal="center" vertical="top" wrapText="1"/>
    </xf>
    <xf numFmtId="0" fontId="2" fillId="8" borderId="4" xfId="3" applyFont="1" applyFill="1" applyBorder="1" applyAlignment="1">
      <alignment horizontal="center" vertical="top" wrapText="1"/>
    </xf>
    <xf numFmtId="165" fontId="2" fillId="8" borderId="4" xfId="3" applyNumberFormat="1" applyFont="1" applyFill="1" applyBorder="1" applyAlignment="1">
      <alignment horizontal="center" vertical="top" wrapText="1"/>
    </xf>
    <xf numFmtId="165" fontId="2" fillId="8" borderId="3" xfId="3" applyNumberFormat="1" applyFont="1" applyFill="1" applyBorder="1" applyAlignment="1">
      <alignment horizontal="center" vertical="top" wrapText="1"/>
    </xf>
    <xf numFmtId="49" fontId="2" fillId="0" borderId="3" xfId="3" applyNumberFormat="1" applyFont="1" applyFill="1" applyBorder="1" applyAlignment="1">
      <alignment horizontal="center" vertical="top" wrapText="1"/>
    </xf>
    <xf numFmtId="49" fontId="2" fillId="9" borderId="2" xfId="3" applyNumberFormat="1" applyFont="1" applyFill="1" applyBorder="1" applyAlignment="1">
      <alignment horizontal="center" vertical="top" wrapText="1"/>
    </xf>
    <xf numFmtId="49" fontId="2" fillId="9" borderId="4" xfId="3" applyNumberFormat="1" applyFont="1" applyFill="1" applyBorder="1" applyAlignment="1">
      <alignment horizontal="center" vertical="top" wrapText="1"/>
    </xf>
    <xf numFmtId="165" fontId="2" fillId="9" borderId="4" xfId="3" applyNumberFormat="1" applyFont="1" applyFill="1" applyBorder="1" applyAlignment="1">
      <alignment horizontal="center" vertical="top" wrapText="1"/>
    </xf>
    <xf numFmtId="165" fontId="2" fillId="9" borderId="3" xfId="3" applyNumberFormat="1" applyFont="1" applyFill="1" applyBorder="1" applyAlignment="1">
      <alignment horizontal="center" vertical="top" wrapText="1"/>
    </xf>
    <xf numFmtId="0" fontId="2" fillId="12" borderId="2" xfId="3" applyFont="1" applyFill="1" applyBorder="1" applyAlignment="1">
      <alignment horizontal="center" vertical="top" wrapText="1"/>
    </xf>
    <xf numFmtId="0" fontId="2" fillId="12" borderId="4" xfId="3" applyFont="1" applyFill="1" applyBorder="1" applyAlignment="1">
      <alignment horizontal="center" vertical="top" wrapText="1"/>
    </xf>
    <xf numFmtId="165" fontId="2" fillId="12" borderId="4" xfId="3" applyNumberFormat="1" applyFont="1" applyFill="1" applyBorder="1" applyAlignment="1">
      <alignment horizontal="center" vertical="top" wrapText="1"/>
    </xf>
    <xf numFmtId="165" fontId="2" fillId="12" borderId="3" xfId="3" applyNumberFormat="1" applyFont="1" applyFill="1" applyBorder="1" applyAlignment="1">
      <alignment horizontal="center" vertical="top" wrapText="1"/>
    </xf>
    <xf numFmtId="2" fontId="2" fillId="0" borderId="2" xfId="3" applyNumberFormat="1" applyFont="1" applyBorder="1" applyAlignment="1">
      <alignment horizontal="center" vertical="top" wrapText="1"/>
    </xf>
    <xf numFmtId="2" fontId="2" fillId="0" borderId="4" xfId="3" applyNumberFormat="1" applyFont="1" applyBorder="1" applyAlignment="1">
      <alignment horizontal="center" vertical="top" wrapText="1"/>
    </xf>
    <xf numFmtId="2" fontId="2" fillId="0" borderId="3" xfId="3" applyNumberFormat="1" applyFont="1" applyBorder="1" applyAlignment="1">
      <alignment horizontal="center" vertical="top" wrapText="1"/>
    </xf>
    <xf numFmtId="0" fontId="2" fillId="11" borderId="2" xfId="3" applyFont="1" applyFill="1" applyBorder="1" applyAlignment="1">
      <alignment horizontal="center" vertical="top" wrapText="1"/>
    </xf>
    <xf numFmtId="0" fontId="2" fillId="11" borderId="4" xfId="3" applyFont="1" applyFill="1" applyBorder="1" applyAlignment="1">
      <alignment horizontal="center" vertical="top" wrapText="1"/>
    </xf>
    <xf numFmtId="165" fontId="2" fillId="11" borderId="4" xfId="3" applyNumberFormat="1" applyFont="1" applyFill="1" applyBorder="1" applyAlignment="1">
      <alignment horizontal="center" vertical="top" wrapText="1"/>
    </xf>
    <xf numFmtId="165" fontId="2" fillId="11" borderId="3" xfId="3" applyNumberFormat="1" applyFont="1" applyFill="1" applyBorder="1" applyAlignment="1">
      <alignment horizontal="center" vertical="top" wrapText="1"/>
    </xf>
    <xf numFmtId="0" fontId="2" fillId="14" borderId="2" xfId="3" applyFont="1" applyFill="1" applyBorder="1" applyAlignment="1">
      <alignment horizontal="center" vertical="top" wrapText="1"/>
    </xf>
    <xf numFmtId="0" fontId="2" fillId="14" borderId="4" xfId="3" applyFont="1" applyFill="1" applyBorder="1" applyAlignment="1">
      <alignment horizontal="center" vertical="top" wrapText="1"/>
    </xf>
    <xf numFmtId="165" fontId="2" fillId="14" borderId="4" xfId="3" applyNumberFormat="1" applyFont="1" applyFill="1" applyBorder="1" applyAlignment="1">
      <alignment horizontal="center" vertical="top" wrapText="1"/>
    </xf>
    <xf numFmtId="165" fontId="2" fillId="14" borderId="3" xfId="3" applyNumberFormat="1" applyFont="1" applyFill="1" applyBorder="1" applyAlignment="1">
      <alignment horizontal="center" vertical="top" wrapText="1"/>
    </xf>
    <xf numFmtId="0" fontId="2" fillId="10" borderId="2" xfId="3" applyFont="1" applyFill="1" applyBorder="1" applyAlignment="1">
      <alignment horizontal="center" vertical="top" wrapText="1"/>
    </xf>
    <xf numFmtId="0" fontId="2" fillId="10" borderId="3" xfId="3" applyFont="1" applyFill="1" applyBorder="1" applyAlignment="1">
      <alignment horizontal="center" vertical="top" wrapText="1"/>
    </xf>
    <xf numFmtId="165" fontId="2" fillId="10" borderId="2" xfId="3" applyNumberFormat="1" applyFont="1" applyFill="1" applyBorder="1" applyAlignment="1">
      <alignment horizontal="center" vertical="top" wrapText="1"/>
    </xf>
    <xf numFmtId="165" fontId="2" fillId="10" borderId="4" xfId="3" applyNumberFormat="1" applyFont="1" applyFill="1" applyBorder="1" applyAlignment="1">
      <alignment horizontal="center" vertical="top" wrapText="1"/>
    </xf>
    <xf numFmtId="165" fontId="2" fillId="10" borderId="3" xfId="3" applyNumberFormat="1" applyFont="1" applyFill="1" applyBorder="1" applyAlignment="1">
      <alignment horizontal="center" vertical="top" wrapText="1"/>
    </xf>
    <xf numFmtId="0" fontId="56" fillId="0" borderId="2" xfId="3" applyFont="1" applyBorder="1" applyAlignment="1">
      <alignment horizontal="center" vertical="top" wrapText="1"/>
    </xf>
    <xf numFmtId="0" fontId="56" fillId="0" borderId="3" xfId="3" applyFont="1" applyBorder="1" applyAlignment="1">
      <alignment horizontal="center" vertical="top" wrapText="1"/>
    </xf>
    <xf numFmtId="0" fontId="2" fillId="13" borderId="2" xfId="3" applyFont="1" applyFill="1" applyBorder="1" applyAlignment="1">
      <alignment horizontal="center" vertical="top" wrapText="1"/>
    </xf>
    <xf numFmtId="0" fontId="2" fillId="13" borderId="3" xfId="3" applyFont="1" applyFill="1" applyBorder="1" applyAlignment="1">
      <alignment horizontal="center" vertical="top" wrapText="1"/>
    </xf>
    <xf numFmtId="165" fontId="2" fillId="13" borderId="2" xfId="3" applyNumberFormat="1" applyFont="1" applyFill="1" applyBorder="1" applyAlignment="1">
      <alignment horizontal="center" vertical="top" wrapText="1"/>
    </xf>
    <xf numFmtId="165" fontId="2" fillId="13" borderId="4" xfId="3" applyNumberFormat="1" applyFont="1" applyFill="1" applyBorder="1" applyAlignment="1">
      <alignment horizontal="center" vertical="top" wrapText="1"/>
    </xf>
    <xf numFmtId="165" fontId="2" fillId="13" borderId="3" xfId="3" applyNumberFormat="1" applyFont="1" applyFill="1" applyBorder="1" applyAlignment="1">
      <alignment horizontal="center" vertical="top" wrapText="1"/>
    </xf>
    <xf numFmtId="0" fontId="3" fillId="15" borderId="2" xfId="3" applyFont="1" applyFill="1" applyBorder="1" applyAlignment="1">
      <alignment horizontal="center" vertical="top" wrapText="1"/>
    </xf>
    <xf numFmtId="0" fontId="3" fillId="15" borderId="3" xfId="3" applyFont="1" applyFill="1" applyBorder="1" applyAlignment="1">
      <alignment horizontal="center" vertical="top" wrapText="1"/>
    </xf>
    <xf numFmtId="165" fontId="2" fillId="15" borderId="2" xfId="3" applyNumberFormat="1" applyFont="1" applyFill="1" applyBorder="1" applyAlignment="1">
      <alignment horizontal="center" vertical="top" wrapText="1"/>
    </xf>
    <xf numFmtId="165" fontId="2" fillId="15" borderId="4" xfId="3" applyNumberFormat="1" applyFont="1" applyFill="1" applyBorder="1" applyAlignment="1">
      <alignment horizontal="center" vertical="top" wrapText="1"/>
    </xf>
    <xf numFmtId="165" fontId="2" fillId="15" borderId="3" xfId="3" applyNumberFormat="1" applyFont="1" applyFill="1" applyBorder="1" applyAlignment="1">
      <alignment horizontal="center" vertical="top" wrapText="1"/>
    </xf>
    <xf numFmtId="0" fontId="3" fillId="0" borderId="3" xfId="3" applyFont="1" applyBorder="1" applyAlignment="1">
      <alignment horizontal="center" vertical="top" wrapText="1"/>
    </xf>
    <xf numFmtId="0" fontId="3" fillId="16" borderId="2" xfId="3" applyFont="1" applyFill="1" applyBorder="1" applyAlignment="1">
      <alignment horizontal="center" vertical="top" wrapText="1"/>
    </xf>
    <xf numFmtId="0" fontId="3" fillId="16" borderId="3" xfId="3" applyFont="1" applyFill="1" applyBorder="1" applyAlignment="1">
      <alignment horizontal="center" vertical="top" wrapText="1"/>
    </xf>
    <xf numFmtId="165" fontId="2" fillId="16" borderId="2" xfId="3" applyNumberFormat="1" applyFont="1" applyFill="1" applyBorder="1" applyAlignment="1">
      <alignment horizontal="center" vertical="top" wrapText="1"/>
    </xf>
    <xf numFmtId="165" fontId="2" fillId="16" borderId="4" xfId="3" applyNumberFormat="1" applyFont="1" applyFill="1" applyBorder="1" applyAlignment="1">
      <alignment horizontal="center" vertical="top" wrapText="1"/>
    </xf>
    <xf numFmtId="165" fontId="2" fillId="16" borderId="3" xfId="3" applyNumberFormat="1" applyFont="1" applyFill="1" applyBorder="1" applyAlignment="1">
      <alignment horizontal="center" vertical="top" wrapText="1"/>
    </xf>
  </cellXfs>
  <cellStyles count="230">
    <cellStyle name="_~4389047" xfId="9"/>
    <cellStyle name="_~4656046" xfId="10"/>
    <cellStyle name="_~7123335" xfId="11"/>
    <cellStyle name="_~8488763" xfId="12"/>
    <cellStyle name="_384" xfId="13"/>
    <cellStyle name="_385" xfId="14"/>
    <cellStyle name="_ALL2" xfId="15"/>
    <cellStyle name="_ATM over SDH" xfId="16"/>
    <cellStyle name="_COMMP" xfId="17"/>
    <cellStyle name="_Cp_E250 &amp; E450 _01" xfId="18"/>
    <cellStyle name="_Cмета к Дог 033_П_Гермозона_16_07_09" xfId="19"/>
    <cellStyle name="_DS_120kVA" xfId="20"/>
    <cellStyle name="_HiPath 3750" xfId="21"/>
    <cellStyle name="_INTERNET" xfId="22"/>
    <cellStyle name="_IT-SCS" xfId="23"/>
    <cellStyle name="_LAN" xfId="24"/>
    <cellStyle name="_LAN 23-10" xfId="25"/>
    <cellStyle name="_LVS" xfId="26"/>
    <cellStyle name="_Pr_Dyg60" xfId="27"/>
    <cellStyle name="_Pабочий вариант расчётов" xfId="28"/>
    <cellStyle name="_S3033 ред.20.10.03" xfId="29"/>
    <cellStyle name="_S3105_050603_new" xfId="30"/>
    <cellStyle name="_SCS_ECS_LVS" xfId="31"/>
    <cellStyle name="_SERV&amp;PC" xfId="32"/>
    <cellStyle name="_SKUD_PERIF" xfId="33"/>
    <cellStyle name="_SmResSchort1" xfId="34"/>
    <cellStyle name="_Spec" xfId="35"/>
    <cellStyle name="_SPEC_Fittich  Кисловодск" xfId="36"/>
    <cellStyle name="_SPEC_Fittich  Кисловодск moe" xfId="37"/>
    <cellStyle name="_SPEC_OPS_Иркутск энерго 1" xfId="38"/>
    <cellStyle name="_Spec_PRILOG(A)" xfId="39"/>
    <cellStyle name="_Spec_S3033 ред.20.10.03" xfId="40"/>
    <cellStyle name="_Spec_Серверы_ПК_281101" xfId="41"/>
    <cellStyle name="_Spec_Серверы_ППП" xfId="42"/>
    <cellStyle name="_SPEC_ТСБ_Одинцово" xfId="43"/>
    <cellStyle name="_SPEC1" xfId="44"/>
    <cellStyle name="_TCC_SCS" xfId="45"/>
    <cellStyle name="_Ups" xfId="46"/>
    <cellStyle name="_АСУТП, БУТОВО" xfId="47"/>
    <cellStyle name="_Братск_S3182_общ_" xfId="48"/>
    <cellStyle name="_ВКС" xfId="49"/>
    <cellStyle name="_Все системы 2" xfId="50"/>
    <cellStyle name="_ГЕРМАЗОНЫ" xfId="51"/>
    <cellStyle name="_ЗИП" xfId="52"/>
    <cellStyle name="_КСВТ" xfId="53"/>
    <cellStyle name="_Леско1" xfId="54"/>
    <cellStyle name="_Лингафонный кабинет" xfId="55"/>
    <cellStyle name="_Микроэкономика  1 Проектные работы" xfId="56"/>
    <cellStyle name="_Микроэкономика  2 Проектные работы" xfId="57"/>
    <cellStyle name="_Озвучивание зала" xfId="58"/>
    <cellStyle name="_ОПУ" xfId="59"/>
    <cellStyle name="_Паспорт новый_ver2" xfId="60"/>
    <cellStyle name="_Паспорт сделки" xfId="61"/>
    <cellStyle name="_Паспорт сделки +спецификаця" xfId="62"/>
    <cellStyle name="_Паспорт сделки_новый - 1" xfId="63"/>
    <cellStyle name="_Паспорт сделки_новый - 1 (version 10_расширенная)" xfId="64"/>
    <cellStyle name="_Периферия" xfId="65"/>
    <cellStyle name="_ПИР  Серверная  ГИБДД АСУТП" xfId="66"/>
    <cellStyle name="_ПИР Иркутскэнерго ТЗ и РД АСУТП 2" xfId="67"/>
    <cellStyle name="_ПИР по СБЦ Лампертц, ДОБ" xfId="68"/>
    <cellStyle name="_ПИР. Босс-Кадровик,  АСУТП Лентрансгаз" xfId="69"/>
    <cellStyle name="_Проектные работы" xfId="70"/>
    <cellStyle name="_Рабочие станции" xfId="71"/>
    <cellStyle name="_сводная смета" xfId="72"/>
    <cellStyle name="_Сервера" xfId="73"/>
    <cellStyle name="_Серверы_ПК_281101" xfId="74"/>
    <cellStyle name="_Серверы_ППП" xfId="75"/>
    <cellStyle name="_СЗИ (проектирование) v.01 (18.07.2005) вход" xfId="76"/>
    <cellStyle name="_Система управления" xfId="77"/>
    <cellStyle name="_Смета на ПИР ЦОД_СПЕТЕРБУРГ" xfId="78"/>
    <cellStyle name="_Смета_Стадия П_Ленинград_Волоколам_Сокол_23 04 09" xfId="79"/>
    <cellStyle name="_Спецификации СКС Лукойл Оверсиз 19-06-2003" xfId="80"/>
    <cellStyle name="_Спецификации СКС Лукойл Оверсиз UTP cat 6 17-07-2003" xfId="81"/>
    <cellStyle name="_Спецификация" xfId="82"/>
    <cellStyle name="_Спецификация Dell в1" xfId="83"/>
    <cellStyle name="_Спецификация на активку для Оренбурга v5" xfId="84"/>
    <cellStyle name="_Спецификация проектирования + трудозатраты v.03 (19.07.2005)" xfId="85"/>
    <cellStyle name="_Стоимость и сроки проектирования" xfId="86"/>
    <cellStyle name="_ТВ" xfId="87"/>
    <cellStyle name="_Трудозатраты " xfId="88"/>
    <cellStyle name="_УПАТС ГУГОЧС 2003 (копия)" xfId="89"/>
    <cellStyle name="_Часофикация" xfId="90"/>
    <cellStyle name="_Шаблон спецификации СКС с входными ценами 7 июня 2005" xfId="91"/>
    <cellStyle name="Aaia?iue [0]_1 yoa?" xfId="92"/>
    <cellStyle name="Aaia?iue_1 yoa?" xfId="93"/>
    <cellStyle name="ÅëÈ­_´ëÇü»çÃâ" xfId="94"/>
    <cellStyle name="ÄÞ¸¶ [0]_´ëÇü»çÃâ" xfId="95"/>
    <cellStyle name="ÄÞ¸¶_´ëÇü»çÃâ" xfId="96"/>
    <cellStyle name="Ç¥ÁØ_´ëÇü»çÃâ" xfId="97"/>
    <cellStyle name="category" xfId="98"/>
    <cellStyle name="Characteristic" xfId="99"/>
    <cellStyle name="CharactNote" xfId="100"/>
    <cellStyle name="CharactType" xfId="101"/>
    <cellStyle name="CharactValue" xfId="102"/>
    <cellStyle name="CharactValue 2" xfId="103"/>
    <cellStyle name="CharactValueNote" xfId="104"/>
    <cellStyle name="CharShortType" xfId="105"/>
    <cellStyle name="CharShortType 2" xfId="106"/>
    <cellStyle name="Comma [0]_03" xfId="107"/>
    <cellStyle name="Comma_03" xfId="108"/>
    <cellStyle name="Condition" xfId="109"/>
    <cellStyle name="CondMandatory" xfId="110"/>
    <cellStyle name="Content1" xfId="111"/>
    <cellStyle name="Content2" xfId="112"/>
    <cellStyle name="Content3" xfId="113"/>
    <cellStyle name="Cost" xfId="114"/>
    <cellStyle name="Currency [0]_03" xfId="115"/>
    <cellStyle name="Currency_03" xfId="116"/>
    <cellStyle name="Dezimal [0]_Newsletter" xfId="117"/>
    <cellStyle name="Dezimal_Newsletter" xfId="118"/>
    <cellStyle name="DistributionType" xfId="119"/>
    <cellStyle name="done" xfId="120"/>
    <cellStyle name="done 2" xfId="121"/>
    <cellStyle name="Equpment" xfId="122"/>
    <cellStyle name="Equpment Header" xfId="123"/>
    <cellStyle name="Equpment_Internet" xfId="124"/>
    <cellStyle name="eZ????z_WS_ACER.XLS" xfId="125"/>
    <cellStyle name="Flag" xfId="126"/>
    <cellStyle name="Flag 2" xfId="127"/>
    <cellStyle name="Fonts" xfId="128"/>
    <cellStyle name="Fonts 2" xfId="129"/>
    <cellStyle name="Grey" xfId="130"/>
    <cellStyle name="GROS" xfId="131"/>
    <cellStyle name="GROS 2" xfId="132"/>
    <cellStyle name="Group" xfId="133"/>
    <cellStyle name="GroupNote" xfId="134"/>
    <cellStyle name="GroupNote 2" xfId="135"/>
    <cellStyle name="HEADER" xfId="136"/>
    <cellStyle name="Header1" xfId="137"/>
    <cellStyle name="Header2" xfId="138"/>
    <cellStyle name="Heading1" xfId="139"/>
    <cellStyle name="Heading2" xfId="140"/>
    <cellStyle name="Heading2 2" xfId="141"/>
    <cellStyle name="Heading3" xfId="142"/>
    <cellStyle name="Heading3 2" xfId="143"/>
    <cellStyle name="Heading4" xfId="144"/>
    <cellStyle name="Heading5" xfId="145"/>
    <cellStyle name="Horizontal" xfId="146"/>
    <cellStyle name="Iau?iue_1 yoa?" xfId="147"/>
    <cellStyle name="Input [yellow]" xfId="148"/>
    <cellStyle name="Level" xfId="149"/>
    <cellStyle name="Model" xfId="150"/>
    <cellStyle name="Normal - Style1" xfId="151"/>
    <cellStyle name="Normal_01" xfId="152"/>
    <cellStyle name="NormalText" xfId="153"/>
    <cellStyle name="Note" xfId="154"/>
    <cellStyle name="Note 2" xfId="155"/>
    <cellStyle name="Oeiainiaue [0]_1 yoa?" xfId="156"/>
    <cellStyle name="Oeiainiaue_1 yoa?" xfId="157"/>
    <cellStyle name="Option" xfId="158"/>
    <cellStyle name="OptionHeading" xfId="159"/>
    <cellStyle name="OptionHeading 2" xfId="160"/>
    <cellStyle name="OptionHeading2" xfId="161"/>
    <cellStyle name="Ouny?e [0]_SPEC_WAN" xfId="162"/>
    <cellStyle name="Ouny?e_SPEC_WAN" xfId="163"/>
    <cellStyle name="Percent [2]" xfId="164"/>
    <cellStyle name="Percent [2] 2" xfId="165"/>
    <cellStyle name="Price" xfId="166"/>
    <cellStyle name="Price 2" xfId="167"/>
    <cellStyle name="ProductClass" xfId="168"/>
    <cellStyle name="ProductClass 2" xfId="169"/>
    <cellStyle name="ProductType" xfId="170"/>
    <cellStyle name="RebateValue" xfId="171"/>
    <cellStyle name="ResellerType" xfId="172"/>
    <cellStyle name="Sample" xfId="173"/>
    <cellStyle name="Sample 2" xfId="174"/>
    <cellStyle name="Size" xfId="175"/>
    <cellStyle name="Size 2" xfId="176"/>
    <cellStyle name="stand_bord" xfId="177"/>
    <cellStyle name="Standard_Kalkulation Edition 03.99" xfId="178"/>
    <cellStyle name="Styles" xfId="179"/>
    <cellStyle name="Styles 2" xfId="180"/>
    <cellStyle name="subhead" xfId="181"/>
    <cellStyle name="Subtatle" xfId="182"/>
    <cellStyle name="Subtatle 2" xfId="183"/>
    <cellStyle name="SubTitle" xfId="184"/>
    <cellStyle name="Term" xfId="185"/>
    <cellStyle name="Title" xfId="186"/>
    <cellStyle name="Title 2" xfId="187"/>
    <cellStyle name="Tusental (0)_pldt" xfId="188"/>
    <cellStyle name="Tusental_pldt" xfId="189"/>
    <cellStyle name="TypeNote" xfId="190"/>
    <cellStyle name="uber" xfId="191"/>
    <cellStyle name="uber 2" xfId="192"/>
    <cellStyle name="Unit" xfId="193"/>
    <cellStyle name="UnitOfMeasure" xfId="194"/>
    <cellStyle name="Value" xfId="195"/>
    <cellStyle name="Valuta (0)_pldt" xfId="196"/>
    <cellStyle name="Valuta_pldt" xfId="197"/>
    <cellStyle name="Vertical" xfId="198"/>
    <cellStyle name="Vertical 2" xfId="199"/>
    <cellStyle name="Währung [0]_Newsletter" xfId="200"/>
    <cellStyle name="Währung_Newsletter" xfId="201"/>
    <cellStyle name="Акт" xfId="202"/>
    <cellStyle name="ВедРесурсов" xfId="203"/>
    <cellStyle name="Гиперссылка" xfId="229" builtinId="8"/>
    <cellStyle name="ЂњЈњСЈєћ [0]_SPEC_ADD.XLS" xfId="204"/>
    <cellStyle name="ЂњЈњСЈєћ_SPEC_ADD.XLS" xfId="205"/>
    <cellStyle name="Итоги" xfId="206"/>
    <cellStyle name="ЛокСмета" xfId="207"/>
    <cellStyle name="лЋєЮЈєћ_WS_ACER.XLS" xfId="208"/>
    <cellStyle name="Модель" xfId="209"/>
    <cellStyle name="ОбСмета" xfId="210"/>
    <cellStyle name="Обычный" xfId="0" builtinId="0"/>
    <cellStyle name="Обычный_2011-01-18_Смета_РД_Путепровод_ОБЪЕДИНЕННАЯ_по Мосинж (коррект)" xfId="1"/>
    <cellStyle name="Обычный_ГЕРМАЗОНЫ 2_Копия Смета_Щукинская" xfId="8"/>
    <cellStyle name="Обычный_См  ТЗ ВЭС  150 тыс" xfId="4"/>
    <cellStyle name="Обычный_Смета  Видео АСУДД 2_Копия Смета_Щукинская" xfId="3"/>
    <cellStyle name="Обычный_Смета на  РД    " xfId="5"/>
    <cellStyle name="Обычный_Смета_Стадия П_Ленинград_Волоколам_Сокол_23 04 09" xfId="2"/>
    <cellStyle name="Примечание 2" xfId="211"/>
    <cellStyle name="Процентный 2" xfId="6"/>
    <cellStyle name="РесСмета" xfId="212"/>
    <cellStyle name="СводкаСтоимРаб" xfId="213"/>
    <cellStyle name="СводРасч" xfId="214"/>
    <cellStyle name="Секции" xfId="215"/>
    <cellStyle name="Список ресурсов" xfId="216"/>
    <cellStyle name="Стиль 1" xfId="217"/>
    <cellStyle name="Титул" xfId="218"/>
    <cellStyle name="Тысячи [0]_SPEC_WAN" xfId="219"/>
    <cellStyle name="Тысячи_SPEC_WAN" xfId="220"/>
    <cellStyle name="Финансовый 2" xfId="221"/>
    <cellStyle name="Финансовый_Смета_Стадия П_Ленинград_Волоколам_Сокол_23 04 09 2" xfId="7"/>
    <cellStyle name="Характеристики" xfId="222"/>
    <cellStyle name="Хвост" xfId="223"/>
    <cellStyle name="Цен/К/Сум." xfId="224"/>
    <cellStyle name="Цен/К/Сум.2" xfId="225"/>
    <cellStyle name="ьber" xfId="226"/>
    <cellStyle name="ьber 2" xfId="227"/>
    <cellStyle name="Экспертиза" xfId="2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K89"/>
  <sheetViews>
    <sheetView topLeftCell="A31" zoomScaleNormal="100" zoomScaleSheetLayoutView="100" zoomScalePageLayoutView="70" workbookViewId="0">
      <selection activeCell="B39" sqref="B39"/>
    </sheetView>
  </sheetViews>
  <sheetFormatPr defaultRowHeight="14.25"/>
  <cols>
    <col min="1" max="1" width="11.5703125" style="12" customWidth="1"/>
    <col min="2" max="2" width="37.5703125" style="12" customWidth="1"/>
    <col min="3" max="3" width="10.140625" style="12" customWidth="1"/>
    <col min="4" max="4" width="30.7109375" style="12" customWidth="1"/>
    <col min="5" max="5" width="9.42578125" style="12" customWidth="1"/>
    <col min="6" max="6" width="10.5703125" style="12" customWidth="1"/>
    <col min="7" max="7" width="14.85546875" style="12" customWidth="1"/>
    <col min="8" max="8" width="15.28515625" style="12" customWidth="1"/>
    <col min="9" max="9" width="13.140625" style="12" customWidth="1"/>
    <col min="10" max="16384" width="9.140625" style="12"/>
  </cols>
  <sheetData>
    <row r="1" spans="1:11" s="1" customFormat="1">
      <c r="G1" s="2" t="s">
        <v>52</v>
      </c>
    </row>
    <row r="2" spans="1:11" s="1" customFormat="1"/>
    <row r="3" spans="1:11" s="4" customFormat="1">
      <c r="A3" s="102" t="s">
        <v>53</v>
      </c>
      <c r="B3" s="102"/>
      <c r="C3" s="102"/>
      <c r="D3" s="102"/>
      <c r="E3" s="102"/>
      <c r="F3" s="102"/>
      <c r="G3" s="102"/>
      <c r="H3" s="3"/>
    </row>
    <row r="4" spans="1:11" s="4" customFormat="1">
      <c r="A4" s="102" t="s">
        <v>0</v>
      </c>
      <c r="B4" s="102"/>
      <c r="C4" s="102"/>
      <c r="D4" s="102"/>
      <c r="E4" s="102"/>
      <c r="F4" s="102"/>
      <c r="G4" s="102"/>
      <c r="H4" s="3"/>
    </row>
    <row r="5" spans="1:11" s="4" customFormat="1">
      <c r="A5" s="102"/>
      <c r="B5" s="102"/>
      <c r="C5" s="102"/>
      <c r="D5" s="102"/>
      <c r="E5" s="102"/>
      <c r="F5" s="102"/>
      <c r="G5" s="102"/>
      <c r="H5" s="5"/>
    </row>
    <row r="6" spans="1:11" s="4" customFormat="1" ht="29.25" customHeight="1">
      <c r="A6" s="103" t="s">
        <v>1</v>
      </c>
      <c r="B6" s="103"/>
      <c r="C6" s="103"/>
      <c r="D6" s="103"/>
      <c r="E6" s="103"/>
      <c r="F6" s="103"/>
      <c r="G6" s="103"/>
      <c r="H6" s="3"/>
    </row>
    <row r="7" spans="1:11" s="4" customFormat="1" ht="15">
      <c r="A7" s="104" t="s">
        <v>54</v>
      </c>
      <c r="B7" s="104"/>
      <c r="C7" s="104"/>
      <c r="D7" s="104"/>
      <c r="E7" s="104"/>
      <c r="F7" s="104"/>
      <c r="G7" s="104"/>
      <c r="H7" s="6"/>
    </row>
    <row r="8" spans="1:11" s="8" customFormat="1" ht="12.75">
      <c r="I8" s="7"/>
      <c r="J8" s="7"/>
      <c r="K8" s="7"/>
    </row>
    <row r="9" spans="1:11" s="8" customFormat="1">
      <c r="A9" s="105" t="s">
        <v>3</v>
      </c>
      <c r="B9" s="105"/>
      <c r="C9" s="105"/>
      <c r="D9" s="105"/>
      <c r="E9" s="105"/>
      <c r="F9" s="105"/>
      <c r="G9" s="105"/>
      <c r="H9" s="105"/>
      <c r="I9" s="7"/>
      <c r="J9" s="7"/>
      <c r="K9" s="7"/>
    </row>
    <row r="10" spans="1:11" s="8" customFormat="1" ht="12" customHeight="1">
      <c r="A10" s="1"/>
      <c r="B10" s="1"/>
      <c r="C10" s="1"/>
      <c r="D10" s="1"/>
      <c r="E10" s="1"/>
      <c r="F10" s="1"/>
      <c r="G10" s="1"/>
      <c r="H10" s="9"/>
      <c r="I10" s="7"/>
      <c r="J10" s="7"/>
      <c r="K10" s="7"/>
    </row>
    <row r="11" spans="1:11" s="8" customFormat="1">
      <c r="A11" s="105" t="s">
        <v>2</v>
      </c>
      <c r="B11" s="105"/>
      <c r="C11" s="105"/>
      <c r="D11" s="105"/>
      <c r="E11" s="105"/>
      <c r="F11" s="105"/>
      <c r="G11" s="105"/>
      <c r="H11" s="105"/>
      <c r="I11" s="7"/>
      <c r="J11" s="7"/>
      <c r="K11" s="7"/>
    </row>
    <row r="12" spans="1:11" s="8" customFormat="1" ht="15">
      <c r="A12" s="10"/>
      <c r="B12" s="10"/>
      <c r="C12" s="10"/>
      <c r="D12" s="10"/>
      <c r="E12" s="10"/>
      <c r="F12" s="10"/>
      <c r="G12" s="10"/>
      <c r="H12" s="11"/>
      <c r="I12" s="7"/>
      <c r="J12" s="7"/>
      <c r="K12" s="7"/>
    </row>
    <row r="13" spans="1:11">
      <c r="A13" s="101" t="s">
        <v>4</v>
      </c>
      <c r="B13" s="101"/>
      <c r="C13" s="101"/>
      <c r="D13" s="101"/>
      <c r="E13" s="101"/>
      <c r="F13" s="101"/>
      <c r="G13" s="101"/>
      <c r="H13" s="13"/>
      <c r="I13" s="11"/>
      <c r="J13" s="11"/>
    </row>
    <row r="14" spans="1:11" s="13" customFormat="1">
      <c r="A14" s="14"/>
      <c r="B14" s="101" t="s">
        <v>5</v>
      </c>
      <c r="C14" s="101"/>
      <c r="D14" s="101"/>
      <c r="E14" s="101"/>
      <c r="F14" s="101"/>
      <c r="G14" s="15"/>
      <c r="H14" s="15"/>
    </row>
    <row r="15" spans="1:11" s="15" customFormat="1" ht="17.25" customHeight="1">
      <c r="A15" s="14"/>
      <c r="B15" s="101" t="s">
        <v>6</v>
      </c>
      <c r="C15" s="101"/>
      <c r="D15" s="101"/>
      <c r="E15" s="101"/>
      <c r="F15" s="101"/>
    </row>
    <row r="16" spans="1:11" s="15" customFormat="1" ht="21" customHeight="1">
      <c r="A16" s="14"/>
      <c r="B16" s="16"/>
      <c r="C16" s="17"/>
      <c r="D16" s="17"/>
      <c r="E16" s="17"/>
      <c r="F16" s="17"/>
      <c r="G16" s="18"/>
    </row>
    <row r="17" spans="1:8" s="15" customFormat="1" ht="15">
      <c r="A17" s="115" t="s">
        <v>7</v>
      </c>
      <c r="B17" s="115"/>
      <c r="C17" s="115"/>
      <c r="D17" s="115"/>
      <c r="E17" s="115"/>
      <c r="F17" s="115"/>
      <c r="G17" s="115"/>
    </row>
    <row r="18" spans="1:8" s="15" customFormat="1" ht="15">
      <c r="A18" s="14"/>
      <c r="B18" s="19"/>
      <c r="C18" s="20"/>
      <c r="D18" s="21"/>
      <c r="E18" s="21"/>
      <c r="F18" s="21"/>
      <c r="G18" s="21"/>
    </row>
    <row r="19" spans="1:8" s="15" customFormat="1" ht="15">
      <c r="A19" s="22" t="s">
        <v>8</v>
      </c>
      <c r="B19" s="22" t="s">
        <v>9</v>
      </c>
      <c r="C19" s="116" t="s">
        <v>10</v>
      </c>
      <c r="D19" s="117"/>
      <c r="E19" s="118" t="s">
        <v>11</v>
      </c>
      <c r="F19" s="118"/>
      <c r="G19" s="118"/>
    </row>
    <row r="20" spans="1:8" s="23" customFormat="1" ht="25.5" customHeight="1">
      <c r="A20" s="24">
        <v>1</v>
      </c>
      <c r="B20" s="78" t="s">
        <v>55</v>
      </c>
      <c r="C20" s="119"/>
      <c r="D20" s="120"/>
      <c r="E20" s="113"/>
      <c r="F20" s="113"/>
      <c r="G20" s="114"/>
      <c r="H20" s="15"/>
    </row>
    <row r="21" spans="1:8" s="23" customFormat="1" ht="15" customHeight="1">
      <c r="A21" s="98"/>
      <c r="B21" s="99"/>
      <c r="C21" s="121"/>
      <c r="D21" s="122"/>
      <c r="E21" s="108"/>
      <c r="F21" s="109"/>
      <c r="G21" s="110"/>
      <c r="H21" s="15"/>
    </row>
    <row r="22" spans="1:8" s="23" customFormat="1" ht="38.25">
      <c r="A22" s="24">
        <f>A20+1</f>
        <v>2</v>
      </c>
      <c r="B22" s="78" t="s">
        <v>56</v>
      </c>
      <c r="C22" s="111"/>
      <c r="D22" s="112"/>
      <c r="E22" s="113"/>
      <c r="F22" s="113"/>
      <c r="G22" s="114"/>
      <c r="H22" s="15"/>
    </row>
    <row r="23" spans="1:8" s="23" customFormat="1" ht="15">
      <c r="A23" s="98"/>
      <c r="B23" s="99"/>
      <c r="C23" s="106"/>
      <c r="D23" s="107"/>
      <c r="E23" s="108"/>
      <c r="F23" s="109"/>
      <c r="G23" s="110"/>
      <c r="H23" s="15"/>
    </row>
    <row r="24" spans="1:8" s="23" customFormat="1" ht="15" customHeight="1">
      <c r="A24" s="24">
        <f>A22+1</f>
        <v>3</v>
      </c>
      <c r="B24" s="77" t="s">
        <v>57</v>
      </c>
      <c r="C24" s="119"/>
      <c r="D24" s="120"/>
      <c r="E24" s="113"/>
      <c r="F24" s="113"/>
      <c r="G24" s="114"/>
      <c r="H24" s="15"/>
    </row>
    <row r="25" spans="1:8" s="23" customFormat="1" ht="15" customHeight="1">
      <c r="A25" s="98"/>
      <c r="B25" s="99"/>
      <c r="C25" s="121"/>
      <c r="D25" s="122"/>
      <c r="E25" s="123"/>
      <c r="F25" s="124"/>
      <c r="G25" s="125"/>
      <c r="H25" s="15"/>
    </row>
    <row r="26" spans="1:8" s="23" customFormat="1" ht="15" customHeight="1">
      <c r="A26" s="24">
        <f>A24+1</f>
        <v>4</v>
      </c>
      <c r="B26" s="77" t="s">
        <v>58</v>
      </c>
      <c r="C26" s="119"/>
      <c r="D26" s="120"/>
      <c r="E26" s="113"/>
      <c r="F26" s="113"/>
      <c r="G26" s="114"/>
      <c r="H26" s="15"/>
    </row>
    <row r="27" spans="1:8" s="23" customFormat="1" ht="15" customHeight="1">
      <c r="A27" s="98"/>
      <c r="B27" s="99"/>
      <c r="C27" s="121"/>
      <c r="D27" s="122"/>
      <c r="E27" s="123"/>
      <c r="F27" s="124"/>
      <c r="G27" s="125"/>
      <c r="H27" s="15"/>
    </row>
    <row r="28" spans="1:8" s="23" customFormat="1" ht="15" customHeight="1">
      <c r="A28" s="24">
        <f>A26+1</f>
        <v>5</v>
      </c>
      <c r="B28" s="77" t="s">
        <v>59</v>
      </c>
      <c r="C28" s="119"/>
      <c r="D28" s="120"/>
      <c r="E28" s="113"/>
      <c r="F28" s="113"/>
      <c r="G28" s="114"/>
      <c r="H28" s="15"/>
    </row>
    <row r="29" spans="1:8" s="23" customFormat="1" ht="15" customHeight="1">
      <c r="A29" s="98"/>
      <c r="B29" s="99"/>
      <c r="C29" s="121"/>
      <c r="D29" s="122"/>
      <c r="E29" s="108"/>
      <c r="F29" s="109"/>
      <c r="G29" s="110"/>
      <c r="H29" s="15"/>
    </row>
    <row r="30" spans="1:8" s="23" customFormat="1" ht="15" customHeight="1">
      <c r="A30" s="24">
        <f>A28+1</f>
        <v>6</v>
      </c>
      <c r="B30" s="77" t="s">
        <v>60</v>
      </c>
      <c r="C30" s="119"/>
      <c r="D30" s="120"/>
      <c r="E30" s="113"/>
      <c r="F30" s="113"/>
      <c r="G30" s="114"/>
      <c r="H30" s="15"/>
    </row>
    <row r="31" spans="1:8" s="23" customFormat="1" ht="15">
      <c r="A31" s="98"/>
      <c r="B31" s="99"/>
      <c r="C31" s="126"/>
      <c r="D31" s="127"/>
      <c r="E31" s="108"/>
      <c r="F31" s="109"/>
      <c r="G31" s="110"/>
      <c r="H31" s="15"/>
    </row>
    <row r="32" spans="1:8" s="23" customFormat="1" ht="27" customHeight="1">
      <c r="A32" s="24">
        <f>A30+1</f>
        <v>7</v>
      </c>
      <c r="B32" s="77" t="s">
        <v>61</v>
      </c>
      <c r="C32" s="119"/>
      <c r="D32" s="120"/>
      <c r="E32" s="113"/>
      <c r="F32" s="113"/>
      <c r="G32" s="114"/>
      <c r="H32" s="15"/>
    </row>
    <row r="33" spans="1:8" s="23" customFormat="1" ht="15">
      <c r="A33" s="98"/>
      <c r="B33" s="99"/>
      <c r="C33" s="126"/>
      <c r="D33" s="127"/>
      <c r="E33" s="108"/>
      <c r="F33" s="109"/>
      <c r="G33" s="110"/>
      <c r="H33" s="15"/>
    </row>
    <row r="34" spans="1:8" s="23" customFormat="1" ht="36.75" customHeight="1">
      <c r="A34" s="24">
        <f t="shared" ref="A34" si="0">A32+1</f>
        <v>8</v>
      </c>
      <c r="B34" s="77" t="s">
        <v>62</v>
      </c>
      <c r="C34" s="128"/>
      <c r="D34" s="129"/>
      <c r="E34" s="113"/>
      <c r="F34" s="113"/>
      <c r="G34" s="114"/>
      <c r="H34" s="15"/>
    </row>
    <row r="35" spans="1:8" s="23" customFormat="1" ht="15">
      <c r="A35" s="98"/>
      <c r="B35" s="100"/>
      <c r="C35" s="130"/>
      <c r="D35" s="131"/>
      <c r="E35" s="108"/>
      <c r="F35" s="109"/>
      <c r="G35" s="110"/>
      <c r="H35" s="15"/>
    </row>
    <row r="36" spans="1:8" s="23" customFormat="1" ht="38.25">
      <c r="A36" s="24">
        <v>9</v>
      </c>
      <c r="B36" s="97" t="s">
        <v>63</v>
      </c>
      <c r="C36" s="128"/>
      <c r="D36" s="129"/>
      <c r="E36" s="113">
        <f>SUM(E37:G42)</f>
        <v>0</v>
      </c>
      <c r="F36" s="113"/>
      <c r="G36" s="114"/>
      <c r="H36" s="15"/>
    </row>
    <row r="37" spans="1:8" s="23" customFormat="1" ht="15">
      <c r="A37" s="24"/>
      <c r="B37" s="70"/>
      <c r="C37" s="119" t="s">
        <v>208</v>
      </c>
      <c r="D37" s="132"/>
      <c r="E37" s="133"/>
      <c r="F37" s="113"/>
      <c r="G37" s="114"/>
      <c r="H37" s="15"/>
    </row>
    <row r="38" spans="1:8" s="23" customFormat="1" ht="15">
      <c r="A38" s="24"/>
      <c r="B38" s="70"/>
      <c r="C38" s="119" t="s">
        <v>209</v>
      </c>
      <c r="D38" s="132"/>
      <c r="E38" s="133"/>
      <c r="F38" s="113"/>
      <c r="G38" s="114"/>
      <c r="H38" s="15"/>
    </row>
    <row r="39" spans="1:8" s="23" customFormat="1" ht="15">
      <c r="A39" s="24"/>
      <c r="B39" s="70"/>
      <c r="C39" s="119" t="s">
        <v>210</v>
      </c>
      <c r="D39" s="132"/>
      <c r="E39" s="133"/>
      <c r="F39" s="113"/>
      <c r="G39" s="114"/>
      <c r="H39" s="15"/>
    </row>
    <row r="40" spans="1:8" s="23" customFormat="1" ht="15">
      <c r="A40" s="24"/>
      <c r="B40" s="70"/>
      <c r="C40" s="119" t="s">
        <v>211</v>
      </c>
      <c r="D40" s="132"/>
      <c r="E40" s="133"/>
      <c r="F40" s="113"/>
      <c r="G40" s="114"/>
      <c r="H40" s="15"/>
    </row>
    <row r="41" spans="1:8" s="23" customFormat="1" ht="15">
      <c r="A41" s="24"/>
      <c r="B41" s="70"/>
      <c r="C41" s="119" t="s">
        <v>212</v>
      </c>
      <c r="D41" s="132"/>
      <c r="E41" s="133"/>
      <c r="F41" s="113"/>
      <c r="G41" s="114"/>
      <c r="H41" s="15"/>
    </row>
    <row r="42" spans="1:8" s="23" customFormat="1" ht="15">
      <c r="A42" s="24"/>
      <c r="B42" s="70"/>
      <c r="C42" s="119" t="s">
        <v>213</v>
      </c>
      <c r="D42" s="132"/>
      <c r="E42" s="133"/>
      <c r="F42" s="113"/>
      <c r="G42" s="114"/>
      <c r="H42" s="15"/>
    </row>
    <row r="43" spans="1:8" s="23" customFormat="1" ht="15">
      <c r="A43" s="26"/>
      <c r="B43" s="76" t="s">
        <v>13</v>
      </c>
      <c r="C43" s="135" t="s">
        <v>14</v>
      </c>
      <c r="D43" s="136"/>
      <c r="E43" s="137">
        <f>ROUND(SUM(E21+E23+E25+E27+E29+E31+E33+E35+E36),3)</f>
        <v>0</v>
      </c>
      <c r="F43" s="138"/>
      <c r="G43" s="138"/>
      <c r="H43" s="15"/>
    </row>
    <row r="44" spans="1:8" s="15" customFormat="1" ht="15">
      <c r="A44" s="27"/>
      <c r="B44" s="28"/>
      <c r="C44" s="29"/>
      <c r="D44" s="28"/>
      <c r="E44" s="28"/>
      <c r="F44" s="28"/>
      <c r="G44" s="29"/>
      <c r="H44" s="29"/>
    </row>
    <row r="45" spans="1:8" s="29" customFormat="1" ht="15">
      <c r="B45" s="30" t="s">
        <v>15</v>
      </c>
      <c r="C45" s="31"/>
      <c r="D45" s="32"/>
      <c r="E45" s="32"/>
      <c r="F45" s="33"/>
      <c r="G45" s="34"/>
    </row>
    <row r="46" spans="1:8" s="29" customFormat="1" ht="18.75">
      <c r="A46" s="35" t="s">
        <v>16</v>
      </c>
    </row>
    <row r="47" spans="1:8" s="29" customFormat="1" ht="18.75">
      <c r="A47" s="71" t="s">
        <v>214</v>
      </c>
      <c r="B47" s="72">
        <v>256.92</v>
      </c>
      <c r="C47" s="33" t="s">
        <v>215</v>
      </c>
      <c r="D47" s="74">
        <f>E43</f>
        <v>0</v>
      </c>
      <c r="E47" s="75" t="s">
        <v>216</v>
      </c>
      <c r="F47" s="73">
        <f>B47*D47</f>
        <v>0</v>
      </c>
      <c r="G47" s="29" t="s">
        <v>217</v>
      </c>
    </row>
    <row r="48" spans="1:8" s="29" customFormat="1" ht="15">
      <c r="C48" s="31"/>
      <c r="D48" s="32"/>
      <c r="E48" s="32"/>
      <c r="F48" s="33"/>
      <c r="G48" s="36"/>
    </row>
    <row r="49" spans="1:8" s="29" customFormat="1" ht="15">
      <c r="C49" s="31"/>
      <c r="D49" s="32"/>
      <c r="E49" s="32"/>
      <c r="F49" s="33"/>
      <c r="G49" s="36"/>
    </row>
    <row r="50" spans="1:8" s="29" customFormat="1" ht="15">
      <c r="B50" s="35"/>
      <c r="C50" s="31"/>
      <c r="D50" s="32"/>
      <c r="E50" s="32"/>
      <c r="F50" s="33"/>
      <c r="G50" s="34"/>
    </row>
    <row r="51" spans="1:8" s="29" customFormat="1" ht="28.5">
      <c r="A51" s="27"/>
      <c r="B51" s="37" t="s">
        <v>17</v>
      </c>
      <c r="C51" s="37"/>
      <c r="D51" s="37"/>
      <c r="E51" s="37"/>
      <c r="F51" s="37"/>
    </row>
    <row r="52" spans="1:8" s="29" customFormat="1">
      <c r="A52" s="27"/>
      <c r="B52" s="134"/>
      <c r="C52" s="134"/>
      <c r="D52" s="134"/>
      <c r="E52" s="134"/>
      <c r="F52" s="134"/>
      <c r="G52" s="134"/>
    </row>
    <row r="53" spans="1:8" s="29" customFormat="1" ht="18.75" customHeight="1">
      <c r="A53" s="27"/>
      <c r="B53" s="134" t="s">
        <v>18</v>
      </c>
      <c r="C53" s="134"/>
      <c r="D53" s="134"/>
      <c r="E53" s="134"/>
      <c r="F53" s="134"/>
      <c r="G53" s="134"/>
    </row>
    <row r="54" spans="1:8" s="29" customFormat="1" ht="48.75" customHeight="1">
      <c r="A54" s="27"/>
      <c r="B54" s="134"/>
      <c r="C54" s="134"/>
      <c r="D54" s="134"/>
      <c r="E54" s="134"/>
      <c r="F54" s="134"/>
      <c r="G54" s="134"/>
    </row>
    <row r="55" spans="1:8" s="29" customFormat="1" ht="18.75" customHeight="1">
      <c r="A55" s="38"/>
      <c r="B55" s="134" t="s">
        <v>19</v>
      </c>
      <c r="C55" s="134"/>
      <c r="D55" s="134"/>
      <c r="E55" s="134"/>
      <c r="F55" s="134"/>
      <c r="G55" s="134"/>
      <c r="H55" s="39"/>
    </row>
    <row r="56" spans="1:8" s="39" customFormat="1" ht="48.75" customHeight="1">
      <c r="A56" s="115" t="s">
        <v>20</v>
      </c>
      <c r="B56" s="115"/>
      <c r="C56" s="115"/>
      <c r="D56" s="115"/>
      <c r="E56" s="115"/>
      <c r="F56" s="115"/>
      <c r="G56" s="115"/>
      <c r="H56" s="15"/>
    </row>
    <row r="57" spans="1:8" s="15" customFormat="1" ht="15">
      <c r="A57" s="27"/>
      <c r="B57" s="40"/>
      <c r="C57" s="39"/>
      <c r="D57" s="41"/>
      <c r="E57" s="41"/>
      <c r="F57" s="39"/>
      <c r="G57" s="29"/>
      <c r="H57" s="29"/>
    </row>
    <row r="58" spans="1:8" s="29" customFormat="1" ht="15">
      <c r="A58" s="139" t="s">
        <v>8</v>
      </c>
      <c r="B58" s="139" t="s">
        <v>21</v>
      </c>
      <c r="C58" s="141" t="s">
        <v>22</v>
      </c>
      <c r="D58" s="143" t="s">
        <v>23</v>
      </c>
      <c r="E58" s="144"/>
      <c r="F58" s="145" t="s">
        <v>24</v>
      </c>
      <c r="G58" s="146"/>
    </row>
    <row r="59" spans="1:8" s="29" customFormat="1" ht="20.25" customHeight="1">
      <c r="A59" s="140"/>
      <c r="B59" s="140"/>
      <c r="C59" s="142"/>
      <c r="D59" s="42" t="s">
        <v>25</v>
      </c>
      <c r="E59" s="42" t="s">
        <v>26</v>
      </c>
      <c r="F59" s="147"/>
      <c r="G59" s="148"/>
    </row>
    <row r="60" spans="1:8" s="29" customFormat="1" ht="16.5">
      <c r="A60" s="43">
        <v>1</v>
      </c>
      <c r="B60" s="44" t="s">
        <v>27</v>
      </c>
      <c r="C60" s="45">
        <v>0.1</v>
      </c>
      <c r="D60" s="46">
        <v>1.1000000000000001</v>
      </c>
      <c r="E60" s="46">
        <f>1.1</f>
        <v>1.1000000000000001</v>
      </c>
      <c r="F60" s="47" t="s">
        <v>28</v>
      </c>
      <c r="G60" s="48">
        <f>ROUND(256.92*E43*C60*E60,4)</f>
        <v>0</v>
      </c>
      <c r="H60" s="39"/>
    </row>
    <row r="61" spans="1:8" s="39" customFormat="1" ht="16.5">
      <c r="A61" s="43">
        <v>2</v>
      </c>
      <c r="B61" s="44" t="s">
        <v>29</v>
      </c>
      <c r="C61" s="45">
        <v>0.23</v>
      </c>
      <c r="D61" s="46" t="s">
        <v>30</v>
      </c>
      <c r="E61" s="46">
        <f>1.15*1.1</f>
        <v>1.2649999999999999</v>
      </c>
      <c r="F61" s="47" t="s">
        <v>31</v>
      </c>
      <c r="G61" s="48">
        <f>ROUND(256.92*E43*C61*E61,4)</f>
        <v>0</v>
      </c>
    </row>
    <row r="62" spans="1:8" s="39" customFormat="1" ht="15">
      <c r="A62" s="149" t="s">
        <v>32</v>
      </c>
      <c r="B62" s="150"/>
      <c r="C62" s="150"/>
      <c r="D62" s="150"/>
      <c r="E62" s="151"/>
      <c r="F62" s="152">
        <f>SUM(G60:G61)</f>
        <v>0</v>
      </c>
      <c r="G62" s="152"/>
      <c r="H62" s="49"/>
    </row>
    <row r="63" spans="1:8" s="49" customFormat="1" ht="15">
      <c r="A63" s="38"/>
      <c r="B63" s="16"/>
      <c r="C63" s="16"/>
      <c r="D63" s="16"/>
      <c r="E63" s="16"/>
      <c r="F63" s="16"/>
      <c r="G63" s="16"/>
      <c r="H63" s="39"/>
    </row>
    <row r="64" spans="1:8" s="39" customFormat="1" ht="15">
      <c r="A64" s="115" t="s">
        <v>33</v>
      </c>
      <c r="B64" s="115"/>
      <c r="C64" s="115"/>
      <c r="D64" s="115"/>
      <c r="E64" s="115"/>
      <c r="F64" s="115"/>
      <c r="G64" s="115"/>
      <c r="H64" s="15"/>
    </row>
    <row r="65" spans="1:8" s="15" customFormat="1" ht="15">
      <c r="A65" s="38"/>
      <c r="B65" s="50"/>
      <c r="C65" s="50"/>
      <c r="D65" s="50"/>
      <c r="E65" s="50"/>
      <c r="F65" s="51"/>
      <c r="G65" s="51"/>
      <c r="H65" s="29"/>
    </row>
    <row r="66" spans="1:8" s="29" customFormat="1">
      <c r="A66" s="153" t="s">
        <v>8</v>
      </c>
      <c r="B66" s="153" t="s">
        <v>34</v>
      </c>
      <c r="C66" s="154" t="s">
        <v>35</v>
      </c>
      <c r="D66" s="145" t="s">
        <v>36</v>
      </c>
      <c r="E66" s="155"/>
      <c r="F66" s="155"/>
      <c r="G66" s="146"/>
    </row>
    <row r="67" spans="1:8" s="29" customFormat="1" ht="25.5" customHeight="1">
      <c r="A67" s="153"/>
      <c r="B67" s="153"/>
      <c r="C67" s="154"/>
      <c r="D67" s="147"/>
      <c r="E67" s="156"/>
      <c r="F67" s="156"/>
      <c r="G67" s="148"/>
    </row>
    <row r="68" spans="1:8" s="29" customFormat="1" ht="25.5" customHeight="1">
      <c r="A68" s="43">
        <v>1</v>
      </c>
      <c r="B68" s="44" t="s">
        <v>27</v>
      </c>
      <c r="C68" s="45">
        <v>0.7</v>
      </c>
      <c r="D68" s="157" t="s">
        <v>37</v>
      </c>
      <c r="E68" s="158"/>
      <c r="F68" s="159">
        <f>ROUND(G60*C68,4)</f>
        <v>0</v>
      </c>
      <c r="G68" s="160"/>
      <c r="H68" s="39"/>
    </row>
    <row r="69" spans="1:8" s="39" customFormat="1" ht="18.75">
      <c r="A69" s="43">
        <v>2</v>
      </c>
      <c r="B69" s="44" t="s">
        <v>29</v>
      </c>
      <c r="C69" s="45">
        <v>0.4</v>
      </c>
      <c r="D69" s="157" t="s">
        <v>38</v>
      </c>
      <c r="E69" s="158"/>
      <c r="F69" s="159">
        <f>ROUND(G61*C69,4)</f>
        <v>0</v>
      </c>
      <c r="G69" s="160"/>
    </row>
    <row r="70" spans="1:8" s="39" customFormat="1" ht="15">
      <c r="A70" s="161" t="s">
        <v>39</v>
      </c>
      <c r="B70" s="161"/>
      <c r="C70" s="161"/>
      <c r="D70" s="161"/>
      <c r="E70" s="161"/>
      <c r="F70" s="152">
        <f>SUM(F68:G69)</f>
        <v>0</v>
      </c>
      <c r="G70" s="152"/>
      <c r="H70" s="49"/>
    </row>
    <row r="71" spans="1:8" s="49" customFormat="1" ht="15">
      <c r="A71" s="38"/>
      <c r="B71" s="50"/>
      <c r="C71" s="50"/>
      <c r="D71" s="50"/>
      <c r="E71" s="50"/>
      <c r="F71" s="51"/>
      <c r="G71" s="51"/>
      <c r="H71" s="29"/>
    </row>
    <row r="72" spans="1:8" s="29" customFormat="1" ht="15">
      <c r="A72" s="15"/>
      <c r="B72" s="163" t="s">
        <v>40</v>
      </c>
      <c r="C72" s="163"/>
      <c r="D72" s="163"/>
      <c r="E72" s="163"/>
      <c r="F72" s="164">
        <f>F70*1000</f>
        <v>0</v>
      </c>
      <c r="G72" s="164"/>
      <c r="H72" s="15"/>
    </row>
    <row r="73" spans="1:8" s="15" customFormat="1" ht="15.75">
      <c r="B73" s="165" t="s">
        <v>41</v>
      </c>
      <c r="C73" s="165"/>
      <c r="D73" s="165"/>
      <c r="E73" s="165"/>
      <c r="F73" s="166">
        <f>ROUND(F72*2.822,2)</f>
        <v>0</v>
      </c>
      <c r="G73" s="166"/>
      <c r="H73" s="52"/>
    </row>
    <row r="74" spans="1:8" s="15" customFormat="1" ht="30" customHeight="1">
      <c r="B74" s="167" t="s">
        <v>42</v>
      </c>
      <c r="C74" s="167"/>
      <c r="D74" s="167"/>
      <c r="E74" s="167"/>
      <c r="F74" s="166">
        <f>ROUND(F73*0.18,2)</f>
        <v>0</v>
      </c>
      <c r="G74" s="166"/>
    </row>
    <row r="75" spans="1:8" s="15" customFormat="1" ht="17.25" customHeight="1">
      <c r="B75" s="168" t="s">
        <v>43</v>
      </c>
      <c r="C75" s="168"/>
      <c r="D75" s="168"/>
      <c r="E75" s="168"/>
      <c r="F75" s="169">
        <f>F73+F74</f>
        <v>0</v>
      </c>
      <c r="G75" s="169"/>
    </row>
    <row r="76" spans="1:8" s="15" customFormat="1" ht="17.25" customHeight="1">
      <c r="B76" s="23"/>
      <c r="C76" s="23"/>
      <c r="D76" s="23"/>
      <c r="E76" s="23"/>
      <c r="F76" s="53"/>
      <c r="G76" s="53"/>
    </row>
    <row r="77" spans="1:8" s="15" customFormat="1"/>
    <row r="78" spans="1:8" s="15" customFormat="1" ht="15.75">
      <c r="A78" s="170"/>
      <c r="B78" s="170"/>
      <c r="C78" s="54"/>
      <c r="D78" s="54"/>
      <c r="E78" s="55"/>
      <c r="F78" s="55"/>
      <c r="G78" s="55"/>
      <c r="H78" s="55"/>
    </row>
    <row r="79" spans="1:8" s="4" customFormat="1" ht="15.75" customHeight="1">
      <c r="A79" s="171"/>
      <c r="B79" s="171"/>
      <c r="C79" s="171"/>
      <c r="D79" s="171"/>
      <c r="E79" s="171"/>
      <c r="F79" s="171"/>
      <c r="G79" s="171"/>
      <c r="H79" s="56"/>
    </row>
    <row r="80" spans="1:8" s="4" customFormat="1" ht="49.5" customHeight="1">
      <c r="A80" s="57"/>
      <c r="B80" s="57"/>
      <c r="C80" s="57"/>
      <c r="D80" s="57"/>
      <c r="E80" s="57"/>
      <c r="F80" s="57"/>
      <c r="G80" s="57"/>
    </row>
    <row r="81" spans="1:8" s="4" customFormat="1">
      <c r="A81" s="57"/>
      <c r="B81" s="57"/>
      <c r="C81" s="57"/>
      <c r="D81" s="57"/>
      <c r="E81" s="57"/>
      <c r="F81" s="57"/>
      <c r="G81" s="57"/>
    </row>
    <row r="82" spans="1:8" s="4" customFormat="1">
      <c r="A82" s="57"/>
      <c r="B82" s="57"/>
      <c r="C82" s="57"/>
      <c r="D82" s="57"/>
      <c r="E82" s="57"/>
      <c r="F82" s="57"/>
      <c r="G82" s="57"/>
    </row>
    <row r="83" spans="1:8" s="4" customFormat="1">
      <c r="A83" s="58" t="s">
        <v>44</v>
      </c>
      <c r="B83" s="59" t="s">
        <v>45</v>
      </c>
      <c r="C83" s="60"/>
      <c r="D83" s="61"/>
      <c r="E83" s="61"/>
      <c r="F83" s="62" t="s">
        <v>46</v>
      </c>
      <c r="G83" s="12"/>
      <c r="H83" s="12"/>
    </row>
    <row r="84" spans="1:8">
      <c r="A84" s="3" t="s">
        <v>47</v>
      </c>
      <c r="B84" s="162" t="s">
        <v>48</v>
      </c>
      <c r="C84" s="162"/>
      <c r="D84" s="162"/>
      <c r="E84" s="162"/>
      <c r="F84" s="162"/>
    </row>
    <row r="85" spans="1:8">
      <c r="A85" s="3"/>
      <c r="B85" s="63"/>
      <c r="C85" s="63"/>
      <c r="D85" s="63"/>
      <c r="E85" s="63"/>
      <c r="F85" s="63"/>
    </row>
    <row r="86" spans="1:8">
      <c r="A86" s="3"/>
      <c r="B86" s="64"/>
      <c r="C86" s="65"/>
      <c r="D86" s="65"/>
      <c r="E86" s="65"/>
      <c r="F86" s="65"/>
    </row>
    <row r="87" spans="1:8">
      <c r="A87" s="3"/>
      <c r="B87" s="58"/>
      <c r="C87" s="66"/>
      <c r="D87" s="64"/>
      <c r="E87" s="64"/>
      <c r="F87" s="64"/>
    </row>
    <row r="88" spans="1:8">
      <c r="A88" s="67" t="s">
        <v>49</v>
      </c>
      <c r="B88" s="64" t="s">
        <v>50</v>
      </c>
      <c r="C88" s="60"/>
      <c r="D88" s="61"/>
      <c r="E88" s="61"/>
      <c r="F88" s="62" t="s">
        <v>51</v>
      </c>
    </row>
    <row r="89" spans="1:8">
      <c r="A89" s="3" t="s">
        <v>47</v>
      </c>
      <c r="B89" s="162" t="s">
        <v>48</v>
      </c>
      <c r="C89" s="162"/>
      <c r="D89" s="162"/>
      <c r="E89" s="162"/>
      <c r="F89" s="162"/>
    </row>
  </sheetData>
  <mergeCells count="96">
    <mergeCell ref="B89:F89"/>
    <mergeCell ref="B72:E72"/>
    <mergeCell ref="F72:G72"/>
    <mergeCell ref="B73:E73"/>
    <mergeCell ref="F73:G73"/>
    <mergeCell ref="B74:E74"/>
    <mergeCell ref="F74:G74"/>
    <mergeCell ref="B75:E75"/>
    <mergeCell ref="F75:G75"/>
    <mergeCell ref="A78:B78"/>
    <mergeCell ref="A79:G79"/>
    <mergeCell ref="B84:F84"/>
    <mergeCell ref="D68:E68"/>
    <mergeCell ref="F68:G68"/>
    <mergeCell ref="D69:E69"/>
    <mergeCell ref="F69:G69"/>
    <mergeCell ref="A70:E70"/>
    <mergeCell ref="F70:G70"/>
    <mergeCell ref="A62:E62"/>
    <mergeCell ref="F62:G62"/>
    <mergeCell ref="A64:G64"/>
    <mergeCell ref="A66:A67"/>
    <mergeCell ref="B66:B67"/>
    <mergeCell ref="C66:C67"/>
    <mergeCell ref="D66:G67"/>
    <mergeCell ref="A56:G56"/>
    <mergeCell ref="A58:A59"/>
    <mergeCell ref="B58:B59"/>
    <mergeCell ref="C58:C59"/>
    <mergeCell ref="D58:E58"/>
    <mergeCell ref="F58:G59"/>
    <mergeCell ref="B55:G55"/>
    <mergeCell ref="C40:D40"/>
    <mergeCell ref="E40:G40"/>
    <mergeCell ref="C41:D41"/>
    <mergeCell ref="E41:G41"/>
    <mergeCell ref="C42:D42"/>
    <mergeCell ref="E42:G42"/>
    <mergeCell ref="C43:D43"/>
    <mergeCell ref="E43:G43"/>
    <mergeCell ref="B52:G52"/>
    <mergeCell ref="B53:G53"/>
    <mergeCell ref="B54:G54"/>
    <mergeCell ref="C37:D37"/>
    <mergeCell ref="E37:G37"/>
    <mergeCell ref="C38:D38"/>
    <mergeCell ref="E38:G38"/>
    <mergeCell ref="C39:D39"/>
    <mergeCell ref="E39:G39"/>
    <mergeCell ref="C36:D36"/>
    <mergeCell ref="E36:G36"/>
    <mergeCell ref="C35:D35"/>
    <mergeCell ref="E35:G35"/>
    <mergeCell ref="C34:D34"/>
    <mergeCell ref="E34:G34"/>
    <mergeCell ref="C32:D32"/>
    <mergeCell ref="E32:G32"/>
    <mergeCell ref="C33:D33"/>
    <mergeCell ref="E33:G33"/>
    <mergeCell ref="C30:D30"/>
    <mergeCell ref="E30:G30"/>
    <mergeCell ref="C31:D31"/>
    <mergeCell ref="E31:G31"/>
    <mergeCell ref="C29:D29"/>
    <mergeCell ref="E29:G29"/>
    <mergeCell ref="C28:D28"/>
    <mergeCell ref="E28:G28"/>
    <mergeCell ref="C27:D27"/>
    <mergeCell ref="E27:G27"/>
    <mergeCell ref="C26:D26"/>
    <mergeCell ref="E26:G26"/>
    <mergeCell ref="C25:D25"/>
    <mergeCell ref="E25:G25"/>
    <mergeCell ref="C24:D24"/>
    <mergeCell ref="E24:G24"/>
    <mergeCell ref="C23:D23"/>
    <mergeCell ref="E23:G23"/>
    <mergeCell ref="C22:D22"/>
    <mergeCell ref="E22:G22"/>
    <mergeCell ref="A17:G17"/>
    <mergeCell ref="C19:D19"/>
    <mergeCell ref="E19:G19"/>
    <mergeCell ref="C20:D20"/>
    <mergeCell ref="E20:G20"/>
    <mergeCell ref="C21:D21"/>
    <mergeCell ref="E21:G21"/>
    <mergeCell ref="B15:F15"/>
    <mergeCell ref="A3:G3"/>
    <mergeCell ref="A4:G4"/>
    <mergeCell ref="A5:G5"/>
    <mergeCell ref="A6:G6"/>
    <mergeCell ref="A7:G7"/>
    <mergeCell ref="A9:H9"/>
    <mergeCell ref="A11:H11"/>
    <mergeCell ref="A13:G13"/>
    <mergeCell ref="B14:F14"/>
  </mergeCells>
  <hyperlinks>
    <hyperlink ref="B20" location="СПОТ!B5" display="Характер протекания во времени процессов в АСУ (G1):"/>
    <hyperlink ref="B22" location="СПОТ!B12" display="Количество технологических операций автоматизированного контроля и управления (G2):"/>
    <hyperlink ref="B24" location="СПОТ!B21" display="Количество контролируемых физических сигналов (G3):"/>
    <hyperlink ref="B26" location="СПОТ!B36" display="Количество управляющих физических сигналов (G4):"/>
    <hyperlink ref="B28" location="СПОТ!B51" display="Количество внутримашинных переменных верхнего уровня АСУ (G5):"/>
    <hyperlink ref="B30" location="СПОТ!B62" display="Степень развитости информационных функций АСУ (G6):"/>
    <hyperlink ref="B32" location="СПОТ!B73" display="Степень развитости управляющих функций АСУ (G7):"/>
    <hyperlink ref="B34" location="СПОТ!B81" display="Режим функционирования АСУ (G8):"/>
    <hyperlink ref="B36" location="СПОТ!B87" display="Научно-технический уровень проектных решений по частям технической документации АСУ  (G9):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79" fitToHeight="0" orientation="portrait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94"/>
  <sheetViews>
    <sheetView tabSelected="1" topLeftCell="A82" zoomScaleNormal="100" zoomScaleSheetLayoutView="100" zoomScalePageLayoutView="70" workbookViewId="0">
      <selection activeCell="E93" sqref="E93:G93"/>
    </sheetView>
  </sheetViews>
  <sheetFormatPr defaultRowHeight="14.25"/>
  <cols>
    <col min="1" max="1" width="11.5703125" style="12" customWidth="1"/>
    <col min="2" max="2" width="37.5703125" style="12" customWidth="1"/>
    <col min="3" max="3" width="10.140625" style="12" customWidth="1"/>
    <col min="4" max="4" width="30.7109375" style="12" customWidth="1"/>
    <col min="5" max="5" width="9.42578125" style="12" customWidth="1"/>
    <col min="6" max="6" width="10.5703125" style="12" customWidth="1"/>
    <col min="7" max="7" width="14.85546875" style="12" customWidth="1"/>
    <col min="8" max="8" width="15.28515625" style="12" customWidth="1"/>
    <col min="9" max="9" width="13.140625" style="12" customWidth="1"/>
    <col min="10" max="16384" width="9.140625" style="12"/>
  </cols>
  <sheetData>
    <row r="1" spans="1:8" s="15" customFormat="1">
      <c r="A1" s="14"/>
      <c r="B1" s="16"/>
      <c r="C1" s="17"/>
      <c r="D1" s="17"/>
      <c r="E1" s="17"/>
      <c r="F1" s="17"/>
      <c r="G1" s="18"/>
    </row>
    <row r="2" spans="1:8" s="15" customFormat="1" ht="15">
      <c r="A2" s="115" t="s">
        <v>7</v>
      </c>
      <c r="B2" s="115"/>
      <c r="C2" s="115"/>
      <c r="D2" s="115"/>
      <c r="E2" s="115"/>
      <c r="F2" s="115"/>
      <c r="G2" s="115"/>
    </row>
    <row r="3" spans="1:8" s="15" customFormat="1" ht="15">
      <c r="A3" s="14"/>
      <c r="B3" s="19"/>
      <c r="C3" s="20"/>
      <c r="D3" s="21"/>
      <c r="E3" s="21"/>
      <c r="F3" s="21"/>
      <c r="G3" s="21"/>
    </row>
    <row r="4" spans="1:8" s="23" customFormat="1" ht="25.5" customHeight="1">
      <c r="A4" s="22" t="s">
        <v>8</v>
      </c>
      <c r="B4" s="22" t="s">
        <v>9</v>
      </c>
      <c r="C4" s="116" t="s">
        <v>10</v>
      </c>
      <c r="D4" s="117"/>
      <c r="E4" s="118" t="s">
        <v>11</v>
      </c>
      <c r="F4" s="118"/>
      <c r="G4" s="118"/>
      <c r="H4" s="15"/>
    </row>
    <row r="5" spans="1:8" s="23" customFormat="1" ht="28.5">
      <c r="A5" s="79">
        <v>1</v>
      </c>
      <c r="B5" s="80" t="s">
        <v>55</v>
      </c>
      <c r="C5" s="172"/>
      <c r="D5" s="173"/>
      <c r="E5" s="174"/>
      <c r="F5" s="174"/>
      <c r="G5" s="175"/>
      <c r="H5" s="15"/>
    </row>
    <row r="6" spans="1:8" s="23" customFormat="1" ht="15">
      <c r="A6" s="69" t="s">
        <v>64</v>
      </c>
      <c r="B6" s="25"/>
      <c r="C6" s="119" t="s">
        <v>12</v>
      </c>
      <c r="D6" s="132"/>
      <c r="E6" s="133">
        <v>0.14299999999999999</v>
      </c>
      <c r="F6" s="113"/>
      <c r="G6" s="114"/>
      <c r="H6" s="15"/>
    </row>
    <row r="7" spans="1:8" s="23" customFormat="1" ht="15">
      <c r="A7" s="69" t="s">
        <v>65</v>
      </c>
      <c r="B7" s="25"/>
      <c r="C7" s="119" t="s">
        <v>70</v>
      </c>
      <c r="D7" s="132"/>
      <c r="E7" s="133">
        <v>0.246</v>
      </c>
      <c r="F7" s="113"/>
      <c r="G7" s="114"/>
      <c r="H7" s="15"/>
    </row>
    <row r="8" spans="1:8" s="23" customFormat="1" ht="15">
      <c r="A8" s="69" t="s">
        <v>66</v>
      </c>
      <c r="B8" s="25"/>
      <c r="C8" s="119" t="s">
        <v>71</v>
      </c>
      <c r="D8" s="132"/>
      <c r="E8" s="133">
        <v>0.36199999999999999</v>
      </c>
      <c r="F8" s="113"/>
      <c r="G8" s="114"/>
      <c r="H8" s="15"/>
    </row>
    <row r="9" spans="1:8" s="23" customFormat="1" ht="15">
      <c r="A9" s="69" t="s">
        <v>67</v>
      </c>
      <c r="B9" s="25"/>
      <c r="C9" s="119" t="s">
        <v>72</v>
      </c>
      <c r="D9" s="132"/>
      <c r="E9" s="133">
        <v>0.38900000000000001</v>
      </c>
      <c r="F9" s="113"/>
      <c r="G9" s="114"/>
      <c r="H9" s="15"/>
    </row>
    <row r="10" spans="1:8" s="23" customFormat="1" ht="15">
      <c r="A10" s="69" t="s">
        <v>68</v>
      </c>
      <c r="B10" s="25"/>
      <c r="C10" s="119" t="s">
        <v>73</v>
      </c>
      <c r="D10" s="132"/>
      <c r="E10" s="133">
        <v>0.42899999999999999</v>
      </c>
      <c r="F10" s="113"/>
      <c r="G10" s="114"/>
      <c r="H10" s="15"/>
    </row>
    <row r="11" spans="1:8" s="23" customFormat="1" ht="15">
      <c r="A11" s="69" t="s">
        <v>69</v>
      </c>
      <c r="B11" s="25"/>
      <c r="C11" s="119" t="s">
        <v>74</v>
      </c>
      <c r="D11" s="132"/>
      <c r="E11" s="133">
        <v>0.53200000000000003</v>
      </c>
      <c r="F11" s="113"/>
      <c r="G11" s="114"/>
      <c r="H11" s="15"/>
    </row>
    <row r="12" spans="1:8" s="23" customFormat="1" ht="42.75">
      <c r="A12" s="81">
        <f>A5+1</f>
        <v>2</v>
      </c>
      <c r="B12" s="82" t="s">
        <v>56</v>
      </c>
      <c r="C12" s="177"/>
      <c r="D12" s="178"/>
      <c r="E12" s="179"/>
      <c r="F12" s="179"/>
      <c r="G12" s="180"/>
      <c r="H12" s="15"/>
    </row>
    <row r="13" spans="1:8" s="23" customFormat="1" ht="15">
      <c r="A13" s="69" t="s">
        <v>75</v>
      </c>
      <c r="B13" s="25"/>
      <c r="C13" s="111" t="s">
        <v>83</v>
      </c>
      <c r="D13" s="176"/>
      <c r="E13" s="133">
        <v>0.14299999999999999</v>
      </c>
      <c r="F13" s="113"/>
      <c r="G13" s="114"/>
      <c r="H13" s="15"/>
    </row>
    <row r="14" spans="1:8" s="23" customFormat="1" ht="15">
      <c r="A14" s="69" t="s">
        <v>76</v>
      </c>
      <c r="B14" s="25"/>
      <c r="C14" s="111" t="s">
        <v>84</v>
      </c>
      <c r="D14" s="176"/>
      <c r="E14" s="133">
        <v>0.28599999999999998</v>
      </c>
      <c r="F14" s="113"/>
      <c r="G14" s="114"/>
      <c r="H14" s="15"/>
    </row>
    <row r="15" spans="1:8" s="23" customFormat="1" ht="15">
      <c r="A15" s="69" t="s">
        <v>77</v>
      </c>
      <c r="B15" s="25"/>
      <c r="C15" s="111" t="s">
        <v>85</v>
      </c>
      <c r="D15" s="176"/>
      <c r="E15" s="133">
        <v>0.38900000000000001</v>
      </c>
      <c r="F15" s="113"/>
      <c r="G15" s="114"/>
      <c r="H15" s="15"/>
    </row>
    <row r="16" spans="1:8" s="23" customFormat="1" ht="15">
      <c r="A16" s="69" t="s">
        <v>78</v>
      </c>
      <c r="B16" s="25"/>
      <c r="C16" s="111" t="s">
        <v>86</v>
      </c>
      <c r="D16" s="176"/>
      <c r="E16" s="133">
        <v>0.53200000000000003</v>
      </c>
      <c r="F16" s="113"/>
      <c r="G16" s="114"/>
      <c r="H16" s="15"/>
    </row>
    <row r="17" spans="1:8" s="23" customFormat="1" ht="15">
      <c r="A17" s="69" t="s">
        <v>79</v>
      </c>
      <c r="B17" s="25"/>
      <c r="C17" s="111" t="s">
        <v>87</v>
      </c>
      <c r="D17" s="176"/>
      <c r="E17" s="133">
        <v>0.63600000000000001</v>
      </c>
      <c r="F17" s="113"/>
      <c r="G17" s="114"/>
      <c r="H17" s="15"/>
    </row>
    <row r="18" spans="1:8" s="23" customFormat="1" ht="15">
      <c r="A18" s="69" t="s">
        <v>80</v>
      </c>
      <c r="B18" s="25"/>
      <c r="C18" s="111" t="s">
        <v>88</v>
      </c>
      <c r="D18" s="176"/>
      <c r="E18" s="133">
        <v>0.77800000000000002</v>
      </c>
      <c r="F18" s="113"/>
      <c r="G18" s="114"/>
      <c r="H18" s="15"/>
    </row>
    <row r="19" spans="1:8" s="23" customFormat="1" ht="15">
      <c r="A19" s="69" t="s">
        <v>81</v>
      </c>
      <c r="B19" s="25"/>
      <c r="C19" s="111" t="s">
        <v>89</v>
      </c>
      <c r="D19" s="176"/>
      <c r="E19" s="133">
        <v>0.92100000000000004</v>
      </c>
      <c r="F19" s="113"/>
      <c r="G19" s="114"/>
      <c r="H19" s="15"/>
    </row>
    <row r="20" spans="1:8" s="23" customFormat="1" ht="28.5" customHeight="1">
      <c r="A20" s="69" t="s">
        <v>82</v>
      </c>
      <c r="B20" s="25"/>
      <c r="C20" s="111" t="s">
        <v>90</v>
      </c>
      <c r="D20" s="176"/>
      <c r="E20" s="133">
        <v>0.14299999999999999</v>
      </c>
      <c r="F20" s="113"/>
      <c r="G20" s="114"/>
      <c r="H20" s="15"/>
    </row>
    <row r="21" spans="1:8" s="23" customFormat="1" ht="28.5">
      <c r="A21" s="87">
        <f>A12+1</f>
        <v>3</v>
      </c>
      <c r="B21" s="88" t="s">
        <v>57</v>
      </c>
      <c r="C21" s="181"/>
      <c r="D21" s="182"/>
      <c r="E21" s="183"/>
      <c r="F21" s="183"/>
      <c r="G21" s="184"/>
      <c r="H21" s="15"/>
    </row>
    <row r="22" spans="1:8" s="23" customFormat="1" ht="15">
      <c r="A22" s="69" t="s">
        <v>91</v>
      </c>
      <c r="B22" s="25"/>
      <c r="C22" s="119" t="s">
        <v>105</v>
      </c>
      <c r="D22" s="132"/>
      <c r="E22" s="185">
        <v>0.25</v>
      </c>
      <c r="F22" s="186"/>
      <c r="G22" s="187"/>
      <c r="H22" s="15"/>
    </row>
    <row r="23" spans="1:8" s="23" customFormat="1" ht="15">
      <c r="A23" s="69" t="s">
        <v>92</v>
      </c>
      <c r="B23" s="25"/>
      <c r="C23" s="119" t="s">
        <v>106</v>
      </c>
      <c r="D23" s="132"/>
      <c r="E23" s="185">
        <v>0.5</v>
      </c>
      <c r="F23" s="186"/>
      <c r="G23" s="187"/>
      <c r="H23" s="15"/>
    </row>
    <row r="24" spans="1:8" s="23" customFormat="1" ht="15">
      <c r="A24" s="69" t="s">
        <v>93</v>
      </c>
      <c r="B24" s="25"/>
      <c r="C24" s="119" t="s">
        <v>107</v>
      </c>
      <c r="D24" s="132"/>
      <c r="E24" s="185">
        <v>0.75</v>
      </c>
      <c r="F24" s="186"/>
      <c r="G24" s="187"/>
      <c r="H24" s="15"/>
    </row>
    <row r="25" spans="1:8" s="23" customFormat="1" ht="15">
      <c r="A25" s="69" t="s">
        <v>94</v>
      </c>
      <c r="B25" s="25"/>
      <c r="C25" s="119" t="s">
        <v>108</v>
      </c>
      <c r="D25" s="132"/>
      <c r="E25" s="185">
        <v>1</v>
      </c>
      <c r="F25" s="186"/>
      <c r="G25" s="187"/>
      <c r="H25" s="15"/>
    </row>
    <row r="26" spans="1:8" s="23" customFormat="1" ht="15">
      <c r="A26" s="69" t="s">
        <v>95</v>
      </c>
      <c r="B26" s="25"/>
      <c r="C26" s="119" t="s">
        <v>109</v>
      </c>
      <c r="D26" s="132"/>
      <c r="E26" s="185">
        <v>1.25</v>
      </c>
      <c r="F26" s="186"/>
      <c r="G26" s="187"/>
      <c r="H26" s="15"/>
    </row>
    <row r="27" spans="1:8" s="23" customFormat="1" ht="15">
      <c r="A27" s="69" t="s">
        <v>96</v>
      </c>
      <c r="B27" s="25"/>
      <c r="C27" s="119" t="s">
        <v>110</v>
      </c>
      <c r="D27" s="132"/>
      <c r="E27" s="185">
        <v>1.5</v>
      </c>
      <c r="F27" s="186"/>
      <c r="G27" s="187"/>
      <c r="H27" s="15"/>
    </row>
    <row r="28" spans="1:8" s="23" customFormat="1" ht="15">
      <c r="A28" s="69" t="s">
        <v>97</v>
      </c>
      <c r="B28" s="25"/>
      <c r="C28" s="119" t="s">
        <v>111</v>
      </c>
      <c r="D28" s="132"/>
      <c r="E28" s="185">
        <v>1.75</v>
      </c>
      <c r="F28" s="186"/>
      <c r="G28" s="187"/>
      <c r="H28" s="15"/>
    </row>
    <row r="29" spans="1:8" s="23" customFormat="1" ht="15">
      <c r="A29" s="69" t="s">
        <v>98</v>
      </c>
      <c r="B29" s="25"/>
      <c r="C29" s="119" t="s">
        <v>112</v>
      </c>
      <c r="D29" s="132"/>
      <c r="E29" s="185">
        <v>2</v>
      </c>
      <c r="F29" s="186"/>
      <c r="G29" s="187"/>
      <c r="H29" s="15"/>
    </row>
    <row r="30" spans="1:8" s="23" customFormat="1" ht="15">
      <c r="A30" s="69" t="s">
        <v>99</v>
      </c>
      <c r="B30" s="25"/>
      <c r="C30" s="119" t="s">
        <v>113</v>
      </c>
      <c r="D30" s="132"/>
      <c r="E30" s="185">
        <v>2.25</v>
      </c>
      <c r="F30" s="186"/>
      <c r="G30" s="187"/>
      <c r="H30" s="15"/>
    </row>
    <row r="31" spans="1:8" s="23" customFormat="1" ht="15">
      <c r="A31" s="69" t="s">
        <v>100</v>
      </c>
      <c r="B31" s="25"/>
      <c r="C31" s="119" t="s">
        <v>114</v>
      </c>
      <c r="D31" s="132"/>
      <c r="E31" s="185">
        <v>2.5</v>
      </c>
      <c r="F31" s="186"/>
      <c r="G31" s="187"/>
      <c r="H31" s="15"/>
    </row>
    <row r="32" spans="1:8" s="23" customFormat="1" ht="15">
      <c r="A32" s="69" t="s">
        <v>101</v>
      </c>
      <c r="B32" s="25"/>
      <c r="C32" s="119" t="s">
        <v>115</v>
      </c>
      <c r="D32" s="132"/>
      <c r="E32" s="185">
        <v>2.75</v>
      </c>
      <c r="F32" s="186"/>
      <c r="G32" s="187"/>
      <c r="H32" s="15"/>
    </row>
    <row r="33" spans="1:8" s="23" customFormat="1" ht="15">
      <c r="A33" s="69" t="s">
        <v>102</v>
      </c>
      <c r="B33" s="25"/>
      <c r="C33" s="119" t="s">
        <v>116</v>
      </c>
      <c r="D33" s="132"/>
      <c r="E33" s="185">
        <v>3</v>
      </c>
      <c r="F33" s="186"/>
      <c r="G33" s="187"/>
      <c r="H33" s="15"/>
    </row>
    <row r="34" spans="1:8" s="23" customFormat="1" ht="15">
      <c r="A34" s="69" t="s">
        <v>103</v>
      </c>
      <c r="B34" s="25"/>
      <c r="C34" s="119" t="s">
        <v>117</v>
      </c>
      <c r="D34" s="132"/>
      <c r="E34" s="185">
        <v>3.25</v>
      </c>
      <c r="F34" s="186"/>
      <c r="G34" s="187"/>
      <c r="H34" s="15"/>
    </row>
    <row r="35" spans="1:8" s="23" customFormat="1" ht="32.25" customHeight="1">
      <c r="A35" s="69" t="s">
        <v>104</v>
      </c>
      <c r="B35" s="25"/>
      <c r="C35" s="119" t="s">
        <v>118</v>
      </c>
      <c r="D35" s="132"/>
      <c r="E35" s="185">
        <v>0.25</v>
      </c>
      <c r="F35" s="186"/>
      <c r="G35" s="187"/>
      <c r="H35" s="15"/>
    </row>
    <row r="36" spans="1:8" s="23" customFormat="1" ht="28.5">
      <c r="A36" s="85">
        <f>A21+1</f>
        <v>4</v>
      </c>
      <c r="B36" s="86" t="s">
        <v>58</v>
      </c>
      <c r="C36" s="188"/>
      <c r="D36" s="189"/>
      <c r="E36" s="190"/>
      <c r="F36" s="190"/>
      <c r="G36" s="191"/>
      <c r="H36" s="15"/>
    </row>
    <row r="37" spans="1:8" s="23" customFormat="1" ht="15">
      <c r="A37" s="69" t="s">
        <v>130</v>
      </c>
      <c r="B37" s="25"/>
      <c r="C37" s="111" t="s">
        <v>83</v>
      </c>
      <c r="D37" s="176"/>
      <c r="E37" s="133">
        <v>0.14299999999999999</v>
      </c>
      <c r="F37" s="113"/>
      <c r="G37" s="114"/>
      <c r="H37" s="15"/>
    </row>
    <row r="38" spans="1:8" s="23" customFormat="1" ht="15">
      <c r="A38" s="69" t="s">
        <v>131</v>
      </c>
      <c r="B38" s="25"/>
      <c r="C38" s="111" t="s">
        <v>84</v>
      </c>
      <c r="D38" s="176"/>
      <c r="E38" s="133">
        <v>0.27700000000000002</v>
      </c>
      <c r="F38" s="113"/>
      <c r="G38" s="114"/>
      <c r="H38" s="15"/>
    </row>
    <row r="39" spans="1:8" s="23" customFormat="1" ht="15">
      <c r="A39" s="69" t="s">
        <v>132</v>
      </c>
      <c r="B39" s="25"/>
      <c r="C39" s="111" t="s">
        <v>85</v>
      </c>
      <c r="D39" s="176"/>
      <c r="E39" s="133">
        <v>0.42</v>
      </c>
      <c r="F39" s="113"/>
      <c r="G39" s="114"/>
      <c r="H39" s="15"/>
    </row>
    <row r="40" spans="1:8" s="23" customFormat="1" ht="15">
      <c r="A40" s="69" t="s">
        <v>133</v>
      </c>
      <c r="B40" s="25"/>
      <c r="C40" s="111" t="s">
        <v>119</v>
      </c>
      <c r="D40" s="176"/>
      <c r="E40" s="133">
        <v>0.54</v>
      </c>
      <c r="F40" s="113"/>
      <c r="G40" s="114"/>
      <c r="H40" s="15"/>
    </row>
    <row r="41" spans="1:8" s="23" customFormat="1" ht="15">
      <c r="A41" s="69" t="s">
        <v>134</v>
      </c>
      <c r="B41" s="25"/>
      <c r="C41" s="111" t="s">
        <v>120</v>
      </c>
      <c r="D41" s="176"/>
      <c r="E41" s="133">
        <v>0.68300000000000005</v>
      </c>
      <c r="F41" s="113"/>
      <c r="G41" s="114"/>
      <c r="H41" s="15"/>
    </row>
    <row r="42" spans="1:8" s="23" customFormat="1" ht="15">
      <c r="A42" s="69" t="s">
        <v>135</v>
      </c>
      <c r="B42" s="25"/>
      <c r="C42" s="111" t="s">
        <v>121</v>
      </c>
      <c r="D42" s="176"/>
      <c r="E42" s="133">
        <v>0.80300000000000005</v>
      </c>
      <c r="F42" s="113"/>
      <c r="G42" s="114"/>
      <c r="H42" s="15"/>
    </row>
    <row r="43" spans="1:8" s="23" customFormat="1" ht="15">
      <c r="A43" s="69" t="s">
        <v>136</v>
      </c>
      <c r="B43" s="25"/>
      <c r="C43" s="111" t="s">
        <v>122</v>
      </c>
      <c r="D43" s="176"/>
      <c r="E43" s="133">
        <v>0.94499999999999995</v>
      </c>
      <c r="F43" s="113"/>
      <c r="G43" s="114"/>
      <c r="H43" s="15"/>
    </row>
    <row r="44" spans="1:8" s="23" customFormat="1" ht="15">
      <c r="A44" s="69" t="s">
        <v>137</v>
      </c>
      <c r="B44" s="25"/>
      <c r="C44" s="111" t="s">
        <v>123</v>
      </c>
      <c r="D44" s="176"/>
      <c r="E44" s="133">
        <v>1.0649999999999999</v>
      </c>
      <c r="F44" s="113"/>
      <c r="G44" s="114"/>
      <c r="H44" s="15"/>
    </row>
    <row r="45" spans="1:8" s="23" customFormat="1" ht="15">
      <c r="A45" s="69" t="s">
        <v>138</v>
      </c>
      <c r="B45" s="25"/>
      <c r="C45" s="111" t="s">
        <v>124</v>
      </c>
      <c r="D45" s="176"/>
      <c r="E45" s="133">
        <v>1.208</v>
      </c>
      <c r="F45" s="113"/>
      <c r="G45" s="114"/>
      <c r="H45" s="15"/>
    </row>
    <row r="46" spans="1:8" s="23" customFormat="1" ht="15">
      <c r="A46" s="69" t="s">
        <v>139</v>
      </c>
      <c r="B46" s="25"/>
      <c r="C46" s="111" t="s">
        <v>125</v>
      </c>
      <c r="D46" s="176"/>
      <c r="E46" s="133">
        <v>1.3420000000000001</v>
      </c>
      <c r="F46" s="113"/>
      <c r="G46" s="114"/>
      <c r="H46" s="15"/>
    </row>
    <row r="47" spans="1:8" s="23" customFormat="1" ht="15">
      <c r="A47" s="69" t="s">
        <v>140</v>
      </c>
      <c r="B47" s="25"/>
      <c r="C47" s="111" t="s">
        <v>126</v>
      </c>
      <c r="D47" s="176"/>
      <c r="E47" s="133">
        <v>1.4850000000000001</v>
      </c>
      <c r="F47" s="113"/>
      <c r="G47" s="114"/>
      <c r="H47" s="15"/>
    </row>
    <row r="48" spans="1:8" s="23" customFormat="1" ht="15">
      <c r="A48" s="69" t="s">
        <v>141</v>
      </c>
      <c r="B48" s="25"/>
      <c r="C48" s="111" t="s">
        <v>127</v>
      </c>
      <c r="D48" s="176"/>
      <c r="E48" s="133">
        <v>1.619</v>
      </c>
      <c r="F48" s="113"/>
      <c r="G48" s="114"/>
      <c r="H48" s="15"/>
    </row>
    <row r="49" spans="1:8" s="23" customFormat="1" ht="15">
      <c r="A49" s="69" t="s">
        <v>142</v>
      </c>
      <c r="B49" s="25"/>
      <c r="C49" s="111" t="s">
        <v>128</v>
      </c>
      <c r="D49" s="176"/>
      <c r="E49" s="133">
        <v>1.762</v>
      </c>
      <c r="F49" s="113"/>
      <c r="G49" s="114"/>
      <c r="H49" s="15"/>
    </row>
    <row r="50" spans="1:8" s="23" customFormat="1" ht="33.75" customHeight="1">
      <c r="A50" s="69" t="s">
        <v>143</v>
      </c>
      <c r="B50" s="25"/>
      <c r="C50" s="119" t="s">
        <v>129</v>
      </c>
      <c r="D50" s="132"/>
      <c r="E50" s="133">
        <v>0.14299999999999999</v>
      </c>
      <c r="F50" s="113"/>
      <c r="G50" s="114"/>
      <c r="H50" s="15"/>
    </row>
    <row r="51" spans="1:8" s="23" customFormat="1" ht="42.75">
      <c r="A51" s="91">
        <f>A36+1</f>
        <v>5</v>
      </c>
      <c r="B51" s="92" t="s">
        <v>59</v>
      </c>
      <c r="C51" s="192"/>
      <c r="D51" s="193"/>
      <c r="E51" s="194"/>
      <c r="F51" s="194"/>
      <c r="G51" s="195"/>
      <c r="H51" s="15"/>
    </row>
    <row r="52" spans="1:8" s="23" customFormat="1" ht="15">
      <c r="A52" s="69" t="s">
        <v>144</v>
      </c>
      <c r="B52" s="25"/>
      <c r="C52" s="119" t="s">
        <v>154</v>
      </c>
      <c r="D52" s="132"/>
      <c r="E52" s="133">
        <v>7.1999999999999995E-2</v>
      </c>
      <c r="F52" s="113"/>
      <c r="G52" s="114"/>
      <c r="H52" s="15"/>
    </row>
    <row r="53" spans="1:8" s="23" customFormat="1" ht="15" customHeight="1">
      <c r="A53" s="69" t="s">
        <v>145</v>
      </c>
      <c r="B53" s="25"/>
      <c r="C53" s="111" t="s">
        <v>155</v>
      </c>
      <c r="D53" s="176"/>
      <c r="E53" s="133">
        <v>0.14299999999999999</v>
      </c>
      <c r="F53" s="113"/>
      <c r="G53" s="114"/>
      <c r="H53" s="15"/>
    </row>
    <row r="54" spans="1:8" s="23" customFormat="1" ht="15">
      <c r="A54" s="69" t="s">
        <v>146</v>
      </c>
      <c r="B54" s="25"/>
      <c r="C54" s="111" t="s">
        <v>156</v>
      </c>
      <c r="D54" s="176"/>
      <c r="E54" s="133">
        <v>0.27700000000000002</v>
      </c>
      <c r="F54" s="113"/>
      <c r="G54" s="114"/>
      <c r="H54" s="15"/>
    </row>
    <row r="55" spans="1:8" s="23" customFormat="1" ht="15">
      <c r="A55" s="69" t="s">
        <v>147</v>
      </c>
      <c r="B55" s="25"/>
      <c r="C55" s="111" t="s">
        <v>157</v>
      </c>
      <c r="D55" s="176"/>
      <c r="E55" s="133">
        <v>0.40600000000000003</v>
      </c>
      <c r="F55" s="113"/>
      <c r="G55" s="114"/>
      <c r="H55" s="15"/>
    </row>
    <row r="56" spans="1:8" s="23" customFormat="1" ht="15">
      <c r="A56" s="69" t="s">
        <v>148</v>
      </c>
      <c r="B56" s="25"/>
      <c r="C56" s="111" t="s">
        <v>158</v>
      </c>
      <c r="D56" s="176"/>
      <c r="E56" s="133">
        <v>0.68799999999999994</v>
      </c>
      <c r="F56" s="113"/>
      <c r="G56" s="114"/>
      <c r="H56" s="15"/>
    </row>
    <row r="57" spans="1:8" s="23" customFormat="1" ht="15">
      <c r="A57" s="69" t="s">
        <v>149</v>
      </c>
      <c r="B57" s="25"/>
      <c r="C57" s="111" t="s">
        <v>159</v>
      </c>
      <c r="D57" s="176"/>
      <c r="E57" s="133">
        <v>0.93100000000000005</v>
      </c>
      <c r="F57" s="113"/>
      <c r="G57" s="114"/>
      <c r="H57" s="15"/>
    </row>
    <row r="58" spans="1:8" s="23" customFormat="1" ht="15">
      <c r="A58" s="69" t="s">
        <v>150</v>
      </c>
      <c r="B58" s="25"/>
      <c r="C58" s="111" t="s">
        <v>160</v>
      </c>
      <c r="D58" s="176"/>
      <c r="E58" s="133">
        <v>1.194</v>
      </c>
      <c r="F58" s="113"/>
      <c r="G58" s="114"/>
      <c r="H58" s="15"/>
    </row>
    <row r="59" spans="1:8" s="23" customFormat="1" ht="15">
      <c r="A59" s="69" t="s">
        <v>151</v>
      </c>
      <c r="B59" s="25"/>
      <c r="C59" s="111" t="s">
        <v>161</v>
      </c>
      <c r="D59" s="176"/>
      <c r="E59" s="133">
        <v>1.4710000000000001</v>
      </c>
      <c r="F59" s="113"/>
      <c r="G59" s="114"/>
      <c r="H59" s="15"/>
    </row>
    <row r="60" spans="1:8" s="23" customFormat="1" ht="15">
      <c r="A60" s="69" t="s">
        <v>152</v>
      </c>
      <c r="B60" s="25"/>
      <c r="C60" s="111" t="s">
        <v>162</v>
      </c>
      <c r="D60" s="176"/>
      <c r="E60" s="133">
        <v>1.748</v>
      </c>
      <c r="F60" s="113"/>
      <c r="G60" s="114"/>
      <c r="H60" s="15"/>
    </row>
    <row r="61" spans="1:8" s="23" customFormat="1" ht="15">
      <c r="A61" s="69" t="s">
        <v>153</v>
      </c>
      <c r="B61" s="25"/>
      <c r="C61" s="119" t="s">
        <v>163</v>
      </c>
      <c r="D61" s="132"/>
      <c r="E61" s="133">
        <v>0.27700000000000002</v>
      </c>
      <c r="F61" s="113"/>
      <c r="G61" s="114"/>
      <c r="H61" s="15"/>
    </row>
    <row r="62" spans="1:8" s="23" customFormat="1" ht="42.75">
      <c r="A62" s="83">
        <f>A51+1</f>
        <v>6</v>
      </c>
      <c r="B62" s="84" t="s">
        <v>60</v>
      </c>
      <c r="C62" s="196"/>
      <c r="D62" s="197"/>
      <c r="E62" s="198"/>
      <c r="F62" s="199"/>
      <c r="G62" s="200"/>
      <c r="H62" s="15"/>
    </row>
    <row r="63" spans="1:8" s="23" customFormat="1" ht="27" customHeight="1">
      <c r="A63" s="69" t="s">
        <v>164</v>
      </c>
      <c r="B63" s="25"/>
      <c r="C63" s="201" t="s">
        <v>174</v>
      </c>
      <c r="D63" s="202"/>
      <c r="E63" s="133">
        <v>0.14299999999999999</v>
      </c>
      <c r="F63" s="113"/>
      <c r="G63" s="114"/>
      <c r="H63" s="15"/>
    </row>
    <row r="64" spans="1:8" s="23" customFormat="1" ht="24" customHeight="1">
      <c r="A64" s="69" t="s">
        <v>165</v>
      </c>
      <c r="B64" s="25"/>
      <c r="C64" s="201" t="s">
        <v>175</v>
      </c>
      <c r="D64" s="202"/>
      <c r="E64" s="133">
        <v>0.42</v>
      </c>
      <c r="F64" s="113"/>
      <c r="G64" s="114"/>
      <c r="H64" s="15"/>
    </row>
    <row r="65" spans="1:8" s="23" customFormat="1" ht="37.5" customHeight="1">
      <c r="A65" s="69" t="s">
        <v>166</v>
      </c>
      <c r="B65" s="25"/>
      <c r="C65" s="201" t="s">
        <v>176</v>
      </c>
      <c r="D65" s="202"/>
      <c r="E65" s="133">
        <v>0.79200000000000004</v>
      </c>
      <c r="F65" s="113"/>
      <c r="G65" s="114"/>
      <c r="H65" s="15"/>
    </row>
    <row r="66" spans="1:8" s="23" customFormat="1" ht="61.5" customHeight="1">
      <c r="A66" s="69" t="s">
        <v>167</v>
      </c>
      <c r="B66" s="25"/>
      <c r="C66" s="201" t="s">
        <v>177</v>
      </c>
      <c r="D66" s="202"/>
      <c r="E66" s="133">
        <v>1.2030000000000001</v>
      </c>
      <c r="F66" s="113"/>
      <c r="G66" s="114"/>
      <c r="H66" s="15"/>
    </row>
    <row r="67" spans="1:8" s="23" customFormat="1" ht="50.25" customHeight="1">
      <c r="A67" s="69" t="s">
        <v>168</v>
      </c>
      <c r="B67" s="25"/>
      <c r="C67" s="201" t="s">
        <v>178</v>
      </c>
      <c r="D67" s="202"/>
      <c r="E67" s="133">
        <v>1.3420000000000001</v>
      </c>
      <c r="F67" s="113"/>
      <c r="G67" s="114"/>
      <c r="H67" s="15"/>
    </row>
    <row r="68" spans="1:8" s="23" customFormat="1" ht="48" customHeight="1">
      <c r="A68" s="69" t="s">
        <v>169</v>
      </c>
      <c r="B68" s="25"/>
      <c r="C68" s="201" t="s">
        <v>179</v>
      </c>
      <c r="D68" s="202"/>
      <c r="E68" s="133">
        <v>1.4850000000000001</v>
      </c>
      <c r="F68" s="113"/>
      <c r="G68" s="114"/>
      <c r="H68" s="15"/>
    </row>
    <row r="69" spans="1:8" s="23" customFormat="1" ht="53.25" customHeight="1">
      <c r="A69" s="69" t="s">
        <v>170</v>
      </c>
      <c r="B69" s="25"/>
      <c r="C69" s="201" t="s">
        <v>180</v>
      </c>
      <c r="D69" s="202"/>
      <c r="E69" s="133">
        <v>1.619</v>
      </c>
      <c r="F69" s="113"/>
      <c r="G69" s="114"/>
      <c r="H69" s="15"/>
    </row>
    <row r="70" spans="1:8" s="23" customFormat="1" ht="39" customHeight="1">
      <c r="A70" s="69" t="s">
        <v>171</v>
      </c>
      <c r="B70" s="25"/>
      <c r="C70" s="201" t="s">
        <v>181</v>
      </c>
      <c r="D70" s="202"/>
      <c r="E70" s="133">
        <v>1.762</v>
      </c>
      <c r="F70" s="113"/>
      <c r="G70" s="114"/>
      <c r="H70" s="15"/>
    </row>
    <row r="71" spans="1:8" s="23" customFormat="1" ht="60.75" customHeight="1">
      <c r="A71" s="69" t="s">
        <v>172</v>
      </c>
      <c r="B71" s="25"/>
      <c r="C71" s="201" t="s">
        <v>182</v>
      </c>
      <c r="D71" s="202"/>
      <c r="E71" s="133">
        <v>1.905</v>
      </c>
      <c r="F71" s="113"/>
      <c r="G71" s="114"/>
      <c r="H71" s="15"/>
    </row>
    <row r="72" spans="1:8" s="23" customFormat="1" ht="75" customHeight="1">
      <c r="A72" s="69" t="s">
        <v>173</v>
      </c>
      <c r="B72" s="25"/>
      <c r="C72" s="201" t="s">
        <v>183</v>
      </c>
      <c r="D72" s="202"/>
      <c r="E72" s="133">
        <v>2.048</v>
      </c>
      <c r="F72" s="113"/>
      <c r="G72" s="114"/>
      <c r="H72" s="15"/>
    </row>
    <row r="73" spans="1:8" s="23" customFormat="1" ht="28.5">
      <c r="A73" s="89">
        <f>A62+1</f>
        <v>7</v>
      </c>
      <c r="B73" s="90" t="s">
        <v>61</v>
      </c>
      <c r="C73" s="203"/>
      <c r="D73" s="204"/>
      <c r="E73" s="205"/>
      <c r="F73" s="206"/>
      <c r="G73" s="207"/>
      <c r="H73" s="15"/>
    </row>
    <row r="74" spans="1:8" s="23" customFormat="1" ht="36.75" customHeight="1">
      <c r="A74" s="69" t="s">
        <v>184</v>
      </c>
      <c r="B74" s="25"/>
      <c r="C74" s="201" t="s">
        <v>191</v>
      </c>
      <c r="D74" s="202"/>
      <c r="E74" s="133">
        <v>0.14299999999999999</v>
      </c>
      <c r="F74" s="113"/>
      <c r="G74" s="114"/>
      <c r="H74" s="15"/>
    </row>
    <row r="75" spans="1:8" s="23" customFormat="1" ht="36" customHeight="1">
      <c r="A75" s="69" t="s">
        <v>185</v>
      </c>
      <c r="B75" s="25"/>
      <c r="C75" s="201" t="s">
        <v>192</v>
      </c>
      <c r="D75" s="202"/>
      <c r="E75" s="133">
        <v>0.42</v>
      </c>
      <c r="F75" s="113"/>
      <c r="G75" s="114"/>
      <c r="H75" s="15"/>
    </row>
    <row r="76" spans="1:8" s="23" customFormat="1" ht="39" customHeight="1">
      <c r="A76" s="69" t="s">
        <v>186</v>
      </c>
      <c r="B76" s="25"/>
      <c r="C76" s="201" t="s">
        <v>193</v>
      </c>
      <c r="D76" s="202"/>
      <c r="E76" s="133">
        <v>0.68799999999999994</v>
      </c>
      <c r="F76" s="113"/>
      <c r="G76" s="114"/>
      <c r="H76" s="15"/>
    </row>
    <row r="77" spans="1:8" s="23" customFormat="1" ht="24.75" customHeight="1">
      <c r="A77" s="69" t="s">
        <v>187</v>
      </c>
      <c r="B77" s="25"/>
      <c r="C77" s="201" t="s">
        <v>194</v>
      </c>
      <c r="D77" s="202"/>
      <c r="E77" s="133">
        <v>0.95099999999999996</v>
      </c>
      <c r="F77" s="113"/>
      <c r="G77" s="114"/>
      <c r="H77" s="15"/>
    </row>
    <row r="78" spans="1:8" s="23" customFormat="1" ht="24.75" customHeight="1">
      <c r="A78" s="69" t="s">
        <v>188</v>
      </c>
      <c r="B78" s="25"/>
      <c r="C78" s="201" t="s">
        <v>195</v>
      </c>
      <c r="D78" s="202"/>
      <c r="E78" s="133">
        <v>1.3939999999999999</v>
      </c>
      <c r="F78" s="113"/>
      <c r="G78" s="114"/>
      <c r="H78" s="15"/>
    </row>
    <row r="79" spans="1:8" s="23" customFormat="1" ht="37.5" customHeight="1">
      <c r="A79" s="69" t="s">
        <v>189</v>
      </c>
      <c r="B79" s="25"/>
      <c r="C79" s="201" t="s">
        <v>196</v>
      </c>
      <c r="D79" s="202"/>
      <c r="E79" s="133">
        <v>1.6040000000000001</v>
      </c>
      <c r="F79" s="113"/>
      <c r="G79" s="114"/>
      <c r="H79" s="15"/>
    </row>
    <row r="80" spans="1:8" s="23" customFormat="1" ht="51" customHeight="1">
      <c r="A80" s="69" t="s">
        <v>190</v>
      </c>
      <c r="B80" s="25"/>
      <c r="C80" s="201" t="s">
        <v>197</v>
      </c>
      <c r="D80" s="202"/>
      <c r="E80" s="133">
        <v>1.7470000000000001</v>
      </c>
      <c r="F80" s="113"/>
      <c r="G80" s="114"/>
      <c r="H80" s="15"/>
    </row>
    <row r="81" spans="1:8" s="23" customFormat="1" ht="15">
      <c r="A81" s="93">
        <f t="shared" ref="A81" si="0">A73+1</f>
        <v>8</v>
      </c>
      <c r="B81" s="94" t="s">
        <v>62</v>
      </c>
      <c r="C81" s="208"/>
      <c r="D81" s="209"/>
      <c r="E81" s="210"/>
      <c r="F81" s="211"/>
      <c r="G81" s="212"/>
      <c r="H81" s="15"/>
    </row>
    <row r="82" spans="1:8" s="23" customFormat="1" ht="15">
      <c r="A82" s="69" t="s">
        <v>198</v>
      </c>
      <c r="B82" s="68"/>
      <c r="C82" s="128" t="s">
        <v>203</v>
      </c>
      <c r="D82" s="213"/>
      <c r="E82" s="133">
        <v>0.14299999999999999</v>
      </c>
      <c r="F82" s="113"/>
      <c r="G82" s="114"/>
      <c r="H82" s="15"/>
    </row>
    <row r="83" spans="1:8" s="23" customFormat="1" ht="15">
      <c r="A83" s="69" t="s">
        <v>199</v>
      </c>
      <c r="B83" s="68"/>
      <c r="C83" s="128" t="s">
        <v>204</v>
      </c>
      <c r="D83" s="213"/>
      <c r="E83" s="133">
        <v>0.23200000000000001</v>
      </c>
      <c r="F83" s="113"/>
      <c r="G83" s="114"/>
      <c r="H83" s="15"/>
    </row>
    <row r="84" spans="1:8" s="23" customFormat="1" ht="15">
      <c r="A84" s="69" t="s">
        <v>200</v>
      </c>
      <c r="B84" s="68"/>
      <c r="C84" s="128" t="s">
        <v>205</v>
      </c>
      <c r="D84" s="213"/>
      <c r="E84" s="133">
        <v>0.36199999999999999</v>
      </c>
      <c r="F84" s="113"/>
      <c r="G84" s="114"/>
      <c r="H84" s="15"/>
    </row>
    <row r="85" spans="1:8" s="23" customFormat="1" ht="33.75" customHeight="1">
      <c r="A85" s="69" t="s">
        <v>201</v>
      </c>
      <c r="B85" s="68"/>
      <c r="C85" s="128" t="s">
        <v>206</v>
      </c>
      <c r="D85" s="213"/>
      <c r="E85" s="133">
        <v>0.52700000000000002</v>
      </c>
      <c r="F85" s="113"/>
      <c r="G85" s="114"/>
      <c r="H85" s="15"/>
    </row>
    <row r="86" spans="1:8" s="23" customFormat="1" ht="42.75" customHeight="1">
      <c r="A86" s="69" t="s">
        <v>202</v>
      </c>
      <c r="B86" s="68"/>
      <c r="C86" s="128" t="s">
        <v>207</v>
      </c>
      <c r="D86" s="213"/>
      <c r="E86" s="133">
        <v>0.91100000000000003</v>
      </c>
      <c r="F86" s="113"/>
      <c r="G86" s="114"/>
      <c r="H86" s="15"/>
    </row>
    <row r="87" spans="1:8" s="23" customFormat="1" ht="57">
      <c r="A87" s="95">
        <v>9</v>
      </c>
      <c r="B87" s="96" t="s">
        <v>63</v>
      </c>
      <c r="C87" s="214"/>
      <c r="D87" s="215"/>
      <c r="E87" s="216">
        <f>SUM(E88:G93)</f>
        <v>3.0000000000000006E-2</v>
      </c>
      <c r="F87" s="217"/>
      <c r="G87" s="218"/>
      <c r="H87" s="15"/>
    </row>
    <row r="88" spans="1:8" s="23" customFormat="1" ht="15">
      <c r="A88" s="24"/>
      <c r="B88" s="70">
        <v>0.1</v>
      </c>
      <c r="C88" s="119" t="s">
        <v>208</v>
      </c>
      <c r="D88" s="132"/>
      <c r="E88" s="133">
        <f>B88*0.05</f>
        <v>5.000000000000001E-3</v>
      </c>
      <c r="F88" s="113"/>
      <c r="G88" s="114"/>
      <c r="H88" s="15"/>
    </row>
    <row r="89" spans="1:8" s="23" customFormat="1" ht="15">
      <c r="A89" s="24"/>
      <c r="B89" s="70">
        <v>0.1</v>
      </c>
      <c r="C89" s="119" t="s">
        <v>209</v>
      </c>
      <c r="D89" s="132"/>
      <c r="E89" s="133">
        <f t="shared" ref="E89:E93" si="1">B89*0.05</f>
        <v>5.000000000000001E-3</v>
      </c>
      <c r="F89" s="113"/>
      <c r="G89" s="114"/>
      <c r="H89" s="15"/>
    </row>
    <row r="90" spans="1:8" s="23" customFormat="1" ht="15">
      <c r="A90" s="24"/>
      <c r="B90" s="70">
        <v>0.1</v>
      </c>
      <c r="C90" s="119" t="s">
        <v>210</v>
      </c>
      <c r="D90" s="132"/>
      <c r="E90" s="133">
        <f t="shared" si="1"/>
        <v>5.000000000000001E-3</v>
      </c>
      <c r="F90" s="113"/>
      <c r="G90" s="114"/>
      <c r="H90" s="15"/>
    </row>
    <row r="91" spans="1:8" s="23" customFormat="1" ht="15">
      <c r="A91" s="24"/>
      <c r="B91" s="70">
        <v>0.1</v>
      </c>
      <c r="C91" s="119" t="s">
        <v>211</v>
      </c>
      <c r="D91" s="132"/>
      <c r="E91" s="133">
        <f t="shared" si="1"/>
        <v>5.000000000000001E-3</v>
      </c>
      <c r="F91" s="113"/>
      <c r="G91" s="114"/>
      <c r="H91" s="15"/>
    </row>
    <row r="92" spans="1:8" s="23" customFormat="1" ht="15">
      <c r="A92" s="24"/>
      <c r="B92" s="70">
        <v>0.1</v>
      </c>
      <c r="C92" s="119" t="s">
        <v>212</v>
      </c>
      <c r="D92" s="132"/>
      <c r="E92" s="133">
        <f t="shared" si="1"/>
        <v>5.000000000000001E-3</v>
      </c>
      <c r="F92" s="113"/>
      <c r="G92" s="114"/>
      <c r="H92" s="15"/>
    </row>
    <row r="93" spans="1:8" s="23" customFormat="1" ht="15">
      <c r="A93" s="24"/>
      <c r="B93" s="70">
        <v>0.1</v>
      </c>
      <c r="C93" s="119" t="s">
        <v>213</v>
      </c>
      <c r="D93" s="132"/>
      <c r="E93" s="133">
        <f t="shared" si="1"/>
        <v>5.000000000000001E-3</v>
      </c>
      <c r="F93" s="113"/>
      <c r="G93" s="114"/>
      <c r="H93" s="15"/>
    </row>
    <row r="94" spans="1:8" s="29" customFormat="1" ht="15">
      <c r="A94" s="27"/>
      <c r="B94" s="28"/>
      <c r="D94" s="28"/>
      <c r="E94" s="28"/>
      <c r="F94" s="28"/>
    </row>
  </sheetData>
  <mergeCells count="181">
    <mergeCell ref="C91:D91"/>
    <mergeCell ref="E91:G91"/>
    <mergeCell ref="C92:D92"/>
    <mergeCell ref="E92:G92"/>
    <mergeCell ref="C93:D93"/>
    <mergeCell ref="E93:G93"/>
    <mergeCell ref="C88:D88"/>
    <mergeCell ref="E88:G88"/>
    <mergeCell ref="C89:D89"/>
    <mergeCell ref="E89:G89"/>
    <mergeCell ref="C90:D90"/>
    <mergeCell ref="E90:G90"/>
    <mergeCell ref="C85:D85"/>
    <mergeCell ref="E85:G85"/>
    <mergeCell ref="C86:D86"/>
    <mergeCell ref="E86:G86"/>
    <mergeCell ref="C87:D87"/>
    <mergeCell ref="E87:G87"/>
    <mergeCell ref="C82:D82"/>
    <mergeCell ref="E82:G82"/>
    <mergeCell ref="C83:D83"/>
    <mergeCell ref="E83:G83"/>
    <mergeCell ref="C84:D84"/>
    <mergeCell ref="E84:G84"/>
    <mergeCell ref="C79:D79"/>
    <mergeCell ref="E79:G79"/>
    <mergeCell ref="C80:D80"/>
    <mergeCell ref="E80:G80"/>
    <mergeCell ref="C81:D81"/>
    <mergeCell ref="E81:G81"/>
    <mergeCell ref="C76:D76"/>
    <mergeCell ref="E76:G76"/>
    <mergeCell ref="C77:D77"/>
    <mergeCell ref="E77:G77"/>
    <mergeCell ref="C78:D78"/>
    <mergeCell ref="E78:G78"/>
    <mergeCell ref="C73:D73"/>
    <mergeCell ref="E73:G73"/>
    <mergeCell ref="C74:D74"/>
    <mergeCell ref="E74:G74"/>
    <mergeCell ref="C75:D75"/>
    <mergeCell ref="E75:G75"/>
    <mergeCell ref="C70:D70"/>
    <mergeCell ref="E70:G70"/>
    <mergeCell ref="C71:D71"/>
    <mergeCell ref="E71:G71"/>
    <mergeCell ref="C72:D72"/>
    <mergeCell ref="E72:G72"/>
    <mergeCell ref="C67:D67"/>
    <mergeCell ref="E67:G67"/>
    <mergeCell ref="C68:D68"/>
    <mergeCell ref="E68:G68"/>
    <mergeCell ref="C69:D69"/>
    <mergeCell ref="E69:G69"/>
    <mergeCell ref="C64:D64"/>
    <mergeCell ref="E64:G64"/>
    <mergeCell ref="C65:D65"/>
    <mergeCell ref="E65:G65"/>
    <mergeCell ref="C66:D66"/>
    <mergeCell ref="E66:G66"/>
    <mergeCell ref="C61:D61"/>
    <mergeCell ref="E61:G61"/>
    <mergeCell ref="C62:D62"/>
    <mergeCell ref="E62:G62"/>
    <mergeCell ref="C63:D63"/>
    <mergeCell ref="E63:G63"/>
    <mergeCell ref="C58:D58"/>
    <mergeCell ref="E58:G58"/>
    <mergeCell ref="C59:D59"/>
    <mergeCell ref="E59:G59"/>
    <mergeCell ref="C60:D60"/>
    <mergeCell ref="E60:G60"/>
    <mergeCell ref="C55:D55"/>
    <mergeCell ref="E55:G55"/>
    <mergeCell ref="C56:D56"/>
    <mergeCell ref="E56:G56"/>
    <mergeCell ref="C57:D57"/>
    <mergeCell ref="E57:G57"/>
    <mergeCell ref="C52:D52"/>
    <mergeCell ref="E52:G52"/>
    <mergeCell ref="C53:D53"/>
    <mergeCell ref="E53:G53"/>
    <mergeCell ref="C54:D54"/>
    <mergeCell ref="E54:G54"/>
    <mergeCell ref="C49:D49"/>
    <mergeCell ref="E49:G49"/>
    <mergeCell ref="C50:D50"/>
    <mergeCell ref="E50:G50"/>
    <mergeCell ref="C51:D51"/>
    <mergeCell ref="E51:G51"/>
    <mergeCell ref="C46:D46"/>
    <mergeCell ref="E46:G46"/>
    <mergeCell ref="C47:D47"/>
    <mergeCell ref="E47:G47"/>
    <mergeCell ref="C48:D48"/>
    <mergeCell ref="E48:G48"/>
    <mergeCell ref="C43:D43"/>
    <mergeCell ref="E43:G43"/>
    <mergeCell ref="C44:D44"/>
    <mergeCell ref="E44:G44"/>
    <mergeCell ref="C45:D45"/>
    <mergeCell ref="E45:G45"/>
    <mergeCell ref="C40:D40"/>
    <mergeCell ref="E40:G40"/>
    <mergeCell ref="C41:D41"/>
    <mergeCell ref="E41:G41"/>
    <mergeCell ref="C42:D42"/>
    <mergeCell ref="E42:G42"/>
    <mergeCell ref="C37:D37"/>
    <mergeCell ref="E37:G37"/>
    <mergeCell ref="C38:D38"/>
    <mergeCell ref="E38:G38"/>
    <mergeCell ref="C39:D39"/>
    <mergeCell ref="E39:G39"/>
    <mergeCell ref="C34:D34"/>
    <mergeCell ref="E34:G34"/>
    <mergeCell ref="C35:D35"/>
    <mergeCell ref="E35:G35"/>
    <mergeCell ref="C36:D36"/>
    <mergeCell ref="E36:G36"/>
    <mergeCell ref="C31:D31"/>
    <mergeCell ref="E31:G31"/>
    <mergeCell ref="C32:D32"/>
    <mergeCell ref="E32:G32"/>
    <mergeCell ref="C33:D33"/>
    <mergeCell ref="E33:G33"/>
    <mergeCell ref="C28:D28"/>
    <mergeCell ref="E28:G28"/>
    <mergeCell ref="C29:D29"/>
    <mergeCell ref="E29:G29"/>
    <mergeCell ref="C30:D30"/>
    <mergeCell ref="E30:G30"/>
    <mergeCell ref="C25:D25"/>
    <mergeCell ref="E25:G25"/>
    <mergeCell ref="C26:D26"/>
    <mergeCell ref="E26:G26"/>
    <mergeCell ref="C27:D27"/>
    <mergeCell ref="E27:G27"/>
    <mergeCell ref="C22:D22"/>
    <mergeCell ref="E22:G22"/>
    <mergeCell ref="C23:D23"/>
    <mergeCell ref="E23:G23"/>
    <mergeCell ref="C24:D24"/>
    <mergeCell ref="E24:G24"/>
    <mergeCell ref="C19:D19"/>
    <mergeCell ref="E19:G19"/>
    <mergeCell ref="C20:D20"/>
    <mergeCell ref="E20:G20"/>
    <mergeCell ref="C21:D21"/>
    <mergeCell ref="E21:G21"/>
    <mergeCell ref="C16:D16"/>
    <mergeCell ref="E16:G16"/>
    <mergeCell ref="C17:D17"/>
    <mergeCell ref="E17:G17"/>
    <mergeCell ref="C18:D18"/>
    <mergeCell ref="E18:G18"/>
    <mergeCell ref="C13:D13"/>
    <mergeCell ref="E13:G13"/>
    <mergeCell ref="C14:D14"/>
    <mergeCell ref="E14:G14"/>
    <mergeCell ref="C15:D15"/>
    <mergeCell ref="E15:G15"/>
    <mergeCell ref="C10:D10"/>
    <mergeCell ref="E10:G10"/>
    <mergeCell ref="C11:D11"/>
    <mergeCell ref="E11:G11"/>
    <mergeCell ref="C12:D12"/>
    <mergeCell ref="E12:G12"/>
    <mergeCell ref="C7:D7"/>
    <mergeCell ref="E7:G7"/>
    <mergeCell ref="C8:D8"/>
    <mergeCell ref="E8:G8"/>
    <mergeCell ref="C9:D9"/>
    <mergeCell ref="E9:G9"/>
    <mergeCell ref="A2:G2"/>
    <mergeCell ref="C4:D4"/>
    <mergeCell ref="E4:G4"/>
    <mergeCell ref="C5:D5"/>
    <mergeCell ref="E5:G5"/>
    <mergeCell ref="C6:D6"/>
    <mergeCell ref="E6:G6"/>
  </mergeCells>
  <printOptions horizontalCentered="1"/>
  <pageMargins left="0.39370078740157483" right="0.19685039370078741" top="0.39370078740157483" bottom="0.39370078740157483" header="0.19685039370078741" footer="0.19685039370078741"/>
  <pageSetup paperSize="9" scale="79" fitToHeight="0" orientation="portrait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смета</vt:lpstr>
      <vt:lpstr>СПОТ</vt:lpstr>
      <vt:lpstr>смета!Область_печати</vt:lpstr>
      <vt:lpstr>СПОТ!Область_печати</vt:lpstr>
    </vt:vector>
  </TitlesOfParts>
  <Company>JSC Sitronics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YTarasenko</dc:creator>
  <cp:lastModifiedBy>YTarasenko</cp:lastModifiedBy>
  <cp:lastPrinted>2012-02-10T11:10:19Z</cp:lastPrinted>
  <dcterms:created xsi:type="dcterms:W3CDTF">2012-02-10T10:01:54Z</dcterms:created>
  <dcterms:modified xsi:type="dcterms:W3CDTF">2012-02-15T09:31:48Z</dcterms:modified>
</cp:coreProperties>
</file>