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0" yWindow="0" windowWidth="19320" windowHeight="9750" activeTab="1"/>
  </bookViews>
  <sheets>
    <sheet name="Лист1" sheetId="8" r:id="rId1"/>
    <sheet name="Лист1 (2)" sheetId="9" r:id="rId2"/>
    <sheet name="Лист3" sheetId="10" r:id="rId3"/>
  </sheets>
  <definedNames>
    <definedName name="solver_adj" localSheetId="0" hidden="1">Лист1!$D$26:$D$28</definedName>
    <definedName name="solver_adj" localSheetId="1" hidden="1">'Лист1 (2)'!$D$26:$D$28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1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100</definedName>
    <definedName name="solver_lhs1" localSheetId="0" hidden="1">Лист1!$D$26</definedName>
    <definedName name="solver_lhs1" localSheetId="1" hidden="1">'Лист1 (2)'!$D$26</definedName>
    <definedName name="solver_lhs2" localSheetId="0" hidden="1">Лист1!$D$26:$D$28</definedName>
    <definedName name="solver_lhs2" localSheetId="1" hidden="1">'Лист1 (2)'!$D$26:$D$28</definedName>
    <definedName name="solver_lhs3" localSheetId="0" hidden="1">Лист1!$D$27</definedName>
    <definedName name="solver_lhs3" localSheetId="1" hidden="1">'Лист1 (2)'!$D$27</definedName>
    <definedName name="solver_lhs4" localSheetId="0" hidden="1">Лист1!$D$28</definedName>
    <definedName name="solver_lhs4" localSheetId="1" hidden="1">'Лист1 (2)'!$D$28</definedName>
    <definedName name="solver_lhs5" localSheetId="0" hidden="1">Лист1!$D$29</definedName>
    <definedName name="solver_lhs5" localSheetId="1" hidden="1">'Лист1 (2)'!$D$29</definedName>
    <definedName name="solver_lin" localSheetId="1" hidden="1">2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2</definedName>
    <definedName name="solver_nod" localSheetId="0" hidden="1">2147483647</definedName>
    <definedName name="solver_nod" localSheetId="1" hidden="1">2147483647</definedName>
    <definedName name="solver_num" localSheetId="0" hidden="1">5</definedName>
    <definedName name="solver_num" localSheetId="1" hidden="1">5</definedName>
    <definedName name="solver_nwt" localSheetId="0" hidden="1">1</definedName>
    <definedName name="solver_nwt" localSheetId="1" hidden="1">1</definedName>
    <definedName name="solver_opt" localSheetId="0" hidden="1">Лист1!$E$31</definedName>
    <definedName name="solver_opt" localSheetId="1" hidden="1">'Лист1 (2)'!$E$31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1</definedName>
    <definedName name="solver_rel1" localSheetId="0" hidden="1">1</definedName>
    <definedName name="solver_rel1" localSheetId="1" hidden="1">1</definedName>
    <definedName name="solver_rel2" localSheetId="0" hidden="1">4</definedName>
    <definedName name="solver_rel2" localSheetId="1" hidden="1">4</definedName>
    <definedName name="solver_rel3" localSheetId="0" hidden="1">1</definedName>
    <definedName name="solver_rel3" localSheetId="1" hidden="1">1</definedName>
    <definedName name="solver_rel4" localSheetId="0" hidden="1">1</definedName>
    <definedName name="solver_rel4" localSheetId="1" hidden="1">1</definedName>
    <definedName name="solver_rel5" localSheetId="0" hidden="1">2</definedName>
    <definedName name="solver_rel5" localSheetId="1" hidden="1">2</definedName>
    <definedName name="solver_rhs1" localSheetId="0" hidden="1">Лист1!$C$26</definedName>
    <definedName name="solver_rhs1" localSheetId="1" hidden="1">'Лист1 (2)'!$C$26</definedName>
    <definedName name="solver_rhs2" localSheetId="0" hidden="1">целое</definedName>
    <definedName name="solver_rhs2" localSheetId="1" hidden="1">целое</definedName>
    <definedName name="solver_rhs3" localSheetId="0" hidden="1">Лист1!$C$27</definedName>
    <definedName name="solver_rhs3" localSheetId="1" hidden="1">'Лист1 (2)'!$C$27</definedName>
    <definedName name="solver_rhs4" localSheetId="0" hidden="1">Лист1!$C$28</definedName>
    <definedName name="solver_rhs4" localSheetId="1" hidden="1">'Лист1 (2)'!$C$28</definedName>
    <definedName name="solver_rhs5" localSheetId="0" hidden="1">Лист1!$D$30</definedName>
    <definedName name="solver_rhs5" localSheetId="1" hidden="1">'Лист1 (2)'!$D$30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100</definedName>
    <definedName name="solver_tim" localSheetId="0" hidden="1">2147483647</definedName>
    <definedName name="solver_tim" localSheetId="1" hidden="1">100</definedName>
    <definedName name="solver_tol" localSheetId="0" hidden="1">0.01</definedName>
    <definedName name="solver_tol" localSheetId="1" hidden="1">0.05</definedName>
    <definedName name="solver_typ" localSheetId="0" hidden="1">3</definedName>
    <definedName name="solver_typ" localSheetId="1" hidden="1">3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25725"/>
</workbook>
</file>

<file path=xl/calcChain.xml><?xml version="1.0" encoding="utf-8"?>
<calcChain xmlns="http://schemas.openxmlformats.org/spreadsheetml/2006/main">
  <c r="G27" i="9"/>
  <c r="G28"/>
  <c r="G26"/>
  <c r="H28" s="1"/>
  <c r="F27"/>
  <c r="F28"/>
  <c r="F26"/>
  <c r="D29"/>
  <c r="E28"/>
  <c r="E27"/>
  <c r="E26"/>
  <c r="E29" s="1"/>
  <c r="E31" s="1"/>
  <c r="G19"/>
  <c r="F19"/>
  <c r="G18"/>
  <c r="F18"/>
  <c r="G17"/>
  <c r="F17"/>
  <c r="G16"/>
  <c r="F16"/>
  <c r="G15"/>
  <c r="F15"/>
  <c r="G14"/>
  <c r="F14"/>
  <c r="G13"/>
  <c r="F13"/>
  <c r="G12"/>
  <c r="F12"/>
  <c r="J11"/>
  <c r="G11"/>
  <c r="F11"/>
  <c r="J10"/>
  <c r="G10"/>
  <c r="F10"/>
  <c r="G9"/>
  <c r="F9"/>
  <c r="G8"/>
  <c r="F8"/>
  <c r="G7"/>
  <c r="F7"/>
  <c r="G6"/>
  <c r="F6"/>
  <c r="G5"/>
  <c r="F5"/>
  <c r="G4"/>
  <c r="G20" s="1"/>
  <c r="F4"/>
  <c r="F20" s="1"/>
  <c r="O5" l="1"/>
  <c r="Q5"/>
  <c r="H26"/>
  <c r="H27"/>
  <c r="O12" s="1"/>
  <c r="O4"/>
  <c r="P4"/>
  <c r="R4" s="1"/>
  <c r="P11"/>
  <c r="O11"/>
  <c r="P10"/>
  <c r="R10" s="1"/>
  <c r="O10"/>
  <c r="P9"/>
  <c r="R9" s="1"/>
  <c r="O9"/>
  <c r="P8"/>
  <c r="R8" s="1"/>
  <c r="O8"/>
  <c r="P7"/>
  <c r="R7" s="1"/>
  <c r="O7"/>
  <c r="P6"/>
  <c r="R6" s="1"/>
  <c r="O6"/>
  <c r="P5"/>
  <c r="R5" s="1"/>
  <c r="P19"/>
  <c r="O19"/>
  <c r="P18"/>
  <c r="O18"/>
  <c r="P17"/>
  <c r="O17"/>
  <c r="P16"/>
  <c r="O16"/>
  <c r="P15"/>
  <c r="O15"/>
  <c r="P14"/>
  <c r="O14"/>
  <c r="P13"/>
  <c r="O13"/>
  <c r="P12"/>
  <c r="Q11"/>
  <c r="R13"/>
  <c r="D29" i="8"/>
  <c r="E27"/>
  <c r="E28"/>
  <c r="E26"/>
  <c r="J10"/>
  <c r="J11"/>
  <c r="Q6" i="9" l="1"/>
  <c r="N6"/>
  <c r="M6"/>
  <c r="Q7"/>
  <c r="N7"/>
  <c r="M7"/>
  <c r="Q8"/>
  <c r="N8"/>
  <c r="M8"/>
  <c r="Q9"/>
  <c r="N9"/>
  <c r="M9"/>
  <c r="Q10"/>
  <c r="N10"/>
  <c r="M10"/>
  <c r="Q4"/>
  <c r="N4"/>
  <c r="M4"/>
  <c r="M5"/>
  <c r="N5"/>
  <c r="R16"/>
  <c r="Q12"/>
  <c r="R11"/>
  <c r="R19"/>
  <c r="Q19"/>
  <c r="R18"/>
  <c r="Q18"/>
  <c r="R17"/>
  <c r="Q17"/>
  <c r="Q16"/>
  <c r="R15"/>
  <c r="Q15"/>
  <c r="R14"/>
  <c r="Q14"/>
  <c r="Q13"/>
  <c r="E29" i="8"/>
  <c r="E31" s="1"/>
  <c r="N19"/>
  <c r="M19"/>
  <c r="N18"/>
  <c r="M18"/>
  <c r="N17"/>
  <c r="M17"/>
  <c r="N16"/>
  <c r="M16"/>
  <c r="N15"/>
  <c r="M15"/>
  <c r="N14"/>
  <c r="M14"/>
  <c r="N13"/>
  <c r="M13"/>
  <c r="N12"/>
  <c r="M12"/>
  <c r="N11"/>
  <c r="M11"/>
  <c r="N10"/>
  <c r="M10"/>
  <c r="N9"/>
  <c r="M9"/>
  <c r="N8"/>
  <c r="M8"/>
  <c r="N7"/>
  <c r="M7"/>
  <c r="N6"/>
  <c r="M6"/>
  <c r="N5"/>
  <c r="M5"/>
  <c r="N4"/>
  <c r="N20" s="1"/>
  <c r="M4"/>
  <c r="N12" i="9" l="1"/>
  <c r="R12"/>
  <c r="N13"/>
  <c r="M13"/>
  <c r="N14"/>
  <c r="M14"/>
  <c r="N15"/>
  <c r="M15"/>
  <c r="N16"/>
  <c r="M16"/>
  <c r="N17"/>
  <c r="M17"/>
  <c r="N18"/>
  <c r="M18"/>
  <c r="N19"/>
  <c r="M19"/>
  <c r="N11"/>
  <c r="N20" s="1"/>
  <c r="M11"/>
  <c r="M12"/>
  <c r="M20" i="8"/>
  <c r="M20" i="9" l="1"/>
  <c r="G5" i="8"/>
  <c r="G6"/>
  <c r="G7"/>
  <c r="G8"/>
  <c r="G9"/>
  <c r="G10"/>
  <c r="G11"/>
  <c r="G12"/>
  <c r="G13"/>
  <c r="G14"/>
  <c r="G15"/>
  <c r="G16"/>
  <c r="G17"/>
  <c r="G18"/>
  <c r="G19"/>
  <c r="G4"/>
  <c r="F5"/>
  <c r="F6"/>
  <c r="F7"/>
  <c r="F8"/>
  <c r="F9"/>
  <c r="F10"/>
  <c r="F11"/>
  <c r="F12"/>
  <c r="F13"/>
  <c r="F14"/>
  <c r="F15"/>
  <c r="F16"/>
  <c r="F17"/>
  <c r="F18"/>
  <c r="F19"/>
  <c r="F4"/>
  <c r="F20" l="1"/>
  <c r="G20"/>
</calcChain>
</file>

<file path=xl/sharedStrings.xml><?xml version="1.0" encoding="utf-8"?>
<sst xmlns="http://schemas.openxmlformats.org/spreadsheetml/2006/main" count="91" uniqueCount="22">
  <si>
    <t>Паллеты</t>
  </si>
  <si>
    <t>Масса</t>
  </si>
  <si>
    <t>Расстановка</t>
  </si>
  <si>
    <t>Оптимальное распределение</t>
  </si>
  <si>
    <t>Ряд</t>
  </si>
  <si>
    <t>Сорт</t>
  </si>
  <si>
    <t>масса</t>
  </si>
  <si>
    <t>количество</t>
  </si>
  <si>
    <t>Золото</t>
  </si>
  <si>
    <t>Серебро</t>
  </si>
  <si>
    <t>Бронза</t>
  </si>
  <si>
    <t>Желаемый Результат (примерно…)</t>
  </si>
  <si>
    <t>Максимально приближенно к 9000</t>
  </si>
  <si>
    <t>масса места</t>
  </si>
  <si>
    <t>количество макс</t>
  </si>
  <si>
    <t>Кол-во выбрано</t>
  </si>
  <si>
    <t>Масса выбранного</t>
  </si>
  <si>
    <t>ВСЕГО</t>
  </si>
  <si>
    <t>Ограничения</t>
  </si>
  <si>
    <t>Первая позиция</t>
  </si>
  <si>
    <t>Первая позиция в непр диап</t>
  </si>
  <si>
    <t>К-во в непр диап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</si>
</sst>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1" fontId="1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1" fontId="0" fillId="0" borderId="17" xfId="0" applyNumberFormat="1" applyFill="1" applyBorder="1" applyAlignment="1" applyProtection="1">
      <alignment horizontal="center" vertical="center"/>
      <protection hidden="1"/>
    </xf>
    <xf numFmtId="2" fontId="0" fillId="0" borderId="17" xfId="0" applyNumberForma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0" fillId="0" borderId="9" xfId="0" applyBorder="1" applyProtection="1">
      <protection locked="0"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0" fillId="0" borderId="7" xfId="0" applyBorder="1" applyProtection="1">
      <protection locked="0" hidden="1"/>
    </xf>
    <xf numFmtId="1" fontId="0" fillId="0" borderId="13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/>
    <xf numFmtId="1" fontId="0" fillId="0" borderId="0" xfId="0" applyNumberFormat="1"/>
    <xf numFmtId="2" fontId="0" fillId="0" borderId="13" xfId="0" applyNumberFormat="1" applyBorder="1" applyAlignment="1" applyProtection="1">
      <alignment horizontal="center" vertical="center"/>
      <protection hidden="1"/>
    </xf>
    <xf numFmtId="0" fontId="0" fillId="0" borderId="14" xfId="0" applyBorder="1" applyProtection="1">
      <protection locked="0" hidden="1"/>
    </xf>
    <xf numFmtId="0" fontId="0" fillId="0" borderId="10" xfId="0" applyBorder="1" applyProtection="1">
      <protection locked="0" hidden="1"/>
    </xf>
    <xf numFmtId="0" fontId="0" fillId="0" borderId="19" xfId="0" applyBorder="1" applyProtection="1">
      <protection locked="0" hidden="1"/>
    </xf>
    <xf numFmtId="0" fontId="0" fillId="0" borderId="20" xfId="0" applyBorder="1" applyProtection="1">
      <protection locked="0" hidden="1"/>
    </xf>
    <xf numFmtId="0" fontId="0" fillId="0" borderId="21" xfId="0" applyBorder="1" applyProtection="1">
      <protection locked="0" hidden="1"/>
    </xf>
    <xf numFmtId="0" fontId="0" fillId="0" borderId="22" xfId="0" applyBorder="1" applyProtection="1">
      <protection locked="0" hidden="1"/>
    </xf>
    <xf numFmtId="0" fontId="0" fillId="0" borderId="8" xfId="0" applyBorder="1" applyProtection="1">
      <protection locked="0" hidden="1"/>
    </xf>
    <xf numFmtId="0" fontId="0" fillId="2" borderId="0" xfId="0" applyFill="1"/>
    <xf numFmtId="1" fontId="1" fillId="2" borderId="2" xfId="0" applyNumberFormat="1" applyFont="1" applyFill="1" applyBorder="1" applyAlignment="1" applyProtection="1">
      <alignment horizontal="center" vertical="center"/>
      <protection hidden="1"/>
    </xf>
    <xf numFmtId="0" fontId="2" fillId="2" borderId="17" xfId="0" applyFont="1" applyFill="1" applyBorder="1" applyAlignment="1" applyProtection="1">
      <alignment horizontal="center" vertical="center"/>
      <protection hidden="1"/>
    </xf>
    <xf numFmtId="1" fontId="0" fillId="2" borderId="17" xfId="0" applyNumberFormat="1" applyFill="1" applyBorder="1" applyAlignment="1" applyProtection="1">
      <alignment horizontal="center" vertical="center"/>
      <protection hidden="1"/>
    </xf>
    <xf numFmtId="2" fontId="0" fillId="2" borderId="17" xfId="0" applyNumberFormat="1" applyFill="1" applyBorder="1" applyAlignment="1" applyProtection="1">
      <alignment horizontal="center" vertical="center"/>
      <protection hidden="1"/>
    </xf>
    <xf numFmtId="0" fontId="0" fillId="2" borderId="14" xfId="0" applyFill="1" applyBorder="1" applyProtection="1">
      <protection locked="0" hidden="1"/>
    </xf>
    <xf numFmtId="0" fontId="0" fillId="2" borderId="16" xfId="0" applyFill="1" applyBorder="1" applyProtection="1">
      <protection locked="0" hidden="1"/>
    </xf>
    <xf numFmtId="0" fontId="0" fillId="2" borderId="14" xfId="0" applyFill="1" applyBorder="1"/>
    <xf numFmtId="0" fontId="0" fillId="2" borderId="12" xfId="0" applyFill="1" applyBorder="1"/>
    <xf numFmtId="0" fontId="2" fillId="2" borderId="3" xfId="0" applyFont="1" applyFill="1" applyBorder="1" applyAlignment="1" applyProtection="1">
      <alignment horizontal="center" vertical="center"/>
      <protection hidden="1"/>
    </xf>
    <xf numFmtId="0" fontId="0" fillId="2" borderId="19" xfId="0" applyFill="1" applyBorder="1" applyProtection="1">
      <protection locked="0" hidden="1"/>
    </xf>
    <xf numFmtId="0" fontId="0" fillId="2" borderId="23" xfId="0" applyFill="1" applyBorder="1" applyProtection="1">
      <protection locked="0" hidden="1"/>
    </xf>
    <xf numFmtId="0" fontId="0" fillId="2" borderId="21" xfId="0" applyFill="1" applyBorder="1"/>
    <xf numFmtId="0" fontId="0" fillId="2" borderId="7" xfId="0" applyFill="1" applyBorder="1"/>
    <xf numFmtId="0" fontId="0" fillId="2" borderId="21" xfId="0" applyFill="1" applyBorder="1" applyProtection="1">
      <protection locked="0" hidden="1"/>
    </xf>
    <xf numFmtId="0" fontId="0" fillId="2" borderId="5" xfId="0" applyFill="1" applyBorder="1" applyProtection="1">
      <protection locked="0" hidden="1"/>
    </xf>
    <xf numFmtId="0" fontId="0" fillId="2" borderId="24" xfId="0" applyFill="1" applyBorder="1" applyProtection="1">
      <protection locked="0"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1" fontId="0" fillId="2" borderId="13" xfId="0" applyNumberFormat="1" applyFill="1" applyBorder="1" applyAlignment="1" applyProtection="1">
      <alignment horizontal="center" vertical="center"/>
      <protection hidden="1"/>
    </xf>
    <xf numFmtId="2" fontId="0" fillId="2" borderId="13" xfId="0" applyNumberFormat="1" applyFill="1" applyBorder="1" applyAlignment="1" applyProtection="1">
      <alignment horizontal="center" vertical="center"/>
      <protection hidden="1"/>
    </xf>
    <xf numFmtId="0" fontId="0" fillId="2" borderId="8" xfId="0" applyFill="1" applyBorder="1" applyProtection="1">
      <protection locked="0" hidden="1"/>
    </xf>
    <xf numFmtId="0" fontId="0" fillId="2" borderId="15" xfId="0" applyFill="1" applyBorder="1" applyProtection="1">
      <protection locked="0" hidden="1"/>
    </xf>
    <xf numFmtId="0" fontId="0" fillId="2" borderId="8" xfId="0" applyFill="1" applyBorder="1"/>
    <xf numFmtId="0" fontId="0" fillId="2" borderId="9" xfId="0" applyFill="1" applyBorder="1"/>
    <xf numFmtId="1" fontId="0" fillId="2" borderId="0" xfId="0" applyNumberFormat="1" applyFill="1"/>
    <xf numFmtId="0" fontId="0" fillId="0" borderId="0" xfId="0" applyAlignment="1">
      <alignment wrapText="1"/>
    </xf>
    <xf numFmtId="0" fontId="0" fillId="0" borderId="0" xfId="0" quotePrefix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0" fontId="0" fillId="4" borderId="0" xfId="0" applyFill="1" applyBorder="1"/>
    <xf numFmtId="0" fontId="0" fillId="5" borderId="0" xfId="0" applyFill="1" applyBorder="1"/>
    <xf numFmtId="0" fontId="0" fillId="5" borderId="0" xfId="0" applyFill="1"/>
    <xf numFmtId="0" fontId="0" fillId="6" borderId="0" xfId="0" applyFill="1"/>
    <xf numFmtId="0" fontId="0" fillId="7" borderId="2" xfId="0" applyFill="1" applyBorder="1"/>
    <xf numFmtId="2" fontId="0" fillId="2" borderId="27" xfId="0" applyNumberFormat="1" applyFill="1" applyBorder="1" applyAlignment="1" applyProtection="1">
      <alignment horizontal="center" vertical="center"/>
      <protection hidden="1"/>
    </xf>
    <xf numFmtId="2" fontId="0" fillId="2" borderId="28" xfId="0" applyNumberFormat="1" applyFill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2" borderId="0" xfId="0" applyFill="1" applyAlignment="1">
      <alignment horizontal="center"/>
    </xf>
    <xf numFmtId="0" fontId="0" fillId="2" borderId="18" xfId="0" applyFill="1" applyBorder="1" applyAlignment="1" applyProtection="1">
      <alignment horizontal="center"/>
      <protection hidden="1"/>
    </xf>
    <xf numFmtId="0" fontId="0" fillId="2" borderId="6" xfId="0" applyFill="1" applyBorder="1" applyAlignment="1" applyProtection="1">
      <alignment horizontal="center"/>
      <protection hidden="1"/>
    </xf>
    <xf numFmtId="0" fontId="0" fillId="2" borderId="25" xfId="0" applyFill="1" applyBorder="1" applyAlignment="1" applyProtection="1">
      <alignment horizontal="center"/>
      <protection hidden="1"/>
    </xf>
    <xf numFmtId="0" fontId="0" fillId="2" borderId="26" xfId="0" applyFill="1" applyBorder="1" applyAlignment="1" applyProtection="1">
      <alignment horizontal="center"/>
      <protection hidden="1"/>
    </xf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12" xfId="0" applyFill="1" applyBorder="1" applyProtection="1">
      <protection locked="0" hidden="1"/>
    </xf>
    <xf numFmtId="0" fontId="0" fillId="2" borderId="7" xfId="0" applyFill="1" applyBorder="1" applyProtection="1">
      <protection locked="0" hidden="1"/>
    </xf>
    <xf numFmtId="0" fontId="0" fillId="2" borderId="9" xfId="0" applyFill="1" applyBorder="1" applyProtection="1">
      <protection locked="0"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28</xdr:row>
      <xdr:rowOff>104775</xdr:rowOff>
    </xdr:from>
    <xdr:to>
      <xdr:col>8</xdr:col>
      <xdr:colOff>228600</xdr:colOff>
      <xdr:row>35</xdr:row>
      <xdr:rowOff>0</xdr:rowOff>
    </xdr:to>
    <xdr:sp macro="" textlink="">
      <xdr:nvSpPr>
        <xdr:cNvPr id="2" name="Овальная выноска 1"/>
        <xdr:cNvSpPr/>
      </xdr:nvSpPr>
      <xdr:spPr>
        <a:xfrm>
          <a:off x="4724400" y="5562600"/>
          <a:ext cx="1257300" cy="1162050"/>
        </a:xfrm>
        <a:prstGeom prst="wedgeEllipseCallout">
          <a:avLst>
            <a:gd name="adj1" fmla="val -142500"/>
            <a:gd name="adj2" fmla="val -35758"/>
          </a:avLst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900"/>
            <a:t>Здесь вводите свои ограничения</a:t>
          </a:r>
          <a:endParaRPr lang="ru-RU" sz="1100"/>
        </a:p>
      </xdr:txBody>
    </xdr:sp>
    <xdr:clientData/>
  </xdr:twoCellAnchor>
  <xdr:twoCellAnchor>
    <xdr:from>
      <xdr:col>6</xdr:col>
      <xdr:colOff>76200</xdr:colOff>
      <xdr:row>23</xdr:row>
      <xdr:rowOff>85725</xdr:rowOff>
    </xdr:from>
    <xdr:to>
      <xdr:col>7</xdr:col>
      <xdr:colOff>647700</xdr:colOff>
      <xdr:row>27</xdr:row>
      <xdr:rowOff>161925</xdr:rowOff>
    </xdr:to>
    <xdr:sp macro="" textlink="">
      <xdr:nvSpPr>
        <xdr:cNvPr id="3" name="Овальная выноска 2"/>
        <xdr:cNvSpPr/>
      </xdr:nvSpPr>
      <xdr:spPr>
        <a:xfrm>
          <a:off x="4314825" y="4276725"/>
          <a:ext cx="1257300" cy="1162050"/>
        </a:xfrm>
        <a:prstGeom prst="wedgeEllipseCallout">
          <a:avLst>
            <a:gd name="adj1" fmla="val -190227"/>
            <a:gd name="adj2" fmla="val 23258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900"/>
            <a:t>Здесь получаете ответ</a:t>
          </a:r>
          <a:endParaRPr lang="ru-RU" sz="1100"/>
        </a:p>
      </xdr:txBody>
    </xdr:sp>
    <xdr:clientData/>
  </xdr:twoCellAnchor>
  <xdr:twoCellAnchor>
    <xdr:from>
      <xdr:col>4</xdr:col>
      <xdr:colOff>257175</xdr:colOff>
      <xdr:row>36</xdr:row>
      <xdr:rowOff>38100</xdr:rowOff>
    </xdr:from>
    <xdr:to>
      <xdr:col>6</xdr:col>
      <xdr:colOff>142875</xdr:colOff>
      <xdr:row>42</xdr:row>
      <xdr:rowOff>114300</xdr:rowOff>
    </xdr:to>
    <xdr:sp macro="" textlink="">
      <xdr:nvSpPr>
        <xdr:cNvPr id="4" name="Овальная выноска 3"/>
        <xdr:cNvSpPr/>
      </xdr:nvSpPr>
      <xdr:spPr>
        <a:xfrm>
          <a:off x="3124200" y="6943725"/>
          <a:ext cx="1257300" cy="1162050"/>
        </a:xfrm>
        <a:prstGeom prst="wedgeEllipseCallout">
          <a:avLst>
            <a:gd name="adj1" fmla="val -40985"/>
            <a:gd name="adj2" fmla="val -13166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900"/>
            <a:t>Выделяете эту ячейку перед нажатием кнопки "Поиск решения"</a:t>
          </a:r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opLeftCell="A11" workbookViewId="0">
      <selection activeCell="J32" sqref="J32"/>
    </sheetView>
  </sheetViews>
  <sheetFormatPr defaultRowHeight="15"/>
  <cols>
    <col min="3" max="3" width="10.5703125" bestFit="1" customWidth="1"/>
    <col min="8" max="8" width="10.85546875" customWidth="1"/>
    <col min="9" max="9" width="11.7109375" customWidth="1"/>
    <col min="10" max="10" width="33.5703125" customWidth="1"/>
    <col min="12" max="16" width="9.140625" style="20"/>
    <col min="17" max="18" width="11.140625" style="20" customWidth="1"/>
  </cols>
  <sheetData>
    <row r="1" spans="1:18">
      <c r="L1" s="61" t="s">
        <v>11</v>
      </c>
      <c r="M1" s="61"/>
      <c r="N1" s="61"/>
      <c r="O1" s="61"/>
      <c r="P1" s="61"/>
      <c r="Q1" s="61"/>
    </row>
    <row r="2" spans="1:18" ht="15.75" thickBot="1">
      <c r="E2" s="58" t="s">
        <v>3</v>
      </c>
      <c r="F2" s="58"/>
      <c r="G2" s="58"/>
      <c r="H2" s="58"/>
      <c r="I2" s="58"/>
    </row>
    <row r="3" spans="1:18" ht="15.75" thickBot="1">
      <c r="A3" s="10" t="s">
        <v>5</v>
      </c>
      <c r="B3" s="10" t="s">
        <v>6</v>
      </c>
      <c r="C3" s="10" t="s">
        <v>7</v>
      </c>
      <c r="E3" s="1" t="s">
        <v>4</v>
      </c>
      <c r="F3" s="1" t="s">
        <v>0</v>
      </c>
      <c r="G3" s="1" t="s">
        <v>1</v>
      </c>
      <c r="H3" s="59" t="s">
        <v>2</v>
      </c>
      <c r="I3" s="60"/>
      <c r="L3" s="21" t="s">
        <v>4</v>
      </c>
      <c r="M3" s="21" t="s">
        <v>0</v>
      </c>
      <c r="N3" s="21" t="s">
        <v>1</v>
      </c>
      <c r="O3" s="62" t="s">
        <v>2</v>
      </c>
      <c r="P3" s="63"/>
      <c r="Q3" s="64" t="s">
        <v>2</v>
      </c>
      <c r="R3" s="65"/>
    </row>
    <row r="4" spans="1:18">
      <c r="A4" s="10" t="s">
        <v>8</v>
      </c>
      <c r="B4" s="10">
        <v>870</v>
      </c>
      <c r="C4" s="10">
        <v>5</v>
      </c>
      <c r="E4" s="2">
        <v>1</v>
      </c>
      <c r="F4" s="3">
        <f>COUNT(H4:I4)</f>
        <v>0</v>
      </c>
      <c r="G4" s="4">
        <f>SUM(H4:I4)</f>
        <v>0</v>
      </c>
      <c r="H4" s="13"/>
      <c r="I4" s="14"/>
      <c r="L4" s="22">
        <v>1</v>
      </c>
      <c r="M4" s="23">
        <f>COUNT(O4:P4)</f>
        <v>2</v>
      </c>
      <c r="N4" s="24">
        <f>SUM(O4:P4)</f>
        <v>1200</v>
      </c>
      <c r="O4" s="25">
        <v>600</v>
      </c>
      <c r="P4" s="26">
        <v>600</v>
      </c>
      <c r="Q4" s="27" t="s">
        <v>10</v>
      </c>
      <c r="R4" s="28" t="s">
        <v>10</v>
      </c>
    </row>
    <row r="5" spans="1:18">
      <c r="A5" s="10" t="s">
        <v>9</v>
      </c>
      <c r="B5" s="10">
        <v>700</v>
      </c>
      <c r="C5" s="10">
        <v>12</v>
      </c>
      <c r="E5" s="5">
        <v>2</v>
      </c>
      <c r="F5" s="3">
        <f t="shared" ref="F5:F19" si="0">COUNT(H5:I5)</f>
        <v>0</v>
      </c>
      <c r="G5" s="4">
        <f t="shared" ref="G5:G19" si="1">SUM(H5:I5)</f>
        <v>0</v>
      </c>
      <c r="H5" s="15"/>
      <c r="I5" s="16"/>
      <c r="L5" s="29">
        <v>2</v>
      </c>
      <c r="M5" s="23">
        <f t="shared" ref="M5:M19" si="2">COUNT(O5:P5)</f>
        <v>2</v>
      </c>
      <c r="N5" s="24">
        <f t="shared" ref="N5:N19" si="3">SUM(O5:P5)</f>
        <v>1200</v>
      </c>
      <c r="O5" s="30">
        <v>600</v>
      </c>
      <c r="P5" s="31">
        <v>600</v>
      </c>
      <c r="Q5" s="32" t="s">
        <v>10</v>
      </c>
      <c r="R5" s="33" t="s">
        <v>10</v>
      </c>
    </row>
    <row r="6" spans="1:18">
      <c r="A6" s="10" t="s">
        <v>10</v>
      </c>
      <c r="B6" s="10">
        <v>600</v>
      </c>
      <c r="C6" s="10">
        <v>15</v>
      </c>
      <c r="E6" s="5">
        <v>3</v>
      </c>
      <c r="F6" s="3">
        <f t="shared" si="0"/>
        <v>0</v>
      </c>
      <c r="G6" s="4">
        <f t="shared" si="1"/>
        <v>0</v>
      </c>
      <c r="H6" s="15"/>
      <c r="I6" s="16"/>
      <c r="L6" s="29">
        <v>3</v>
      </c>
      <c r="M6" s="23">
        <f t="shared" si="2"/>
        <v>2</v>
      </c>
      <c r="N6" s="24">
        <f t="shared" si="3"/>
        <v>1200</v>
      </c>
      <c r="O6" s="30">
        <v>600</v>
      </c>
      <c r="P6" s="31">
        <v>600</v>
      </c>
      <c r="Q6" s="32" t="s">
        <v>10</v>
      </c>
      <c r="R6" s="33" t="s">
        <v>10</v>
      </c>
    </row>
    <row r="7" spans="1:18">
      <c r="E7" s="5">
        <v>4</v>
      </c>
      <c r="F7" s="3">
        <f t="shared" si="0"/>
        <v>0</v>
      </c>
      <c r="G7" s="4">
        <f t="shared" si="1"/>
        <v>0</v>
      </c>
      <c r="H7" s="15"/>
      <c r="I7" s="16"/>
      <c r="L7" s="29">
        <v>4</v>
      </c>
      <c r="M7" s="23">
        <f t="shared" si="2"/>
        <v>2</v>
      </c>
      <c r="N7" s="24">
        <f t="shared" si="3"/>
        <v>1200</v>
      </c>
      <c r="O7" s="30">
        <v>600</v>
      </c>
      <c r="P7" s="31">
        <v>600</v>
      </c>
      <c r="Q7" s="32" t="s">
        <v>10</v>
      </c>
      <c r="R7" s="33" t="s">
        <v>10</v>
      </c>
    </row>
    <row r="8" spans="1:18">
      <c r="E8" s="5">
        <v>5</v>
      </c>
      <c r="F8" s="3">
        <f t="shared" si="0"/>
        <v>0</v>
      </c>
      <c r="G8" s="4">
        <f t="shared" si="1"/>
        <v>0</v>
      </c>
      <c r="H8" s="15"/>
      <c r="I8" s="16"/>
      <c r="L8" s="29">
        <v>5</v>
      </c>
      <c r="M8" s="23">
        <f t="shared" si="2"/>
        <v>2</v>
      </c>
      <c r="N8" s="24">
        <f t="shared" si="3"/>
        <v>1400</v>
      </c>
      <c r="O8" s="30">
        <v>700</v>
      </c>
      <c r="P8" s="31">
        <v>700</v>
      </c>
      <c r="Q8" s="32" t="s">
        <v>9</v>
      </c>
      <c r="R8" s="33" t="s">
        <v>9</v>
      </c>
    </row>
    <row r="9" spans="1:18">
      <c r="E9" s="5">
        <v>6</v>
      </c>
      <c r="F9" s="3">
        <f t="shared" si="0"/>
        <v>0</v>
      </c>
      <c r="G9" s="4">
        <f t="shared" si="1"/>
        <v>0</v>
      </c>
      <c r="H9" s="15"/>
      <c r="I9" s="16"/>
      <c r="J9" t="s">
        <v>12</v>
      </c>
      <c r="L9" s="29">
        <v>6</v>
      </c>
      <c r="M9" s="23">
        <f t="shared" si="2"/>
        <v>2</v>
      </c>
      <c r="N9" s="24">
        <f t="shared" si="3"/>
        <v>1400</v>
      </c>
      <c r="O9" s="30">
        <v>700</v>
      </c>
      <c r="P9" s="31">
        <v>700</v>
      </c>
      <c r="Q9" s="32" t="s">
        <v>9</v>
      </c>
      <c r="R9" s="33" t="s">
        <v>9</v>
      </c>
    </row>
    <row r="10" spans="1:18">
      <c r="E10" s="5">
        <v>7</v>
      </c>
      <c r="F10" s="3">
        <f t="shared" si="0"/>
        <v>0</v>
      </c>
      <c r="G10" s="4">
        <f t="shared" si="1"/>
        <v>0</v>
      </c>
      <c r="H10" s="15"/>
      <c r="I10" s="16"/>
      <c r="J10">
        <f>SUM(H4:I10)</f>
        <v>0</v>
      </c>
      <c r="L10" s="29">
        <v>7</v>
      </c>
      <c r="M10" s="23">
        <f t="shared" si="2"/>
        <v>2</v>
      </c>
      <c r="N10" s="24">
        <f t="shared" si="3"/>
        <v>1400</v>
      </c>
      <c r="O10" s="30">
        <v>700</v>
      </c>
      <c r="P10" s="31">
        <v>700</v>
      </c>
      <c r="Q10" s="32" t="s">
        <v>9</v>
      </c>
      <c r="R10" s="33" t="s">
        <v>9</v>
      </c>
    </row>
    <row r="11" spans="1:18">
      <c r="E11" s="5">
        <v>8</v>
      </c>
      <c r="F11" s="3">
        <f t="shared" si="0"/>
        <v>0</v>
      </c>
      <c r="G11" s="4">
        <f t="shared" si="1"/>
        <v>0</v>
      </c>
      <c r="H11" s="17"/>
      <c r="I11" s="8"/>
      <c r="J11">
        <f>600*15</f>
        <v>9000</v>
      </c>
      <c r="L11" s="29">
        <v>8</v>
      </c>
      <c r="M11" s="23">
        <f t="shared" si="2"/>
        <v>2</v>
      </c>
      <c r="N11" s="24">
        <f t="shared" si="3"/>
        <v>1400</v>
      </c>
      <c r="O11" s="34">
        <v>700</v>
      </c>
      <c r="P11" s="35">
        <v>700</v>
      </c>
      <c r="Q11" s="32" t="s">
        <v>9</v>
      </c>
      <c r="R11" s="33" t="s">
        <v>9</v>
      </c>
    </row>
    <row r="12" spans="1:18">
      <c r="E12" s="5">
        <v>9</v>
      </c>
      <c r="F12" s="3">
        <f t="shared" si="0"/>
        <v>0</v>
      </c>
      <c r="G12" s="4">
        <f t="shared" si="1"/>
        <v>0</v>
      </c>
      <c r="H12" s="17"/>
      <c r="I12" s="8"/>
      <c r="L12" s="29">
        <v>9</v>
      </c>
      <c r="M12" s="23">
        <f t="shared" si="2"/>
        <v>2</v>
      </c>
      <c r="N12" s="24">
        <f t="shared" si="3"/>
        <v>1400</v>
      </c>
      <c r="O12" s="34">
        <v>700</v>
      </c>
      <c r="P12" s="35">
        <v>700</v>
      </c>
      <c r="Q12" s="32" t="s">
        <v>9</v>
      </c>
      <c r="R12" s="33" t="s">
        <v>9</v>
      </c>
    </row>
    <row r="13" spans="1:18">
      <c r="E13" s="5">
        <v>10</v>
      </c>
      <c r="F13" s="3">
        <f t="shared" si="0"/>
        <v>0</v>
      </c>
      <c r="G13" s="4">
        <f t="shared" si="1"/>
        <v>0</v>
      </c>
      <c r="H13" s="17"/>
      <c r="I13" s="8"/>
      <c r="L13" s="29">
        <v>10</v>
      </c>
      <c r="M13" s="23">
        <f t="shared" si="2"/>
        <v>2</v>
      </c>
      <c r="N13" s="24">
        <f t="shared" si="3"/>
        <v>1400</v>
      </c>
      <c r="O13" s="34">
        <v>700</v>
      </c>
      <c r="P13" s="35">
        <v>700</v>
      </c>
      <c r="Q13" s="32" t="s">
        <v>9</v>
      </c>
      <c r="R13" s="33" t="s">
        <v>9</v>
      </c>
    </row>
    <row r="14" spans="1:18">
      <c r="E14" s="5">
        <v>11</v>
      </c>
      <c r="F14" s="3">
        <f t="shared" si="0"/>
        <v>0</v>
      </c>
      <c r="G14" s="4">
        <f t="shared" si="1"/>
        <v>0</v>
      </c>
      <c r="H14" s="17"/>
      <c r="I14" s="18"/>
      <c r="L14" s="29">
        <v>11</v>
      </c>
      <c r="M14" s="23">
        <f t="shared" si="2"/>
        <v>2</v>
      </c>
      <c r="N14" s="24">
        <f t="shared" si="3"/>
        <v>1200</v>
      </c>
      <c r="O14" s="34">
        <v>600</v>
      </c>
      <c r="P14" s="36">
        <v>600</v>
      </c>
      <c r="Q14" s="32" t="s">
        <v>10</v>
      </c>
      <c r="R14" s="33" t="s">
        <v>10</v>
      </c>
    </row>
    <row r="15" spans="1:18">
      <c r="E15" s="5">
        <v>12</v>
      </c>
      <c r="F15" s="3">
        <f t="shared" si="0"/>
        <v>0</v>
      </c>
      <c r="G15" s="4">
        <f t="shared" si="1"/>
        <v>0</v>
      </c>
      <c r="H15" s="17"/>
      <c r="I15" s="18"/>
      <c r="L15" s="29">
        <v>12</v>
      </c>
      <c r="M15" s="23">
        <f t="shared" si="2"/>
        <v>2</v>
      </c>
      <c r="N15" s="24">
        <f t="shared" si="3"/>
        <v>1200</v>
      </c>
      <c r="O15" s="34">
        <v>600</v>
      </c>
      <c r="P15" s="36">
        <v>600</v>
      </c>
      <c r="Q15" s="32" t="s">
        <v>10</v>
      </c>
      <c r="R15" s="33" t="s">
        <v>10</v>
      </c>
    </row>
    <row r="16" spans="1:18">
      <c r="E16" s="5">
        <v>13</v>
      </c>
      <c r="F16" s="3">
        <f t="shared" si="0"/>
        <v>0</v>
      </c>
      <c r="G16" s="4">
        <f t="shared" si="1"/>
        <v>0</v>
      </c>
      <c r="H16" s="17"/>
      <c r="I16" s="18"/>
      <c r="L16" s="29">
        <v>13</v>
      </c>
      <c r="M16" s="23">
        <f t="shared" si="2"/>
        <v>2</v>
      </c>
      <c r="N16" s="24">
        <f t="shared" si="3"/>
        <v>1200</v>
      </c>
      <c r="O16" s="34">
        <v>600</v>
      </c>
      <c r="P16" s="36">
        <v>600</v>
      </c>
      <c r="Q16" s="32" t="s">
        <v>10</v>
      </c>
      <c r="R16" s="33" t="s">
        <v>10</v>
      </c>
    </row>
    <row r="17" spans="1:18">
      <c r="E17" s="5">
        <v>14</v>
      </c>
      <c r="F17" s="3">
        <f t="shared" si="0"/>
        <v>0</v>
      </c>
      <c r="G17" s="4">
        <f t="shared" si="1"/>
        <v>0</v>
      </c>
      <c r="H17" s="17"/>
      <c r="I17" s="18"/>
      <c r="L17" s="29">
        <v>14</v>
      </c>
      <c r="M17" s="23">
        <f t="shared" si="2"/>
        <v>2</v>
      </c>
      <c r="N17" s="24">
        <f t="shared" si="3"/>
        <v>1470</v>
      </c>
      <c r="O17" s="34">
        <v>870</v>
      </c>
      <c r="P17" s="36">
        <v>600</v>
      </c>
      <c r="Q17" s="32" t="s">
        <v>8</v>
      </c>
      <c r="R17" s="33" t="s">
        <v>10</v>
      </c>
    </row>
    <row r="18" spans="1:18">
      <c r="E18" s="5">
        <v>15</v>
      </c>
      <c r="F18" s="3">
        <f t="shared" si="0"/>
        <v>0</v>
      </c>
      <c r="G18" s="4">
        <f t="shared" si="1"/>
        <v>0</v>
      </c>
      <c r="H18" s="17"/>
      <c r="I18" s="8"/>
      <c r="L18" s="29">
        <v>15</v>
      </c>
      <c r="M18" s="23">
        <f t="shared" si="2"/>
        <v>2</v>
      </c>
      <c r="N18" s="24">
        <f t="shared" si="3"/>
        <v>1740</v>
      </c>
      <c r="O18" s="34">
        <v>870</v>
      </c>
      <c r="P18" s="35">
        <v>870</v>
      </c>
      <c r="Q18" s="32" t="s">
        <v>8</v>
      </c>
      <c r="R18" s="33" t="s">
        <v>8</v>
      </c>
    </row>
    <row r="19" spans="1:18" ht="15.75" thickBot="1">
      <c r="E19" s="7">
        <v>16</v>
      </c>
      <c r="F19" s="9">
        <f t="shared" si="0"/>
        <v>0</v>
      </c>
      <c r="G19" s="12">
        <f t="shared" si="1"/>
        <v>0</v>
      </c>
      <c r="H19" s="19"/>
      <c r="I19" s="6"/>
      <c r="L19" s="37">
        <v>16</v>
      </c>
      <c r="M19" s="38">
        <f t="shared" si="2"/>
        <v>2</v>
      </c>
      <c r="N19" s="39">
        <f t="shared" si="3"/>
        <v>1740</v>
      </c>
      <c r="O19" s="40">
        <v>870</v>
      </c>
      <c r="P19" s="41">
        <v>870</v>
      </c>
      <c r="Q19" s="42" t="s">
        <v>8</v>
      </c>
      <c r="R19" s="43" t="s">
        <v>8</v>
      </c>
    </row>
    <row r="20" spans="1:18">
      <c r="F20" s="11">
        <f>SUM(F4:F19)</f>
        <v>0</v>
      </c>
      <c r="G20" s="11">
        <f>SUM(G4:G19)</f>
        <v>0</v>
      </c>
      <c r="M20" s="44">
        <f>SUM(M4:M19)</f>
        <v>32</v>
      </c>
      <c r="N20" s="44">
        <f>SUM(N4:N19)</f>
        <v>21750</v>
      </c>
    </row>
    <row r="25" spans="1:18" ht="45">
      <c r="A25" s="47" t="s">
        <v>5</v>
      </c>
      <c r="B25" s="48" t="s">
        <v>13</v>
      </c>
      <c r="C25" s="48" t="s">
        <v>14</v>
      </c>
      <c r="D25" s="49" t="s">
        <v>15</v>
      </c>
      <c r="E25" s="49" t="s">
        <v>16</v>
      </c>
      <c r="F25" s="45"/>
      <c r="G25" s="45"/>
    </row>
    <row r="26" spans="1:18">
      <c r="A26" s="47" t="s">
        <v>8</v>
      </c>
      <c r="B26" s="47">
        <v>870</v>
      </c>
      <c r="C26" s="47">
        <v>5</v>
      </c>
      <c r="D26" s="54">
        <v>0</v>
      </c>
      <c r="E26" s="50">
        <f>+D26*B26</f>
        <v>0</v>
      </c>
    </row>
    <row r="27" spans="1:18">
      <c r="A27" s="47" t="s">
        <v>9</v>
      </c>
      <c r="B27" s="47">
        <v>700</v>
      </c>
      <c r="C27" s="47">
        <v>12</v>
      </c>
      <c r="D27" s="54">
        <v>4</v>
      </c>
      <c r="E27" s="50">
        <f t="shared" ref="E27:E28" si="4">+D27*B27</f>
        <v>2800</v>
      </c>
    </row>
    <row r="28" spans="1:18">
      <c r="A28" s="47" t="s">
        <v>10</v>
      </c>
      <c r="B28" s="47">
        <v>600</v>
      </c>
      <c r="C28" s="47">
        <v>15</v>
      </c>
      <c r="D28" s="54">
        <v>12</v>
      </c>
      <c r="E28" s="50">
        <f t="shared" si="4"/>
        <v>7200</v>
      </c>
    </row>
    <row r="29" spans="1:18">
      <c r="A29" s="51" t="s">
        <v>17</v>
      </c>
      <c r="B29" s="50"/>
      <c r="C29" s="50"/>
      <c r="D29" s="50">
        <f>SUM(D26:D28)</f>
        <v>16</v>
      </c>
      <c r="E29" s="50">
        <f>SUM(E26:E28)</f>
        <v>10000</v>
      </c>
      <c r="F29" s="46"/>
    </row>
    <row r="30" spans="1:18" ht="15.75" thickBot="1">
      <c r="A30" s="52" t="s">
        <v>18</v>
      </c>
      <c r="B30" s="53"/>
      <c r="C30" s="53"/>
      <c r="D30" s="53">
        <v>16</v>
      </c>
      <c r="E30" s="53">
        <v>10000</v>
      </c>
    </row>
    <row r="31" spans="1:18" ht="15.75" thickBot="1">
      <c r="E31" s="55">
        <f>+E30-E29</f>
        <v>0</v>
      </c>
    </row>
  </sheetData>
  <mergeCells count="5">
    <mergeCell ref="E2:I2"/>
    <mergeCell ref="H3:I3"/>
    <mergeCell ref="L1:Q1"/>
    <mergeCell ref="O3:P3"/>
    <mergeCell ref="Q3:R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1"/>
  <sheetViews>
    <sheetView tabSelected="1" workbookViewId="0">
      <selection activeCell="C9" sqref="C9"/>
    </sheetView>
  </sheetViews>
  <sheetFormatPr defaultRowHeight="15"/>
  <cols>
    <col min="3" max="3" width="10.5703125" bestFit="1" customWidth="1"/>
    <col min="8" max="8" width="10.85546875" customWidth="1"/>
    <col min="9" max="9" width="11.7109375" customWidth="1"/>
    <col min="10" max="10" width="33.5703125" customWidth="1"/>
    <col min="12" max="16" width="9.140625" style="20"/>
    <col min="17" max="18" width="11.140625" style="20" customWidth="1"/>
  </cols>
  <sheetData>
    <row r="1" spans="1:18">
      <c r="L1" s="61" t="s">
        <v>11</v>
      </c>
      <c r="M1" s="61"/>
      <c r="N1" s="61"/>
      <c r="O1" s="61"/>
      <c r="P1" s="61"/>
      <c r="Q1" s="61"/>
    </row>
    <row r="2" spans="1:18" ht="15.75" thickBot="1">
      <c r="E2" s="58" t="s">
        <v>3</v>
      </c>
      <c r="F2" s="58"/>
      <c r="G2" s="58"/>
      <c r="H2" s="58"/>
      <c r="I2" s="58"/>
    </row>
    <row r="3" spans="1:18" ht="15.75" thickBot="1">
      <c r="A3" s="10" t="s">
        <v>5</v>
      </c>
      <c r="B3" s="10" t="s">
        <v>6</v>
      </c>
      <c r="C3" s="10" t="s">
        <v>7</v>
      </c>
      <c r="E3" s="1" t="s">
        <v>4</v>
      </c>
      <c r="F3" s="1" t="s">
        <v>0</v>
      </c>
      <c r="G3" s="1" t="s">
        <v>1</v>
      </c>
      <c r="H3" s="59" t="s">
        <v>2</v>
      </c>
      <c r="I3" s="60"/>
      <c r="L3" s="21" t="s">
        <v>4</v>
      </c>
      <c r="M3" s="21" t="s">
        <v>0</v>
      </c>
      <c r="N3" s="21" t="s">
        <v>1</v>
      </c>
      <c r="O3" s="64" t="s">
        <v>2</v>
      </c>
      <c r="P3" s="65"/>
      <c r="Q3" s="64" t="s">
        <v>2</v>
      </c>
      <c r="R3" s="65"/>
    </row>
    <row r="4" spans="1:18">
      <c r="A4" s="10" t="s">
        <v>8</v>
      </c>
      <c r="B4" s="10">
        <v>870</v>
      </c>
      <c r="C4" s="10">
        <v>5</v>
      </c>
      <c r="E4" s="2">
        <v>1</v>
      </c>
      <c r="F4" s="3">
        <f>COUNT(H4:I4)</f>
        <v>0</v>
      </c>
      <c r="G4" s="4">
        <f>SUM(H4:I4)</f>
        <v>0</v>
      </c>
      <c r="H4" s="13"/>
      <c r="I4" s="14"/>
      <c r="L4" s="22">
        <v>1</v>
      </c>
      <c r="M4" s="23">
        <f>COUNT(O4:P4)</f>
        <v>2</v>
      </c>
      <c r="N4" s="56">
        <f>SUM(O4:P4)</f>
        <v>1400</v>
      </c>
      <c r="O4" s="25">
        <f>IF((ROW()-ROW($O$4))*2+COLUMN()-COLUMN($O$4)+1&lt;=$D$30,LOOKUP((ROW()-ROW($O$4))*2+COLUMN()-COLUMN($O$4)+1,$F$26:$F$28,$B$26:$B$28),LOOKUP((ROW()-ROW($O$4))*2+COLUMN()-COLUMN($O$4)+1,$H$26:$H$28,$B$26:$B$28))</f>
        <v>700</v>
      </c>
      <c r="P4" s="69">
        <f>IF((ROW()-ROW($O$4))*2+COLUMN()-COLUMN($O$4)+1&lt;=$D$30,LOOKUP((ROW()-ROW($O$4))*2+COLUMN()-COLUMN($O$4)+1,$F$26:$F$28,$B$26:$B$28),LOOKUP((ROW()-ROW($O$4))*2+COLUMN()-COLUMN($O$4)+1,$H$26:$H$28,$B$26:$B$28))</f>
        <v>700</v>
      </c>
      <c r="Q4" s="66" t="str">
        <f>INDEX($A$4:$A$6,MATCH(O4,$B$4:$B$6,))</f>
        <v>Серебро</v>
      </c>
      <c r="R4" s="28" t="str">
        <f>INDEX($A$4:$A$6,MATCH(P4,$B$4:$B$6,))</f>
        <v>Серебро</v>
      </c>
    </row>
    <row r="5" spans="1:18">
      <c r="A5" s="10" t="s">
        <v>9</v>
      </c>
      <c r="B5" s="10">
        <v>700</v>
      </c>
      <c r="C5" s="10">
        <v>12</v>
      </c>
      <c r="E5" s="5">
        <v>2</v>
      </c>
      <c r="F5" s="3">
        <f t="shared" ref="F5:F19" si="0">COUNT(H5:I5)</f>
        <v>0</v>
      </c>
      <c r="G5" s="4">
        <f t="shared" ref="G5:G19" si="1">SUM(H5:I5)</f>
        <v>0</v>
      </c>
      <c r="H5" s="15"/>
      <c r="I5" s="16"/>
      <c r="L5" s="29">
        <v>2</v>
      </c>
      <c r="M5" s="23">
        <f t="shared" ref="M5:M19" si="2">COUNT(O5:P5)</f>
        <v>2</v>
      </c>
      <c r="N5" s="56">
        <f t="shared" ref="N5:N19" si="3">SUM(O5:P5)</f>
        <v>1400</v>
      </c>
      <c r="O5" s="34">
        <f t="shared" ref="O5:P19" si="4">IF((ROW()-ROW($O$4))*2+COLUMN()-COLUMN($O$4)+1&lt;=$D$30,LOOKUP((ROW()-ROW($O$4))*2+COLUMN()-COLUMN($O$4)+1,$F$26:$F$28,$B$26:$B$28),LOOKUP((ROW()-ROW($O$4))*2+COLUMN()-COLUMN($O$4)+1,$H$26:$H$28,$B$26:$B$28))</f>
        <v>700</v>
      </c>
      <c r="P5" s="70">
        <f t="shared" si="4"/>
        <v>700</v>
      </c>
      <c r="Q5" s="67" t="str">
        <f t="shared" ref="Q5:Q19" si="5">INDEX($A$4:$A$6,MATCH(O5,$B$4:$B$6,))</f>
        <v>Серебро</v>
      </c>
      <c r="R5" s="33" t="str">
        <f t="shared" ref="R5:R19" si="6">INDEX($A$4:$A$6,MATCH(P5,$B$4:$B$6,))</f>
        <v>Серебро</v>
      </c>
    </row>
    <row r="6" spans="1:18">
      <c r="A6" s="10" t="s">
        <v>10</v>
      </c>
      <c r="B6" s="10">
        <v>600</v>
      </c>
      <c r="C6" s="10">
        <v>15</v>
      </c>
      <c r="E6" s="5">
        <v>3</v>
      </c>
      <c r="F6" s="3">
        <f t="shared" si="0"/>
        <v>0</v>
      </c>
      <c r="G6" s="4">
        <f t="shared" si="1"/>
        <v>0</v>
      </c>
      <c r="H6" s="15"/>
      <c r="I6" s="16"/>
      <c r="L6" s="29">
        <v>3</v>
      </c>
      <c r="M6" s="23">
        <f t="shared" si="2"/>
        <v>2</v>
      </c>
      <c r="N6" s="56">
        <f t="shared" si="3"/>
        <v>1400</v>
      </c>
      <c r="O6" s="34">
        <f t="shared" si="4"/>
        <v>700</v>
      </c>
      <c r="P6" s="70">
        <f t="shared" si="4"/>
        <v>700</v>
      </c>
      <c r="Q6" s="67" t="str">
        <f t="shared" si="5"/>
        <v>Серебро</v>
      </c>
      <c r="R6" s="33" t="str">
        <f t="shared" si="6"/>
        <v>Серебро</v>
      </c>
    </row>
    <row r="7" spans="1:18">
      <c r="E7" s="5">
        <v>4</v>
      </c>
      <c r="F7" s="3">
        <f t="shared" si="0"/>
        <v>0</v>
      </c>
      <c r="G7" s="4">
        <f t="shared" si="1"/>
        <v>0</v>
      </c>
      <c r="H7" s="15"/>
      <c r="I7" s="16"/>
      <c r="L7" s="29">
        <v>4</v>
      </c>
      <c r="M7" s="23">
        <f t="shared" si="2"/>
        <v>2</v>
      </c>
      <c r="N7" s="56">
        <f t="shared" si="3"/>
        <v>1200</v>
      </c>
      <c r="O7" s="34">
        <f t="shared" si="4"/>
        <v>600</v>
      </c>
      <c r="P7" s="70">
        <f t="shared" si="4"/>
        <v>600</v>
      </c>
      <c r="Q7" s="67" t="str">
        <f t="shared" si="5"/>
        <v>Бронза</v>
      </c>
      <c r="R7" s="33" t="str">
        <f t="shared" si="6"/>
        <v>Бронза</v>
      </c>
    </row>
    <row r="8" spans="1:18">
      <c r="E8" s="5">
        <v>5</v>
      </c>
      <c r="F8" s="3">
        <f t="shared" si="0"/>
        <v>0</v>
      </c>
      <c r="G8" s="4">
        <f t="shared" si="1"/>
        <v>0</v>
      </c>
      <c r="H8" s="15"/>
      <c r="I8" s="16"/>
      <c r="L8" s="29">
        <v>5</v>
      </c>
      <c r="M8" s="23">
        <f t="shared" si="2"/>
        <v>2</v>
      </c>
      <c r="N8" s="56">
        <f t="shared" si="3"/>
        <v>1200</v>
      </c>
      <c r="O8" s="34">
        <f t="shared" si="4"/>
        <v>600</v>
      </c>
      <c r="P8" s="70">
        <f t="shared" si="4"/>
        <v>600</v>
      </c>
      <c r="Q8" s="67" t="str">
        <f t="shared" si="5"/>
        <v>Бронза</v>
      </c>
      <c r="R8" s="33" t="str">
        <f t="shared" si="6"/>
        <v>Бронза</v>
      </c>
    </row>
    <row r="9" spans="1:18">
      <c r="E9" s="5">
        <v>6</v>
      </c>
      <c r="F9" s="3">
        <f t="shared" si="0"/>
        <v>0</v>
      </c>
      <c r="G9" s="4">
        <f t="shared" si="1"/>
        <v>0</v>
      </c>
      <c r="H9" s="15"/>
      <c r="I9" s="16"/>
      <c r="J9" t="s">
        <v>12</v>
      </c>
      <c r="L9" s="29">
        <v>6</v>
      </c>
      <c r="M9" s="23">
        <f t="shared" si="2"/>
        <v>2</v>
      </c>
      <c r="N9" s="56">
        <f t="shared" si="3"/>
        <v>1200</v>
      </c>
      <c r="O9" s="34">
        <f t="shared" si="4"/>
        <v>600</v>
      </c>
      <c r="P9" s="70">
        <f t="shared" si="4"/>
        <v>600</v>
      </c>
      <c r="Q9" s="67" t="str">
        <f t="shared" si="5"/>
        <v>Бронза</v>
      </c>
      <c r="R9" s="33" t="str">
        <f t="shared" si="6"/>
        <v>Бронза</v>
      </c>
    </row>
    <row r="10" spans="1:18">
      <c r="E10" s="5">
        <v>7</v>
      </c>
      <c r="F10" s="3">
        <f t="shared" si="0"/>
        <v>0</v>
      </c>
      <c r="G10" s="4">
        <f t="shared" si="1"/>
        <v>0</v>
      </c>
      <c r="H10" s="15"/>
      <c r="I10" s="16"/>
      <c r="J10">
        <f>SUM(H4:I10)</f>
        <v>0</v>
      </c>
      <c r="L10" s="29">
        <v>7</v>
      </c>
      <c r="M10" s="23">
        <f t="shared" si="2"/>
        <v>2</v>
      </c>
      <c r="N10" s="56">
        <f t="shared" si="3"/>
        <v>1200</v>
      </c>
      <c r="O10" s="34">
        <f t="shared" si="4"/>
        <v>600</v>
      </c>
      <c r="P10" s="70">
        <f t="shared" si="4"/>
        <v>600</v>
      </c>
      <c r="Q10" s="67" t="str">
        <f t="shared" si="5"/>
        <v>Бронза</v>
      </c>
      <c r="R10" s="33" t="str">
        <f t="shared" si="6"/>
        <v>Бронза</v>
      </c>
    </row>
    <row r="11" spans="1:18">
      <c r="E11" s="5">
        <v>8</v>
      </c>
      <c r="F11" s="3">
        <f t="shared" si="0"/>
        <v>0</v>
      </c>
      <c r="G11" s="4">
        <f t="shared" si="1"/>
        <v>0</v>
      </c>
      <c r="H11" s="17"/>
      <c r="I11" s="8"/>
      <c r="J11">
        <f>600*15</f>
        <v>9000</v>
      </c>
      <c r="L11" s="29">
        <v>8</v>
      </c>
      <c r="M11" s="23">
        <f t="shared" si="2"/>
        <v>2</v>
      </c>
      <c r="N11" s="56">
        <f t="shared" si="3"/>
        <v>1740</v>
      </c>
      <c r="O11" s="34">
        <f t="shared" si="4"/>
        <v>870</v>
      </c>
      <c r="P11" s="70">
        <f t="shared" si="4"/>
        <v>870</v>
      </c>
      <c r="Q11" s="67" t="str">
        <f t="shared" si="5"/>
        <v>Золото</v>
      </c>
      <c r="R11" s="33" t="str">
        <f t="shared" si="6"/>
        <v>Золото</v>
      </c>
    </row>
    <row r="12" spans="1:18">
      <c r="E12" s="5">
        <v>9</v>
      </c>
      <c r="F12" s="3">
        <f t="shared" si="0"/>
        <v>0</v>
      </c>
      <c r="G12" s="4">
        <f t="shared" si="1"/>
        <v>0</v>
      </c>
      <c r="H12" s="17"/>
      <c r="I12" s="8"/>
      <c r="L12" s="29">
        <v>9</v>
      </c>
      <c r="M12" s="23">
        <f t="shared" si="2"/>
        <v>2</v>
      </c>
      <c r="N12" s="56">
        <f t="shared" si="3"/>
        <v>1740</v>
      </c>
      <c r="O12" s="34">
        <f t="shared" si="4"/>
        <v>870</v>
      </c>
      <c r="P12" s="70">
        <f t="shared" si="4"/>
        <v>870</v>
      </c>
      <c r="Q12" s="67" t="str">
        <f t="shared" si="5"/>
        <v>Золото</v>
      </c>
      <c r="R12" s="33" t="str">
        <f t="shared" si="6"/>
        <v>Золото</v>
      </c>
    </row>
    <row r="13" spans="1:18">
      <c r="E13" s="5">
        <v>10</v>
      </c>
      <c r="F13" s="3">
        <f t="shared" si="0"/>
        <v>0</v>
      </c>
      <c r="G13" s="4">
        <f t="shared" si="1"/>
        <v>0</v>
      </c>
      <c r="H13" s="17"/>
      <c r="I13" s="8"/>
      <c r="L13" s="29">
        <v>10</v>
      </c>
      <c r="M13" s="23">
        <f t="shared" si="2"/>
        <v>2</v>
      </c>
      <c r="N13" s="56">
        <f t="shared" si="3"/>
        <v>1570</v>
      </c>
      <c r="O13" s="34">
        <f t="shared" si="4"/>
        <v>870</v>
      </c>
      <c r="P13" s="70">
        <f t="shared" si="4"/>
        <v>700</v>
      </c>
      <c r="Q13" s="67" t="str">
        <f t="shared" si="5"/>
        <v>Золото</v>
      </c>
      <c r="R13" s="33" t="str">
        <f t="shared" si="6"/>
        <v>Серебро</v>
      </c>
    </row>
    <row r="14" spans="1:18">
      <c r="E14" s="5">
        <v>11</v>
      </c>
      <c r="F14" s="3">
        <f t="shared" si="0"/>
        <v>0</v>
      </c>
      <c r="G14" s="4">
        <f t="shared" si="1"/>
        <v>0</v>
      </c>
      <c r="H14" s="17"/>
      <c r="I14" s="18"/>
      <c r="L14" s="29">
        <v>11</v>
      </c>
      <c r="M14" s="23">
        <f t="shared" si="2"/>
        <v>2</v>
      </c>
      <c r="N14" s="56">
        <f t="shared" si="3"/>
        <v>1400</v>
      </c>
      <c r="O14" s="34">
        <f t="shared" si="4"/>
        <v>700</v>
      </c>
      <c r="P14" s="70">
        <f t="shared" si="4"/>
        <v>700</v>
      </c>
      <c r="Q14" s="67" t="str">
        <f t="shared" si="5"/>
        <v>Серебро</v>
      </c>
      <c r="R14" s="33" t="str">
        <f t="shared" si="6"/>
        <v>Серебро</v>
      </c>
    </row>
    <row r="15" spans="1:18">
      <c r="E15" s="5">
        <v>12</v>
      </c>
      <c r="F15" s="3">
        <f t="shared" si="0"/>
        <v>0</v>
      </c>
      <c r="G15" s="4">
        <f t="shared" si="1"/>
        <v>0</v>
      </c>
      <c r="H15" s="17"/>
      <c r="I15" s="18"/>
      <c r="L15" s="29">
        <v>12</v>
      </c>
      <c r="M15" s="23">
        <f t="shared" si="2"/>
        <v>2</v>
      </c>
      <c r="N15" s="56">
        <f t="shared" si="3"/>
        <v>1400</v>
      </c>
      <c r="O15" s="34">
        <f t="shared" si="4"/>
        <v>700</v>
      </c>
      <c r="P15" s="70">
        <f t="shared" si="4"/>
        <v>700</v>
      </c>
      <c r="Q15" s="67" t="str">
        <f t="shared" si="5"/>
        <v>Серебро</v>
      </c>
      <c r="R15" s="33" t="str">
        <f t="shared" si="6"/>
        <v>Серебро</v>
      </c>
    </row>
    <row r="16" spans="1:18">
      <c r="E16" s="5">
        <v>13</v>
      </c>
      <c r="F16" s="3">
        <f t="shared" si="0"/>
        <v>0</v>
      </c>
      <c r="G16" s="4">
        <f t="shared" si="1"/>
        <v>0</v>
      </c>
      <c r="H16" s="17"/>
      <c r="I16" s="18"/>
      <c r="L16" s="29">
        <v>13</v>
      </c>
      <c r="M16" s="23">
        <f t="shared" si="2"/>
        <v>2</v>
      </c>
      <c r="N16" s="56">
        <f t="shared" si="3"/>
        <v>1300</v>
      </c>
      <c r="O16" s="34">
        <f t="shared" si="4"/>
        <v>700</v>
      </c>
      <c r="P16" s="70">
        <f t="shared" si="4"/>
        <v>600</v>
      </c>
      <c r="Q16" s="67" t="str">
        <f t="shared" si="5"/>
        <v>Серебро</v>
      </c>
      <c r="R16" s="33" t="str">
        <f t="shared" si="6"/>
        <v>Бронза</v>
      </c>
    </row>
    <row r="17" spans="1:18">
      <c r="E17" s="5">
        <v>14</v>
      </c>
      <c r="F17" s="3">
        <f t="shared" si="0"/>
        <v>0</v>
      </c>
      <c r="G17" s="4">
        <f t="shared" si="1"/>
        <v>0</v>
      </c>
      <c r="H17" s="17"/>
      <c r="I17" s="18"/>
      <c r="L17" s="29">
        <v>14</v>
      </c>
      <c r="M17" s="23">
        <f t="shared" si="2"/>
        <v>2</v>
      </c>
      <c r="N17" s="56">
        <f t="shared" si="3"/>
        <v>1200</v>
      </c>
      <c r="O17" s="34">
        <f t="shared" si="4"/>
        <v>600</v>
      </c>
      <c r="P17" s="70">
        <f t="shared" si="4"/>
        <v>600</v>
      </c>
      <c r="Q17" s="67" t="str">
        <f t="shared" si="5"/>
        <v>Бронза</v>
      </c>
      <c r="R17" s="33" t="str">
        <f t="shared" si="6"/>
        <v>Бронза</v>
      </c>
    </row>
    <row r="18" spans="1:18">
      <c r="E18" s="5">
        <v>15</v>
      </c>
      <c r="F18" s="3">
        <f t="shared" si="0"/>
        <v>0</v>
      </c>
      <c r="G18" s="4">
        <f t="shared" si="1"/>
        <v>0</v>
      </c>
      <c r="H18" s="17"/>
      <c r="I18" s="8"/>
      <c r="L18" s="29">
        <v>15</v>
      </c>
      <c r="M18" s="23">
        <f t="shared" si="2"/>
        <v>2</v>
      </c>
      <c r="N18" s="56">
        <f t="shared" si="3"/>
        <v>1200</v>
      </c>
      <c r="O18" s="34">
        <f t="shared" si="4"/>
        <v>600</v>
      </c>
      <c r="P18" s="70">
        <f t="shared" si="4"/>
        <v>600</v>
      </c>
      <c r="Q18" s="67" t="str">
        <f t="shared" si="5"/>
        <v>Бронза</v>
      </c>
      <c r="R18" s="33" t="str">
        <f t="shared" si="6"/>
        <v>Бронза</v>
      </c>
    </row>
    <row r="19" spans="1:18" ht="15.75" thickBot="1">
      <c r="E19" s="7">
        <v>16</v>
      </c>
      <c r="F19" s="9">
        <f t="shared" si="0"/>
        <v>0</v>
      </c>
      <c r="G19" s="12">
        <f t="shared" si="1"/>
        <v>0</v>
      </c>
      <c r="H19" s="19"/>
      <c r="I19" s="6"/>
      <c r="L19" s="37">
        <v>16</v>
      </c>
      <c r="M19" s="38">
        <f t="shared" si="2"/>
        <v>2</v>
      </c>
      <c r="N19" s="57">
        <f t="shared" si="3"/>
        <v>1200</v>
      </c>
      <c r="O19" s="40">
        <f t="shared" si="4"/>
        <v>600</v>
      </c>
      <c r="P19" s="71">
        <f t="shared" si="4"/>
        <v>600</v>
      </c>
      <c r="Q19" s="68" t="str">
        <f t="shared" si="5"/>
        <v>Бронза</v>
      </c>
      <c r="R19" s="43" t="str">
        <f t="shared" si="6"/>
        <v>Бронза</v>
      </c>
    </row>
    <row r="20" spans="1:18">
      <c r="F20" s="11">
        <f>SUM(F4:F19)</f>
        <v>0</v>
      </c>
      <c r="G20" s="11">
        <f>SUM(G4:G19)</f>
        <v>0</v>
      </c>
      <c r="M20" s="44">
        <f>SUM(M4:M19)</f>
        <v>32</v>
      </c>
      <c r="N20" s="44">
        <f>SUM(N4:N19)</f>
        <v>21750</v>
      </c>
    </row>
    <row r="25" spans="1:18" ht="45.75" customHeight="1">
      <c r="A25" s="47" t="s">
        <v>5</v>
      </c>
      <c r="B25" s="48" t="s">
        <v>13</v>
      </c>
      <c r="C25" s="48" t="s">
        <v>14</v>
      </c>
      <c r="D25" s="49" t="s">
        <v>15</v>
      </c>
      <c r="E25" s="49" t="s">
        <v>16</v>
      </c>
      <c r="F25" s="49" t="s">
        <v>19</v>
      </c>
      <c r="G25" s="49" t="s">
        <v>21</v>
      </c>
      <c r="H25" s="49" t="s">
        <v>20</v>
      </c>
    </row>
    <row r="26" spans="1:18">
      <c r="A26" s="47" t="s">
        <v>8</v>
      </c>
      <c r="B26" s="47">
        <v>870</v>
      </c>
      <c r="C26" s="47">
        <v>5</v>
      </c>
      <c r="D26" s="54">
        <v>0</v>
      </c>
      <c r="E26" s="50">
        <f>+D26*B26</f>
        <v>0</v>
      </c>
      <c r="F26">
        <f>IF(OR(SUM(D$25:D25)&gt;0,D26&gt;0),SUM(D$25:D25)+1,0)</f>
        <v>0</v>
      </c>
      <c r="G26">
        <f>ROUND(C26-D26,0)</f>
        <v>5</v>
      </c>
      <c r="H26">
        <f>IF(OR(SUM(G$25:G25)&gt;0,G26&gt;0),SUM(G$25:G25)+1,0)+$D$30</f>
        <v>15</v>
      </c>
    </row>
    <row r="27" spans="1:18">
      <c r="A27" s="47" t="s">
        <v>9</v>
      </c>
      <c r="B27" s="47">
        <v>700</v>
      </c>
      <c r="C27" s="47">
        <v>12</v>
      </c>
      <c r="D27" s="54">
        <v>5.9999999999999964</v>
      </c>
      <c r="E27" s="50">
        <f t="shared" ref="E27:E28" si="7">+D27*B27</f>
        <v>4199.9999999999973</v>
      </c>
      <c r="F27">
        <f>IF(OR(SUM(D$25:D26)&gt;0,D27&gt;0),SUM(D$25:D26)+1,0)</f>
        <v>1</v>
      </c>
      <c r="G27">
        <f t="shared" ref="G27:G28" si="8">ROUND(C27-D27,0)</f>
        <v>6</v>
      </c>
      <c r="H27">
        <f>IF(OR(SUM(G$25:G26)&gt;0,G27&gt;0),SUM(G$25:G26)+1,0)+$D$30</f>
        <v>20</v>
      </c>
    </row>
    <row r="28" spans="1:18">
      <c r="A28" s="47" t="s">
        <v>10</v>
      </c>
      <c r="B28" s="47">
        <v>600</v>
      </c>
      <c r="C28" s="47">
        <v>15</v>
      </c>
      <c r="D28" s="54">
        <v>8.0000000000000036</v>
      </c>
      <c r="E28" s="50">
        <f t="shared" si="7"/>
        <v>4800.0000000000018</v>
      </c>
      <c r="F28">
        <f>IF(OR(SUM(D$25:D27)&gt;0,D28&gt;0),SUM(D$25:D27)+1,0)</f>
        <v>6.9999999999999964</v>
      </c>
      <c r="G28">
        <f t="shared" si="8"/>
        <v>7</v>
      </c>
      <c r="H28">
        <f>IF(OR(SUM(G$25:G27)&gt;0,G28&gt;0),SUM(G$25:G27)+1,0)+$D$30</f>
        <v>26</v>
      </c>
    </row>
    <row r="29" spans="1:18">
      <c r="A29" s="51" t="s">
        <v>17</v>
      </c>
      <c r="B29" s="50"/>
      <c r="C29" s="50"/>
      <c r="D29" s="50">
        <f>SUM(D26:D28)</f>
        <v>14</v>
      </c>
      <c r="E29" s="50">
        <f>SUM(E26:E28)</f>
        <v>9000</v>
      </c>
      <c r="F29" s="46"/>
    </row>
    <row r="30" spans="1:18" ht="15.75" thickBot="1">
      <c r="A30" s="52" t="s">
        <v>18</v>
      </c>
      <c r="B30" s="53"/>
      <c r="C30" s="53"/>
      <c r="D30" s="53">
        <v>14</v>
      </c>
      <c r="E30" s="53">
        <v>9000</v>
      </c>
    </row>
    <row r="31" spans="1:18" ht="15.75" thickBot="1">
      <c r="E31" s="55">
        <f>+E30-E29</f>
        <v>0</v>
      </c>
    </row>
  </sheetData>
  <mergeCells count="5">
    <mergeCell ref="L1:Q1"/>
    <mergeCell ref="E2:I2"/>
    <mergeCell ref="H3:I3"/>
    <mergeCell ref="O3:P3"/>
    <mergeCell ref="Q3:R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Лист1 (2)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2014-09-17T08:33:10Z</dcterms:modified>
</cp:coreProperties>
</file>