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3810" yWindow="-105" windowWidth="20730" windowHeight="11760" activeTab="1"/>
  </bookViews>
  <sheets>
    <sheet name="Суточно-месячный график SNGA" sheetId="1" r:id="rId1"/>
    <sheet name="Краткий СМГ SNGA" sheetId="2" r:id="rId2"/>
  </sheets>
  <definedNames>
    <definedName name="Z_6104C24D_E630_4EE8_AE20_C8E846E1BEF3_.wvu.Cols" localSheetId="0" hidden="1">'Суточно-месячный график SNGA'!$A:$A,'Суточно-месячный график SNGA'!$BZ:$XFD</definedName>
    <definedName name="Z_6104C24D_E630_4EE8_AE20_C8E846E1BEF3_.wvu.PrintArea" localSheetId="0" hidden="1">'Суточно-месячный график SNGA'!$B$1:$BX$75</definedName>
    <definedName name="Z_6104C24D_E630_4EE8_AE20_C8E846E1BEF3_.wvu.PrintTitles" localSheetId="0" hidden="1">'Суточно-месячный график SNGA'!$10:$11</definedName>
    <definedName name="Z_6104C24D_E630_4EE8_AE20_C8E846E1BEF3_.wvu.Rows" localSheetId="0" hidden="1">'Суточно-месячный график SNGA'!$76:$1048576</definedName>
    <definedName name="_xlnm.Print_Titles" localSheetId="1">'Краткий СМГ SNGA'!$9:$10</definedName>
    <definedName name="_xlnm.Print_Titles" localSheetId="0">'Суточно-месячный график SNGA'!$10:$11</definedName>
    <definedName name="_xlnm.Print_Area" localSheetId="1">'Краткий СМГ SNGA'!$A$1:$W$23</definedName>
    <definedName name="_xlnm.Print_Area" localSheetId="0">'Суточно-месячный график SNGA'!$B$1:$BX$75</definedName>
  </definedNames>
  <calcPr calcId="152511"/>
  <customWorkbookViews>
    <customWorkbookView name="СНГА - Личное представление" guid="{6104C24D-E630-4EE8-AE20-C8E846E1BEF3}" mergeInterval="0" personalView="1" maximized="1" windowWidth="1680" windowHeight="815" activeSheetId="1"/>
  </customWorkbookViews>
</workbook>
</file>

<file path=xl/calcChain.xml><?xml version="1.0" encoding="utf-8"?>
<calcChain xmlns="http://schemas.openxmlformats.org/spreadsheetml/2006/main">
  <c r="AE4" i="2" l="1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AD4" i="2"/>
  <c r="Y13" i="2" l="1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X14" i="2"/>
  <c r="X15" i="2"/>
  <c r="X16" i="2"/>
  <c r="X17" i="2"/>
  <c r="X18" i="2"/>
  <c r="X19" i="2"/>
  <c r="X20" i="2"/>
  <c r="X21" i="2"/>
  <c r="X22" i="2"/>
  <c r="X23" i="2"/>
  <c r="X13" i="2"/>
  <c r="M51" i="1" l="1"/>
  <c r="J51" i="1"/>
  <c r="I51" i="1"/>
  <c r="H51" i="1"/>
  <c r="G51" i="1"/>
  <c r="L51" i="1" l="1"/>
  <c r="K51" i="1"/>
  <c r="BY51" i="1" s="1"/>
  <c r="N51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13" i="1"/>
  <c r="J13" i="1"/>
  <c r="M14" i="1" l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13" i="1"/>
  <c r="G46" i="1" l="1"/>
  <c r="H46" i="1"/>
  <c r="L46" i="1" s="1"/>
  <c r="G47" i="1"/>
  <c r="H47" i="1"/>
  <c r="G48" i="1"/>
  <c r="H48" i="1"/>
  <c r="L48" i="1" s="1"/>
  <c r="G49" i="1"/>
  <c r="H49" i="1"/>
  <c r="G50" i="1"/>
  <c r="H50" i="1"/>
  <c r="L50" i="1" s="1"/>
  <c r="N49" i="1" l="1"/>
  <c r="L49" i="1"/>
  <c r="N47" i="1"/>
  <c r="L47" i="1"/>
  <c r="K46" i="1"/>
  <c r="BY46" i="1" s="1"/>
  <c r="N46" i="1"/>
  <c r="K50" i="1"/>
  <c r="BY50" i="1" s="1"/>
  <c r="N50" i="1"/>
  <c r="K48" i="1"/>
  <c r="BY48" i="1" s="1"/>
  <c r="N48" i="1"/>
  <c r="K49" i="1"/>
  <c r="BY49" i="1" s="1"/>
  <c r="K47" i="1"/>
  <c r="BY47" i="1" s="1"/>
  <c r="BW10" i="1"/>
  <c r="BU10" i="1"/>
  <c r="BS10" i="1"/>
  <c r="BQ10" i="1" l="1"/>
  <c r="BO10" i="1"/>
  <c r="BM10" i="1"/>
  <c r="BK10" i="1"/>
  <c r="BI10" i="1"/>
  <c r="BG10" i="1"/>
  <c r="BE10" i="1"/>
  <c r="BC10" i="1"/>
  <c r="BA10" i="1"/>
  <c r="AY10" i="1"/>
  <c r="AW10" i="1"/>
  <c r="AU10" i="1"/>
  <c r="AS10" i="1"/>
  <c r="AQ10" i="1"/>
  <c r="AO10" i="1"/>
  <c r="AM10" i="1"/>
  <c r="AK10" i="1"/>
  <c r="AI10" i="1"/>
  <c r="AG10" i="1"/>
  <c r="AE10" i="1"/>
  <c r="AC10" i="1"/>
  <c r="AA10" i="1"/>
  <c r="Y10" i="1"/>
  <c r="W10" i="1"/>
  <c r="U10" i="1"/>
  <c r="S10" i="1"/>
  <c r="Q10" i="1"/>
  <c r="O10" i="1"/>
  <c r="AD3" i="2" l="1"/>
  <c r="AE3" i="2" s="1"/>
  <c r="AF3" i="2" s="1"/>
  <c r="AG3" i="2" s="1"/>
  <c r="AH3" i="2" s="1"/>
  <c r="AI3" i="2" s="1"/>
  <c r="AJ3" i="2" s="1"/>
  <c r="AK3" i="2" s="1"/>
  <c r="AL3" i="2" s="1"/>
  <c r="AM3" i="2" s="1"/>
  <c r="AN3" i="2" s="1"/>
  <c r="AO3" i="2" s="1"/>
  <c r="AP3" i="2" s="1"/>
  <c r="AQ3" i="2" s="1"/>
  <c r="AR3" i="2" s="1"/>
  <c r="AS3" i="2" s="1"/>
  <c r="AT3" i="2" s="1"/>
  <c r="AU3" i="2" s="1"/>
  <c r="AV3" i="2" s="1"/>
  <c r="AW3" i="2" s="1"/>
  <c r="AX3" i="2" s="1"/>
  <c r="AY3" i="2" s="1"/>
  <c r="AZ3" i="2" s="1"/>
  <c r="BA3" i="2" s="1"/>
  <c r="BB3" i="2" s="1"/>
  <c r="BC3" i="2" s="1"/>
  <c r="BD3" i="2" s="1"/>
  <c r="BE3" i="2" s="1"/>
  <c r="BF3" i="2" s="1"/>
  <c r="BG3" i="2" s="1"/>
  <c r="BH3" i="2" s="1"/>
  <c r="H7" i="2" s="1"/>
  <c r="X5" i="2"/>
  <c r="Y6" i="2" s="1"/>
  <c r="X7" i="2"/>
  <c r="Y4" i="2"/>
  <c r="AA4" i="2"/>
  <c r="X4" i="2"/>
  <c r="K4" i="2" s="1"/>
  <c r="Z4" i="2"/>
  <c r="AB4" i="2"/>
  <c r="H13" i="1"/>
  <c r="L13" i="1" s="1"/>
  <c r="Z5" i="2" l="1"/>
  <c r="Z7" i="2"/>
  <c r="Y8" i="2"/>
  <c r="BS53" i="1"/>
  <c r="BU53" i="1"/>
  <c r="BW53" i="1"/>
  <c r="BS57" i="1"/>
  <c r="BU57" i="1"/>
  <c r="BW57" i="1"/>
  <c r="AA6" i="2" l="1"/>
  <c r="AB5" i="2"/>
  <c r="AB7" i="2"/>
  <c r="AA8" i="2"/>
  <c r="G14" i="1"/>
  <c r="H14" i="1"/>
  <c r="L14" i="1" s="1"/>
  <c r="G15" i="1"/>
  <c r="H15" i="1"/>
  <c r="L15" i="1" s="1"/>
  <c r="G16" i="1"/>
  <c r="H16" i="1"/>
  <c r="L16" i="1" s="1"/>
  <c r="G17" i="1"/>
  <c r="H17" i="1"/>
  <c r="L17" i="1" s="1"/>
  <c r="G18" i="1"/>
  <c r="H18" i="1"/>
  <c r="L18" i="1" s="1"/>
  <c r="G19" i="1"/>
  <c r="H19" i="1"/>
  <c r="L19" i="1" s="1"/>
  <c r="G20" i="1"/>
  <c r="H20" i="1"/>
  <c r="L20" i="1" s="1"/>
  <c r="G21" i="1"/>
  <c r="H21" i="1"/>
  <c r="L21" i="1" s="1"/>
  <c r="G22" i="1"/>
  <c r="H22" i="1"/>
  <c r="L22" i="1" s="1"/>
  <c r="G23" i="1"/>
  <c r="H23" i="1"/>
  <c r="L23" i="1" s="1"/>
  <c r="G24" i="1"/>
  <c r="H24" i="1"/>
  <c r="L24" i="1" s="1"/>
  <c r="G25" i="1"/>
  <c r="H25" i="1"/>
  <c r="L25" i="1" s="1"/>
  <c r="G26" i="1"/>
  <c r="H26" i="1"/>
  <c r="L26" i="1" s="1"/>
  <c r="G27" i="1"/>
  <c r="H27" i="1"/>
  <c r="L27" i="1" s="1"/>
  <c r="G28" i="1"/>
  <c r="H28" i="1"/>
  <c r="L28" i="1" s="1"/>
  <c r="G29" i="1"/>
  <c r="H29" i="1"/>
  <c r="L29" i="1" s="1"/>
  <c r="G30" i="1"/>
  <c r="H30" i="1"/>
  <c r="L30" i="1" s="1"/>
  <c r="G31" i="1"/>
  <c r="H31" i="1"/>
  <c r="L31" i="1" s="1"/>
  <c r="G32" i="1"/>
  <c r="H32" i="1"/>
  <c r="L32" i="1" s="1"/>
  <c r="G33" i="1"/>
  <c r="H33" i="1"/>
  <c r="L33" i="1" s="1"/>
  <c r="G34" i="1"/>
  <c r="H34" i="1"/>
  <c r="L34" i="1" s="1"/>
  <c r="G35" i="1"/>
  <c r="H35" i="1"/>
  <c r="L35" i="1" s="1"/>
  <c r="G36" i="1"/>
  <c r="H36" i="1"/>
  <c r="L36" i="1" s="1"/>
  <c r="G37" i="1"/>
  <c r="H37" i="1"/>
  <c r="L37" i="1" s="1"/>
  <c r="G38" i="1"/>
  <c r="H38" i="1"/>
  <c r="L38" i="1" s="1"/>
  <c r="G39" i="1"/>
  <c r="H39" i="1"/>
  <c r="L39" i="1" s="1"/>
  <c r="G40" i="1"/>
  <c r="H40" i="1"/>
  <c r="L40" i="1" s="1"/>
  <c r="G41" i="1"/>
  <c r="H41" i="1"/>
  <c r="L41" i="1" s="1"/>
  <c r="G42" i="1"/>
  <c r="H42" i="1"/>
  <c r="L42" i="1" s="1"/>
  <c r="G43" i="1"/>
  <c r="H43" i="1"/>
  <c r="L43" i="1" s="1"/>
  <c r="G44" i="1"/>
  <c r="H44" i="1"/>
  <c r="L44" i="1" s="1"/>
  <c r="G45" i="1"/>
  <c r="H45" i="1"/>
  <c r="L45" i="1" s="1"/>
  <c r="AD5" i="2" l="1"/>
  <c r="AC6" i="2"/>
  <c r="AF5" i="2"/>
  <c r="AG6" i="2" s="1"/>
  <c r="AC8" i="2"/>
  <c r="AD7" i="2"/>
  <c r="AF7" i="2" s="1"/>
  <c r="AG8" i="2" s="1"/>
  <c r="W53" i="1"/>
  <c r="W57" i="1"/>
  <c r="AH5" i="2" l="1"/>
  <c r="AJ5" i="2"/>
  <c r="AK6" i="2" s="1"/>
  <c r="AE6" i="2"/>
  <c r="AE8" i="2"/>
  <c r="AH7" i="2"/>
  <c r="AA57" i="1"/>
  <c r="AA53" i="1"/>
  <c r="AO57" i="1"/>
  <c r="AO53" i="1"/>
  <c r="BC57" i="1"/>
  <c r="BC53" i="1"/>
  <c r="BQ57" i="1"/>
  <c r="BQ53" i="1"/>
  <c r="BM57" i="1"/>
  <c r="BM53" i="1"/>
  <c r="AY57" i="1"/>
  <c r="AY53" i="1"/>
  <c r="AK57" i="1"/>
  <c r="AK53" i="1"/>
  <c r="AI6" i="2" l="1"/>
  <c r="AL5" i="2"/>
  <c r="AI8" i="2"/>
  <c r="AJ7" i="2"/>
  <c r="G13" i="1"/>
  <c r="AM6" i="2" l="1"/>
  <c r="AN5" i="2"/>
  <c r="AK8" i="2"/>
  <c r="AL7" i="2"/>
  <c r="AN7" i="2" s="1"/>
  <c r="Q57" i="1"/>
  <c r="S57" i="1"/>
  <c r="U57" i="1"/>
  <c r="Y57" i="1"/>
  <c r="AC57" i="1"/>
  <c r="AE57" i="1"/>
  <c r="AG57" i="1"/>
  <c r="AI57" i="1"/>
  <c r="AM57" i="1"/>
  <c r="AQ57" i="1"/>
  <c r="AS57" i="1"/>
  <c r="AU57" i="1"/>
  <c r="AW57" i="1"/>
  <c r="BA57" i="1"/>
  <c r="BE57" i="1"/>
  <c r="BG57" i="1"/>
  <c r="BI57" i="1"/>
  <c r="BK57" i="1"/>
  <c r="BO57" i="1"/>
  <c r="Q53" i="1"/>
  <c r="S53" i="1"/>
  <c r="U53" i="1"/>
  <c r="Y53" i="1"/>
  <c r="AC53" i="1"/>
  <c r="AE53" i="1"/>
  <c r="AG53" i="1"/>
  <c r="AI53" i="1"/>
  <c r="AM53" i="1"/>
  <c r="AQ53" i="1"/>
  <c r="AS53" i="1"/>
  <c r="AU53" i="1"/>
  <c r="AW53" i="1"/>
  <c r="BA53" i="1"/>
  <c r="BE53" i="1"/>
  <c r="BG53" i="1"/>
  <c r="BI53" i="1"/>
  <c r="BK53" i="1"/>
  <c r="BO53" i="1"/>
  <c r="O53" i="1"/>
  <c r="AO6" i="2" l="1"/>
  <c r="AP5" i="2"/>
  <c r="AO8" i="2"/>
  <c r="AP7" i="2"/>
  <c r="AQ8" i="2" s="1"/>
  <c r="AM8" i="2"/>
  <c r="K30" i="1"/>
  <c r="BY30" i="1" s="1"/>
  <c r="N30" i="1"/>
  <c r="K45" i="1"/>
  <c r="BY45" i="1" s="1"/>
  <c r="N45" i="1"/>
  <c r="K37" i="1"/>
  <c r="BY37" i="1" s="1"/>
  <c r="N37" i="1"/>
  <c r="K29" i="1"/>
  <c r="BY29" i="1" s="1"/>
  <c r="N29" i="1"/>
  <c r="K28" i="1"/>
  <c r="BY28" i="1" s="1"/>
  <c r="N28" i="1"/>
  <c r="N22" i="1"/>
  <c r="K22" i="1"/>
  <c r="BY22" i="1" s="1"/>
  <c r="N21" i="1"/>
  <c r="K21" i="1"/>
  <c r="BY21" i="1" s="1"/>
  <c r="K38" i="1"/>
  <c r="BY38" i="1" s="1"/>
  <c r="N38" i="1"/>
  <c r="N20" i="1"/>
  <c r="K20" i="1"/>
  <c r="BY20" i="1" s="1"/>
  <c r="N14" i="1"/>
  <c r="K14" i="1"/>
  <c r="BY14" i="1" s="1"/>
  <c r="N23" i="1"/>
  <c r="K23" i="1"/>
  <c r="BY23" i="1" s="1"/>
  <c r="N19" i="1"/>
  <c r="K19" i="1"/>
  <c r="BY19" i="1" s="1"/>
  <c r="K41" i="1"/>
  <c r="BY41" i="1" s="1"/>
  <c r="N41" i="1"/>
  <c r="K33" i="1"/>
  <c r="BY33" i="1" s="1"/>
  <c r="N33" i="1"/>
  <c r="N26" i="1"/>
  <c r="K26" i="1"/>
  <c r="BY26" i="1" s="1"/>
  <c r="N16" i="1"/>
  <c r="K16" i="1"/>
  <c r="BY16" i="1" s="1"/>
  <c r="N25" i="1"/>
  <c r="K25" i="1"/>
  <c r="BY25" i="1" s="1"/>
  <c r="N44" i="1"/>
  <c r="K44" i="1"/>
  <c r="BY44" i="1" s="1"/>
  <c r="N36" i="1"/>
  <c r="K36" i="1"/>
  <c r="BY36" i="1" s="1"/>
  <c r="N43" i="1"/>
  <c r="K43" i="1"/>
  <c r="BY43" i="1" s="1"/>
  <c r="N35" i="1"/>
  <c r="K35" i="1"/>
  <c r="BY35" i="1" s="1"/>
  <c r="K27" i="1"/>
  <c r="BY27" i="1" s="1"/>
  <c r="N27" i="1"/>
  <c r="K40" i="1"/>
  <c r="BY40" i="1" s="1"/>
  <c r="N40" i="1"/>
  <c r="N32" i="1"/>
  <c r="K32" i="1"/>
  <c r="BY32" i="1" s="1"/>
  <c r="K15" i="1"/>
  <c r="BY15" i="1" s="1"/>
  <c r="N15" i="1"/>
  <c r="N39" i="1"/>
  <c r="K39" i="1"/>
  <c r="BY39" i="1" s="1"/>
  <c r="N31" i="1"/>
  <c r="K31" i="1"/>
  <c r="BY31" i="1" s="1"/>
  <c r="N24" i="1"/>
  <c r="K24" i="1"/>
  <c r="BY24" i="1" s="1"/>
  <c r="N18" i="1"/>
  <c r="K18" i="1"/>
  <c r="BY18" i="1" s="1"/>
  <c r="K42" i="1"/>
  <c r="BY42" i="1" s="1"/>
  <c r="N42" i="1"/>
  <c r="K34" i="1"/>
  <c r="BY34" i="1" s="1"/>
  <c r="N34" i="1"/>
  <c r="N17" i="1"/>
  <c r="K17" i="1"/>
  <c r="BY17" i="1" s="1"/>
  <c r="N13" i="1"/>
  <c r="K13" i="1"/>
  <c r="BY13" i="1" s="1"/>
  <c r="O57" i="1"/>
  <c r="E57" i="1"/>
  <c r="E53" i="1"/>
  <c r="AQ6" i="2" l="1"/>
  <c r="AR5" i="2"/>
  <c r="AR7" i="2"/>
  <c r="AS8" i="2" s="1"/>
  <c r="AS6" i="2" l="1"/>
  <c r="AT5" i="2"/>
  <c r="AT7" i="2"/>
  <c r="AU8" i="2" s="1"/>
  <c r="AU6" i="2" l="1"/>
  <c r="AV5" i="2"/>
  <c r="AV7" i="2"/>
  <c r="AW6" i="2" l="1"/>
  <c r="AX5" i="2"/>
  <c r="AW8" i="2"/>
  <c r="AX7" i="2"/>
  <c r="AY8" i="2" s="1"/>
  <c r="AY6" i="2" l="1"/>
  <c r="AZ5" i="2"/>
  <c r="AZ7" i="2"/>
  <c r="BA8" i="2" s="1"/>
  <c r="BA6" i="2" l="1"/>
  <c r="BB5" i="2"/>
  <c r="BB7" i="2"/>
  <c r="BC8" i="2" s="1"/>
  <c r="BC6" i="2" l="1"/>
  <c r="BD5" i="2"/>
  <c r="BD7" i="2"/>
  <c r="BE6" i="2" l="1"/>
  <c r="BF5" i="2"/>
  <c r="BE8" i="2"/>
  <c r="BF7" i="2"/>
  <c r="BG8" i="2" s="1"/>
  <c r="BG6" i="2" l="1"/>
  <c r="BH5" i="2"/>
  <c r="BH7" i="2"/>
  <c r="BI8" i="2" s="1"/>
  <c r="BI6" i="2" l="1"/>
  <c r="BJ5" i="2"/>
  <c r="BJ7" i="2"/>
  <c r="BK6" i="2" l="1"/>
  <c r="BL5" i="2"/>
  <c r="BK8" i="2"/>
  <c r="BL7" i="2"/>
  <c r="BM8" i="2" s="1"/>
  <c r="BM6" i="2" l="1"/>
  <c r="BN5" i="2"/>
  <c r="BN7" i="2"/>
  <c r="BO6" i="2" l="1"/>
  <c r="BP5" i="2"/>
  <c r="BP7" i="2"/>
  <c r="BQ8" i="2" s="1"/>
  <c r="BO8" i="2"/>
  <c r="BQ6" i="2" l="1"/>
  <c r="BR5" i="2"/>
  <c r="BR7" i="2"/>
  <c r="BS6" i="2" l="1"/>
  <c r="BT5" i="2"/>
  <c r="BS8" i="2"/>
  <c r="BT7" i="2"/>
  <c r="BV7" i="2" s="1"/>
  <c r="BW8" i="2" s="1"/>
  <c r="BU6" i="2" l="1"/>
  <c r="BV5" i="2"/>
  <c r="BU8" i="2"/>
  <c r="BX7" i="2"/>
  <c r="BW6" i="2" l="1"/>
  <c r="BX5" i="2"/>
  <c r="BY8" i="2"/>
  <c r="BZ7" i="2"/>
  <c r="CA8" i="2" s="1"/>
  <c r="BY6" i="2" l="1"/>
  <c r="BZ5" i="2"/>
  <c r="CB7" i="2"/>
  <c r="CA6" i="2" l="1"/>
  <c r="CB5" i="2"/>
  <c r="CC8" i="2"/>
  <c r="CD7" i="2"/>
  <c r="CC6" i="2" l="1"/>
  <c r="CD5" i="2"/>
  <c r="CE8" i="2"/>
  <c r="CF7" i="2"/>
  <c r="J16" i="2" s="1"/>
  <c r="R14" i="2" l="1"/>
  <c r="CE6" i="2"/>
  <c r="CF5" i="2"/>
  <c r="J17" i="2"/>
  <c r="J15" i="2"/>
  <c r="J13" i="2"/>
  <c r="J21" i="2"/>
  <c r="R19" i="2"/>
  <c r="CG8" i="2"/>
  <c r="R16" i="2"/>
  <c r="J22" i="2"/>
  <c r="R22" i="2"/>
  <c r="R18" i="2"/>
  <c r="J23" i="2"/>
  <c r="J14" i="2"/>
  <c r="R13" i="2"/>
  <c r="R21" i="2"/>
  <c r="R23" i="2"/>
  <c r="J20" i="2"/>
  <c r="J19" i="2"/>
  <c r="J18" i="2"/>
  <c r="R20" i="2"/>
  <c r="R17" i="2"/>
  <c r="R15" i="2"/>
  <c r="CG6" i="2" l="1"/>
  <c r="N13" i="2"/>
  <c r="N21" i="2"/>
  <c r="N16" i="2"/>
  <c r="N19" i="2"/>
  <c r="N15" i="2"/>
  <c r="N20" i="2"/>
  <c r="N18" i="2"/>
  <c r="N14" i="2"/>
  <c r="N22" i="2"/>
  <c r="N23" i="2"/>
  <c r="N17" i="2"/>
  <c r="S18" i="2"/>
  <c r="T18" i="2" s="1"/>
  <c r="K19" i="2"/>
  <c r="L19" i="2" s="1"/>
  <c r="K22" i="2"/>
  <c r="L22" i="2" s="1"/>
  <c r="K17" i="2"/>
  <c r="L17" i="2" s="1"/>
  <c r="S21" i="2"/>
  <c r="T21" i="2" s="1"/>
  <c r="S19" i="2"/>
  <c r="T19" i="2" s="1"/>
  <c r="K20" i="2"/>
  <c r="L20" i="2" s="1"/>
  <c r="K15" i="2"/>
  <c r="L15" i="2" s="1"/>
  <c r="S14" i="2"/>
  <c r="T14" i="2" s="1"/>
  <c r="S17" i="2"/>
  <c r="T17" i="2" s="1"/>
  <c r="V17" i="2" s="1"/>
  <c r="S20" i="2"/>
  <c r="T20" i="2" s="1"/>
  <c r="V20" i="2" s="1"/>
  <c r="S13" i="2"/>
  <c r="T13" i="2" s="1"/>
  <c r="K16" i="2"/>
  <c r="L16" i="2" s="1"/>
  <c r="S16" i="2"/>
  <c r="T16" i="2" s="1"/>
  <c r="S15" i="2"/>
  <c r="T15" i="2" s="1"/>
  <c r="S22" i="2"/>
  <c r="T22" i="2" s="1"/>
  <c r="K21" i="2"/>
  <c r="L21" i="2" s="1"/>
  <c r="K14" i="2"/>
  <c r="L14" i="2" s="1"/>
  <c r="K18" i="2"/>
  <c r="L18" i="2" s="1"/>
  <c r="K13" i="2"/>
  <c r="L13" i="2" s="1"/>
  <c r="K23" i="2"/>
  <c r="L23" i="2" s="1"/>
  <c r="S23" i="2"/>
  <c r="T23" i="2" s="1"/>
  <c r="O23" i="2" l="1"/>
  <c r="P23" i="2" s="1"/>
  <c r="O15" i="2"/>
  <c r="P15" i="2" s="1"/>
  <c r="O22" i="2"/>
  <c r="P22" i="2" s="1"/>
  <c r="O20" i="2"/>
  <c r="P20" i="2" s="1"/>
  <c r="O16" i="2"/>
  <c r="P16" i="2" s="1"/>
  <c r="O19" i="2"/>
  <c r="P19" i="2" s="1"/>
  <c r="O18" i="2"/>
  <c r="P18" i="2" s="1"/>
  <c r="O21" i="2"/>
  <c r="P21" i="2" s="1"/>
  <c r="O14" i="2"/>
  <c r="P14" i="2" s="1"/>
  <c r="O13" i="2"/>
  <c r="P13" i="2" s="1"/>
  <c r="O17" i="2"/>
  <c r="P17" i="2" s="1"/>
  <c r="V23" i="2"/>
  <c r="V22" i="2"/>
  <c r="V16" i="2"/>
  <c r="V13" i="2"/>
  <c r="V19" i="2"/>
  <c r="V15" i="2"/>
  <c r="V14" i="2"/>
  <c r="V21" i="2"/>
  <c r="V18" i="2"/>
</calcChain>
</file>

<file path=xl/sharedStrings.xml><?xml version="1.0" encoding="utf-8"?>
<sst xmlns="http://schemas.openxmlformats.org/spreadsheetml/2006/main" count="221" uniqueCount="75">
  <si>
    <t>С О Г Л А С О В А Н О</t>
  </si>
  <si>
    <t xml:space="preserve">У Т В Е Р Ж Д А Ю     </t>
  </si>
  <si>
    <t>Директор представительства в г.Н.Уренгой</t>
  </si>
  <si>
    <t>Заместитель генерального директора ООО "СНГ  Альянс"</t>
  </si>
  <si>
    <t xml:space="preserve"> _______________________А.И. Яблонский</t>
  </si>
  <si>
    <t>_____________________Н. В. Ольков</t>
  </si>
  <si>
    <t>план</t>
  </si>
  <si>
    <t>факт</t>
  </si>
  <si>
    <t>Объект/часть объекта</t>
  </si>
  <si>
    <t>Ед. изм.</t>
  </si>
  <si>
    <t>Всего по объекту (проект)</t>
  </si>
  <si>
    <t>Выполнено всего с начала строительства (на начало планового месяца)</t>
  </si>
  <si>
    <t>Остаток                                 (на начало планового месяца)</t>
  </si>
  <si>
    <t>План на месяц</t>
  </si>
  <si>
    <t>План  (накопительный итог  по объекту с начала  месяца)</t>
  </si>
  <si>
    <t>Факт  (накопительный итог  по объекту с начала  месяца)</t>
  </si>
  <si>
    <t xml:space="preserve">Отклонение (по объекту с начала  месяца) </t>
  </si>
  <si>
    <t xml:space="preserve">Остаток              (по объекту с начала  месяца) </t>
  </si>
  <si>
    <t xml:space="preserve">Остаток              (по объекту с начала  строительства) </t>
  </si>
  <si>
    <t>Факт (накопительный итог по объекту с начала строительства на текущий день)</t>
  </si>
  <si>
    <t>ВСЕГО выход людей на объекты строительства</t>
  </si>
  <si>
    <t>чел.</t>
  </si>
  <si>
    <t>Рабочие</t>
  </si>
  <si>
    <t>ххх</t>
  </si>
  <si>
    <t>ВСЕГО выход техники на объекты строительства</t>
  </si>
  <si>
    <t>ед.</t>
  </si>
  <si>
    <t>наименование техники</t>
  </si>
  <si>
    <t>Механизаторы/Водители</t>
  </si>
  <si>
    <t xml:space="preserve"> "______" ______________ 2014 года</t>
  </si>
  <si>
    <t>"______" _______________________2014 г.</t>
  </si>
  <si>
    <t>Вид работ</t>
  </si>
  <si>
    <t>Составил:</t>
  </si>
  <si>
    <t>Руководитель:</t>
  </si>
  <si>
    <t>ИТР/АУП</t>
  </si>
  <si>
    <t>Суточно-месячный график производства работ на</t>
  </si>
  <si>
    <t>СМУ-1</t>
  </si>
  <si>
    <t>Краткий еженедельный отчет за ходом строительства объектов</t>
  </si>
  <si>
    <t>Вспомогательные данные к недельному отчету</t>
  </si>
  <si>
    <t>№ недельного отчета</t>
  </si>
  <si>
    <t>Вспомогательные данные к ежедневному отчету</t>
  </si>
  <si>
    <t>генподрядчик: "ООО "СНГ Альянс"</t>
  </si>
  <si>
    <t>за отчетный период c</t>
  </si>
  <si>
    <t>за</t>
  </si>
  <si>
    <t>№ п./п.</t>
  </si>
  <si>
    <t>Наименование работ / объект</t>
  </si>
  <si>
    <t>Объем работ по проекту</t>
  </si>
  <si>
    <t>Выполнено на начало планового месяца</t>
  </si>
  <si>
    <t>Остаток на начало планового месяца</t>
  </si>
  <si>
    <t>Объем работ по набору</t>
  </si>
  <si>
    <t>Выполнено с начала месяца</t>
  </si>
  <si>
    <t>Выполнено за отчётный период</t>
  </si>
  <si>
    <t>Выполнено за прошедшие сутки</t>
  </si>
  <si>
    <t>Примечания</t>
  </si>
  <si>
    <t>ПЛАН</t>
  </si>
  <si>
    <t>ФАКТ</t>
  </si>
  <si>
    <t>Отклонение</t>
  </si>
  <si>
    <t>1</t>
  </si>
  <si>
    <t>1.1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</si>
  <si>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</si>
  <si>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</si>
  <si>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</si>
  <si>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</si>
  <si>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</si>
  <si>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</si>
  <si>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</si>
  <si>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</si>
  <si>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</si>
  <si>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</si>
  <si>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</si>
  <si>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"Новоуренгойского ГазоХимического комплекса"</t>
  </si>
  <si>
    <t>Краткий СМГ информации и контроля за ходом строительства по объектам "НГХК"</t>
  </si>
  <si>
    <t>октября 2014 г.</t>
  </si>
  <si>
    <t>Генподрядчик:</t>
  </si>
  <si>
    <t>Объект: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</si>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</sst>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[$-FC19]mmmm"/>
    <numFmt numFmtId="166" formatCode="_(* #,##0.00_);_(* \(#,##0.00\);_(* &quot;-&quot;??_);_(@_)"/>
    <numFmt numFmtId="167" formatCode="_-* #.##0.00_р_._-;\-* #.##0.00_р_._-;_-* &quot;-&quot;??_р_._-;_-@_-"/>
    <numFmt numFmtId="168" formatCode="_(* #.##0.00_);_(* \(#.##0.00\);_(* &quot;-&quot;??_);_(@_)"/>
  </numFmts>
  <fonts count="20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28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sz val="10"/>
      <name val="Arial Cyr"/>
      <charset val="204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0C1"/>
        <bgColor indexed="64"/>
      </patternFill>
    </fill>
    <fill>
      <patternFill patternType="solid">
        <fgColor theme="5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5">
    <xf numFmtId="0" fontId="0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166" fontId="3" fillId="0" borderId="0" applyFont="0" applyFill="0" applyBorder="0" applyAlignment="0" applyProtection="0"/>
  </cellStyleXfs>
  <cellXfs count="187">
    <xf numFmtId="0" fontId="0" fillId="0" borderId="0" xfId="0"/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31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/>
      <protection locked="0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164" fontId="8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1" fillId="0" borderId="0" xfId="0" applyNumberFormat="1" applyFont="1" applyAlignment="1" applyProtection="1">
      <alignment horizontal="left" vertical="center"/>
      <protection hidden="1"/>
    </xf>
    <xf numFmtId="0" fontId="6" fillId="0" borderId="0" xfId="0" applyNumberFormat="1" applyFont="1" applyAlignment="1" applyProtection="1">
      <alignment horizontal="left" vertical="center"/>
      <protection locked="0"/>
    </xf>
    <xf numFmtId="0" fontId="1" fillId="0" borderId="38" xfId="0" applyNumberFormat="1" applyFont="1" applyBorder="1" applyAlignment="1" applyProtection="1">
      <alignment horizontal="left" vertical="center"/>
      <protection hidden="1"/>
    </xf>
    <xf numFmtId="0" fontId="6" fillId="0" borderId="38" xfId="0" applyNumberFormat="1" applyFont="1" applyBorder="1" applyAlignment="1" applyProtection="1">
      <alignment horizontal="left" vertical="center"/>
      <protection locked="0"/>
    </xf>
    <xf numFmtId="0" fontId="0" fillId="0" borderId="30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Font="1" applyAlignment="1" applyProtection="1">
      <alignment horizontal="center" vertical="center"/>
      <protection locked="0"/>
    </xf>
    <xf numFmtId="0" fontId="0" fillId="5" borderId="39" xfId="0" applyFont="1" applyFill="1" applyBorder="1" applyAlignment="1" applyProtection="1">
      <alignment horizontal="center" vertical="center" wrapText="1"/>
      <protection locked="0"/>
    </xf>
    <xf numFmtId="0" fontId="0" fillId="5" borderId="32" xfId="0" applyFont="1" applyFill="1" applyBorder="1" applyAlignment="1" applyProtection="1">
      <alignment horizontal="center" vertical="center" wrapText="1"/>
      <protection locked="0"/>
    </xf>
    <xf numFmtId="0" fontId="5" fillId="6" borderId="31" xfId="0" applyFont="1" applyFill="1" applyBorder="1" applyAlignment="1" applyProtection="1">
      <alignment horizontal="center" vertical="center" wrapText="1"/>
      <protection locked="0"/>
    </xf>
    <xf numFmtId="4" fontId="5" fillId="6" borderId="31" xfId="0" applyNumberFormat="1" applyFont="1" applyFill="1" applyBorder="1" applyAlignment="1" applyProtection="1">
      <alignment horizontal="center" vertical="center" wrapText="1"/>
      <protection locked="0"/>
    </xf>
    <xf numFmtId="4" fontId="5" fillId="6" borderId="41" xfId="0" applyNumberFormat="1" applyFont="1" applyFill="1" applyBorder="1" applyAlignment="1" applyProtection="1">
      <alignment horizontal="center" vertical="center" wrapText="1"/>
      <protection locked="0"/>
    </xf>
    <xf numFmtId="164" fontId="5" fillId="6" borderId="30" xfId="0" applyNumberFormat="1" applyFont="1" applyFill="1" applyBorder="1" applyAlignment="1" applyProtection="1">
      <alignment horizontal="center" vertical="center" wrapText="1"/>
      <protection locked="0" hidden="1"/>
    </xf>
    <xf numFmtId="164" fontId="5" fillId="6" borderId="31" xfId="0" applyNumberFormat="1" applyFont="1" applyFill="1" applyBorder="1" applyAlignment="1" applyProtection="1">
      <alignment horizontal="center" vertical="center" wrapText="1"/>
      <protection locked="0" hidden="1"/>
    </xf>
    <xf numFmtId="0" fontId="5" fillId="6" borderId="31" xfId="0" applyFont="1" applyFill="1" applyBorder="1" applyAlignment="1" applyProtection="1">
      <alignment horizontal="center" vertical="center" wrapText="1"/>
      <protection locked="0" hidden="1"/>
    </xf>
    <xf numFmtId="0" fontId="5" fillId="6" borderId="42" xfId="0" applyFont="1" applyFill="1" applyBorder="1" applyAlignment="1" applyProtection="1">
      <alignment horizontal="center" vertical="center" wrapText="1"/>
      <protection locked="0" hidden="1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/>
      <protection locked="0"/>
    </xf>
    <xf numFmtId="14" fontId="10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 hidden="1"/>
    </xf>
    <xf numFmtId="0" fontId="10" fillId="6" borderId="32" xfId="0" applyFont="1" applyFill="1" applyBorder="1" applyAlignment="1" applyProtection="1">
      <alignment horizontal="center" vertical="center" wrapText="1"/>
      <protection locked="0"/>
    </xf>
    <xf numFmtId="0" fontId="10" fillId="6" borderId="33" xfId="0" applyFont="1" applyFill="1" applyBorder="1" applyAlignment="1" applyProtection="1">
      <alignment horizontal="center" vertical="center" wrapText="1"/>
      <protection locked="0"/>
    </xf>
    <xf numFmtId="164" fontId="0" fillId="4" borderId="6" xfId="0" applyNumberFormat="1" applyFont="1" applyFill="1" applyBorder="1" applyAlignment="1" applyProtection="1">
      <alignment horizontal="center" vertical="center" wrapText="1"/>
      <protection locked="0" hidden="1"/>
    </xf>
    <xf numFmtId="164" fontId="0" fillId="4" borderId="7" xfId="0" applyNumberFormat="1" applyFont="1" applyFill="1" applyBorder="1" applyAlignment="1" applyProtection="1">
      <alignment horizontal="center" vertical="center" wrapText="1"/>
      <protection locked="0" hidden="1"/>
    </xf>
    <xf numFmtId="164" fontId="0" fillId="4" borderId="5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4" xfId="0" applyFont="1" applyBorder="1" applyAlignment="1" applyProtection="1">
      <alignment horizontal="left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5" fillId="6" borderId="31" xfId="0" applyFont="1" applyFill="1" applyBorder="1" applyAlignment="1" applyProtection="1">
      <alignment horizontal="left" vertical="center" wrapText="1"/>
      <protection locked="0"/>
    </xf>
    <xf numFmtId="0" fontId="0" fillId="0" borderId="0" xfId="0"/>
    <xf numFmtId="0" fontId="6" fillId="0" borderId="0" xfId="0" applyFont="1"/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Alignment="1">
      <alignment horizontal="center" vertical="center"/>
    </xf>
    <xf numFmtId="0" fontId="15" fillId="0" borderId="0" xfId="0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horizontal="center" vertical="center" wrapText="1"/>
    </xf>
    <xf numFmtId="49" fontId="2" fillId="6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/>
    <xf numFmtId="0" fontId="14" fillId="0" borderId="44" xfId="0" applyFont="1" applyFill="1" applyBorder="1" applyAlignment="1" applyProtection="1">
      <alignment horizontal="center" vertical="center" wrapText="1"/>
      <protection locked="0"/>
    </xf>
    <xf numFmtId="0" fontId="14" fillId="0" borderId="3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0" fontId="17" fillId="0" borderId="20" xfId="0" applyFont="1" applyFill="1" applyBorder="1" applyAlignment="1" applyProtection="1">
      <alignment horizontal="center" vertical="center" wrapText="1"/>
      <protection locked="0"/>
    </xf>
    <xf numFmtId="0" fontId="17" fillId="0" borderId="9" xfId="0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>
      <alignment horizontal="center" vertical="center"/>
    </xf>
    <xf numFmtId="0" fontId="17" fillId="0" borderId="0" xfId="0" applyFont="1"/>
    <xf numFmtId="0" fontId="17" fillId="0" borderId="43" xfId="0" applyFont="1" applyBorder="1" applyAlignment="1">
      <alignment horizontal="center" vertical="center"/>
    </xf>
    <xf numFmtId="49" fontId="17" fillId="0" borderId="15" xfId="0" applyNumberFormat="1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6" fillId="0" borderId="4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3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center" vertical="center"/>
    </xf>
    <xf numFmtId="0" fontId="14" fillId="6" borderId="47" xfId="0" applyFont="1" applyFill="1" applyBorder="1" applyAlignment="1">
      <alignment horizontal="center" vertical="center" wrapText="1"/>
    </xf>
    <xf numFmtId="0" fontId="14" fillId="6" borderId="4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left" vertical="center"/>
    </xf>
    <xf numFmtId="0" fontId="11" fillId="6" borderId="28" xfId="0" applyFont="1" applyFill="1" applyBorder="1" applyAlignment="1">
      <alignment vertical="center" wrapText="1"/>
    </xf>
    <xf numFmtId="0" fontId="11" fillId="0" borderId="28" xfId="0" applyFont="1" applyFill="1" applyBorder="1" applyAlignment="1">
      <alignment vertical="center" wrapText="1"/>
    </xf>
    <xf numFmtId="0" fontId="8" fillId="0" borderId="28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6" fillId="5" borderId="48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 wrapText="1"/>
    </xf>
    <xf numFmtId="0" fontId="14" fillId="6" borderId="50" xfId="0" applyFont="1" applyFill="1" applyBorder="1" applyAlignment="1">
      <alignment vertical="center" wrapText="1"/>
    </xf>
    <xf numFmtId="0" fontId="14" fillId="6" borderId="31" xfId="0" applyFont="1" applyFill="1" applyBorder="1" applyAlignment="1">
      <alignment vertical="center" wrapText="1"/>
    </xf>
    <xf numFmtId="0" fontId="14" fillId="6" borderId="40" xfId="0" applyFont="1" applyFill="1" applyBorder="1" applyAlignment="1">
      <alignment horizontal="center" vertical="center" wrapText="1"/>
    </xf>
    <xf numFmtId="0" fontId="14" fillId="6" borderId="50" xfId="0" applyFont="1" applyFill="1" applyBorder="1" applyAlignment="1">
      <alignment horizontal="center" vertical="center" wrapText="1"/>
    </xf>
    <xf numFmtId="0" fontId="14" fillId="6" borderId="40" xfId="0" applyFont="1" applyFill="1" applyBorder="1" applyAlignment="1">
      <alignment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14" fontId="10" fillId="5" borderId="19" xfId="0" applyNumberFormat="1" applyFont="1" applyFill="1" applyBorder="1" applyAlignment="1" applyProtection="1">
      <alignment horizontal="center" vertical="center" wrapText="1"/>
      <protection hidden="1"/>
    </xf>
    <xf numFmtId="14" fontId="10" fillId="5" borderId="1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12" xfId="0" applyFont="1" applyFill="1" applyBorder="1" applyAlignment="1" applyProtection="1">
      <alignment horizontal="center" vertical="center"/>
      <protection hidden="1"/>
    </xf>
    <xf numFmtId="0" fontId="2" fillId="4" borderId="3" xfId="0" applyFont="1" applyFill="1" applyBorder="1" applyAlignment="1" applyProtection="1">
      <alignment horizontal="center" vertical="center"/>
      <protection hidden="1"/>
    </xf>
    <xf numFmtId="0" fontId="8" fillId="0" borderId="24" xfId="0" applyFont="1" applyFill="1" applyBorder="1" applyAlignment="1" applyProtection="1">
      <alignment horizontal="right"/>
      <protection locked="0"/>
    </xf>
    <xf numFmtId="0" fontId="8" fillId="0" borderId="4" xfId="0" applyFont="1" applyFill="1" applyBorder="1" applyAlignment="1" applyProtection="1">
      <alignment horizontal="right"/>
      <protection locked="0"/>
    </xf>
    <xf numFmtId="0" fontId="8" fillId="0" borderId="25" xfId="0" applyFont="1" applyFill="1" applyBorder="1" applyAlignment="1" applyProtection="1">
      <alignment horizontal="right"/>
      <protection locked="0"/>
    </xf>
    <xf numFmtId="0" fontId="8" fillId="0" borderId="20" xfId="0" applyFont="1" applyFill="1" applyBorder="1" applyAlignment="1" applyProtection="1">
      <alignment horizontal="right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" fillId="4" borderId="2" xfId="0" applyFont="1" applyFill="1" applyBorder="1" applyAlignment="1" applyProtection="1">
      <alignment horizontal="center" vertical="center"/>
      <protection hidden="1"/>
    </xf>
    <xf numFmtId="0" fontId="2" fillId="4" borderId="12" xfId="0" applyFont="1" applyFill="1" applyBorder="1" applyAlignment="1" applyProtection="1">
      <alignment horizontal="center" vertical="center"/>
      <protection locked="0" hidden="1"/>
    </xf>
    <xf numFmtId="0" fontId="2" fillId="4" borderId="22" xfId="0" applyFont="1" applyFill="1" applyBorder="1" applyAlignment="1" applyProtection="1">
      <alignment horizontal="center" vertical="center"/>
      <protection locked="0" hidden="1"/>
    </xf>
    <xf numFmtId="0" fontId="2" fillId="4" borderId="27" xfId="0" applyFont="1" applyFill="1" applyBorder="1" applyAlignment="1" applyProtection="1">
      <alignment horizontal="center" vertical="center"/>
      <protection locked="0" hidden="1"/>
    </xf>
    <xf numFmtId="0" fontId="0" fillId="5" borderId="2" xfId="0" applyFont="1" applyFill="1" applyBorder="1" applyAlignment="1" applyProtection="1">
      <alignment horizontal="center" vertical="center" wrapText="1"/>
      <protection locked="0"/>
    </xf>
    <xf numFmtId="0" fontId="0" fillId="5" borderId="9" xfId="0" applyFont="1" applyFill="1" applyBorder="1" applyAlignment="1" applyProtection="1">
      <alignment horizontal="center" vertical="center" wrapText="1"/>
      <protection locked="0"/>
    </xf>
    <xf numFmtId="0" fontId="0" fillId="5" borderId="43" xfId="0" applyFont="1" applyFill="1" applyBorder="1" applyAlignment="1" applyProtection="1">
      <alignment horizontal="center" vertical="center" wrapText="1"/>
      <protection locked="0"/>
    </xf>
    <xf numFmtId="0" fontId="0" fillId="5" borderId="10" xfId="0" applyFont="1" applyFill="1" applyBorder="1" applyAlignment="1" applyProtection="1">
      <alignment horizontal="center" vertical="center" wrapText="1"/>
      <protection locked="0"/>
    </xf>
    <xf numFmtId="14" fontId="10" fillId="5" borderId="16" xfId="0" applyNumberFormat="1" applyFont="1" applyFill="1" applyBorder="1" applyAlignment="1" applyProtection="1">
      <alignment horizontal="center" vertical="center" wrapText="1"/>
      <protection hidden="1"/>
    </xf>
    <xf numFmtId="14" fontId="10" fillId="5" borderId="17" xfId="0" applyNumberFormat="1" applyFont="1" applyFill="1" applyBorder="1" applyAlignment="1" applyProtection="1">
      <alignment horizontal="center" vertical="center" wrapText="1"/>
      <protection hidden="1"/>
    </xf>
    <xf numFmtId="0" fontId="11" fillId="4" borderId="23" xfId="0" applyFont="1" applyFill="1" applyBorder="1" applyAlignment="1" applyProtection="1">
      <alignment horizontal="right" vertical="center"/>
      <protection locked="0"/>
    </xf>
    <xf numFmtId="0" fontId="11" fillId="4" borderId="3" xfId="0" applyFont="1" applyFill="1" applyBorder="1" applyAlignment="1" applyProtection="1">
      <alignment horizontal="right" vertical="center"/>
      <protection locked="0"/>
    </xf>
    <xf numFmtId="0" fontId="8" fillId="0" borderId="24" xfId="0" applyFont="1" applyBorder="1" applyAlignment="1" applyProtection="1">
      <alignment horizontal="right" vertical="center"/>
      <protection locked="0"/>
    </xf>
    <xf numFmtId="0" fontId="8" fillId="0" borderId="4" xfId="0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8" fillId="0" borderId="25" xfId="0" applyFont="1" applyBorder="1" applyAlignment="1" applyProtection="1">
      <alignment horizontal="right" vertical="center"/>
      <protection locked="0"/>
    </xf>
    <xf numFmtId="0" fontId="8" fillId="0" borderId="20" xfId="0" applyFont="1" applyBorder="1" applyAlignment="1" applyProtection="1">
      <alignment horizontal="right" vertical="center"/>
      <protection locked="0"/>
    </xf>
    <xf numFmtId="0" fontId="14" fillId="5" borderId="2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49" fontId="14" fillId="5" borderId="1" xfId="0" applyNumberFormat="1" applyFont="1" applyFill="1" applyBorder="1" applyAlignment="1">
      <alignment horizontal="center" vertical="center" wrapText="1"/>
    </xf>
    <xf numFmtId="49" fontId="14" fillId="5" borderId="14" xfId="0" applyNumberFormat="1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4" fillId="5" borderId="31" xfId="0" applyFont="1" applyFill="1" applyBorder="1" applyAlignment="1">
      <alignment horizontal="center" vertical="center" wrapText="1"/>
    </xf>
    <xf numFmtId="0" fontId="17" fillId="0" borderId="14" xfId="0" applyNumberFormat="1" applyFont="1" applyBorder="1" applyAlignment="1">
      <alignment horizontal="center" vertical="center"/>
    </xf>
    <xf numFmtId="0" fontId="17" fillId="0" borderId="15" xfId="0" applyNumberFormat="1" applyFont="1" applyBorder="1" applyAlignment="1">
      <alignment horizontal="center" vertical="center"/>
    </xf>
    <xf numFmtId="1" fontId="0" fillId="0" borderId="0" xfId="0" applyNumberFormat="1"/>
    <xf numFmtId="1" fontId="17" fillId="0" borderId="1" xfId="0" applyNumberFormat="1" applyFont="1" applyFill="1" applyBorder="1" applyAlignment="1">
      <alignment horizontal="center" vertical="center"/>
    </xf>
  </cellXfs>
  <cellStyles count="25">
    <cellStyle name="Обычный" xfId="0" builtinId="0"/>
    <cellStyle name="Обычный 10" xfId="3"/>
    <cellStyle name="Обычный 12" xfId="4"/>
    <cellStyle name="Обычный 13" xfId="5"/>
    <cellStyle name="Обычный 14" xfId="6"/>
    <cellStyle name="Обычный 15" xfId="7"/>
    <cellStyle name="Обычный 2" xfId="1"/>
    <cellStyle name="Обычный 2 2" xfId="8"/>
    <cellStyle name="Обычный 2 3" xfId="23"/>
    <cellStyle name="Обычный 3" xfId="2"/>
    <cellStyle name="Обычный 4" xfId="22"/>
    <cellStyle name="Обычный 4 10" xfId="9"/>
    <cellStyle name="Обычный 6" xfId="10"/>
    <cellStyle name="Обычный 60" xfId="11"/>
    <cellStyle name="Обычный 63" xfId="12"/>
    <cellStyle name="Обычный 7" xfId="13"/>
    <cellStyle name="Обычный 8" xfId="14"/>
    <cellStyle name="Обычный 9" xfId="15"/>
    <cellStyle name="Финансовый 2" xfId="16"/>
    <cellStyle name="Финансовый 2 2" xfId="24"/>
    <cellStyle name="Финансовый 2 2 10" xfId="17"/>
    <cellStyle name="Финансовый 3" xfId="20"/>
    <cellStyle name="Финансовый 3 2" xfId="21"/>
    <cellStyle name="Финансовый 4" xfId="19"/>
    <cellStyle name="Финансовый 6" xfId="18"/>
  </cellStyles>
  <dxfs count="15">
    <dxf>
      <font>
        <color rgb="FFFF9900"/>
      </font>
      <fill>
        <patternFill>
          <bgColor rgb="FFFFE0C1"/>
        </patternFill>
      </fill>
    </dxf>
    <dxf>
      <font>
        <color theme="0" tint="-0.14996795556505021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color theme="0" tint="-0.14996795556505021"/>
      </font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9900"/>
      <color rgb="FF0000FF"/>
      <color rgb="FFFFE0C1"/>
      <color rgb="FFFFCC99"/>
      <color rgb="FFFFD3A7"/>
      <color rgb="FFFFFFCC"/>
      <color rgb="FFFFD757"/>
      <color rgb="FFFFCC66"/>
      <color rgb="FFFFFF99"/>
      <color rgb="FFFFCD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outlinePr summaryBelow="0"/>
    <pageSetUpPr fitToPage="1"/>
  </sheetPr>
  <dimension ref="A1:BZ76"/>
  <sheetViews>
    <sheetView view="pageBreakPreview" zoomScale="70" zoomScaleNormal="85" zoomScaleSheetLayoutView="70" workbookViewId="0">
      <pane xSplit="14" ySplit="11" topLeftCell="O12" activePane="bottomRight" state="frozen"/>
      <selection pane="topRight" activeCell="P1" sqref="P1"/>
      <selection pane="bottomLeft" activeCell="A12" sqref="A12"/>
      <selection pane="bottomRight" activeCell="E6" sqref="E6"/>
    </sheetView>
  </sheetViews>
  <sheetFormatPr defaultColWidth="9.125" defaultRowHeight="14.25" outlineLevelRow="1"/>
  <cols>
    <col min="1" max="1" width="8.75" style="11" customWidth="1"/>
    <col min="2" max="2" width="38.75" style="11" customWidth="1"/>
    <col min="3" max="3" width="34.625" style="11" customWidth="1"/>
    <col min="4" max="4" width="9.125" style="11" customWidth="1"/>
    <col min="5" max="5" width="9" style="11" customWidth="1"/>
    <col min="6" max="6" width="10.375" style="11" bestFit="1" customWidth="1"/>
    <col min="7" max="8" width="9.75" style="11" customWidth="1"/>
    <col min="9" max="14" width="9.125" style="11" customWidth="1"/>
    <col min="15" max="76" width="8.75" style="11" customWidth="1"/>
    <col min="77" max="77" width="0.125" style="19" customWidth="1"/>
    <col min="78" max="78" width="10.75" style="11" customWidth="1"/>
    <col min="79" max="16384" width="9.125" style="11"/>
  </cols>
  <sheetData>
    <row r="1" spans="1:78" s="9" customFormat="1" ht="15" customHeight="1">
      <c r="A1" s="45"/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 t="s">
        <v>1</v>
      </c>
      <c r="BM1" s="45"/>
      <c r="BN1" s="45"/>
      <c r="BO1" s="45"/>
      <c r="BP1" s="45"/>
      <c r="BR1" s="45"/>
      <c r="BS1" s="45"/>
      <c r="BT1" s="45"/>
      <c r="BU1" s="45"/>
      <c r="BV1" s="45"/>
      <c r="BW1" s="45"/>
      <c r="BX1" s="45"/>
      <c r="BY1" s="10"/>
    </row>
    <row r="2" spans="1:78" s="9" customFormat="1" ht="15" customHeight="1">
      <c r="A2" s="45"/>
      <c r="B2" s="45" t="s">
        <v>2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 t="s">
        <v>3</v>
      </c>
      <c r="BM2" s="45"/>
      <c r="BN2" s="45"/>
      <c r="BO2" s="45"/>
      <c r="BP2" s="45"/>
      <c r="BR2" s="45"/>
      <c r="BS2" s="45"/>
      <c r="BT2" s="45"/>
      <c r="BU2" s="45"/>
      <c r="BV2" s="45"/>
      <c r="BW2" s="45"/>
      <c r="BX2" s="45"/>
      <c r="BY2" s="10"/>
    </row>
    <row r="3" spans="1:78" s="9" customFormat="1" ht="15" customHeight="1">
      <c r="A3" s="45"/>
      <c r="B3" s="45" t="s">
        <v>4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 t="s">
        <v>5</v>
      </c>
      <c r="BM3" s="45"/>
      <c r="BN3" s="45"/>
      <c r="BO3" s="45"/>
      <c r="BP3" s="45"/>
      <c r="BR3" s="45"/>
      <c r="BS3" s="45"/>
      <c r="BT3" s="45"/>
      <c r="BU3" s="45"/>
      <c r="BV3" s="45"/>
      <c r="BW3" s="45"/>
      <c r="BX3" s="45"/>
      <c r="BY3" s="10"/>
    </row>
    <row r="4" spans="1:78" s="9" customFormat="1" ht="15" customHeight="1">
      <c r="A4" s="45"/>
      <c r="B4" s="45" t="s">
        <v>28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 t="s">
        <v>29</v>
      </c>
      <c r="BM4" s="45"/>
      <c r="BN4" s="45"/>
      <c r="BO4" s="45"/>
      <c r="BP4" s="45"/>
      <c r="BR4" s="45"/>
      <c r="BS4" s="45"/>
      <c r="BT4" s="45"/>
      <c r="BU4" s="45"/>
      <c r="BV4" s="45"/>
      <c r="BW4" s="45"/>
      <c r="BX4" s="45"/>
      <c r="BY4" s="10"/>
    </row>
    <row r="5" spans="1:78" s="9" customFormat="1" ht="15" customHeight="1">
      <c r="A5" s="45"/>
      <c r="C5" s="45" t="s">
        <v>34</v>
      </c>
      <c r="D5" s="45"/>
      <c r="E5" s="33" t="s">
        <v>74</v>
      </c>
      <c r="F5" s="45">
        <v>2014</v>
      </c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10"/>
    </row>
    <row r="6" spans="1:78" s="9" customFormat="1" ht="15" customHeight="1">
      <c r="A6" s="45"/>
      <c r="B6" s="45"/>
      <c r="C6" s="60" t="s">
        <v>73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10"/>
    </row>
    <row r="7" spans="1:78" s="9" customFormat="1" ht="15.75" customHeight="1">
      <c r="A7" s="45"/>
      <c r="B7" s="45"/>
      <c r="C7" s="60" t="s">
        <v>72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0"/>
    </row>
    <row r="8" spans="1:78" s="9" customFormat="1" ht="15.75" customHeight="1">
      <c r="A8" s="45"/>
      <c r="B8" s="45"/>
      <c r="C8" s="26"/>
      <c r="D8" s="45"/>
      <c r="E8" s="45"/>
      <c r="F8" s="45"/>
      <c r="G8" s="45"/>
      <c r="H8" s="45"/>
      <c r="I8" s="45"/>
      <c r="J8" s="45"/>
      <c r="K8" s="45"/>
      <c r="L8" s="45"/>
      <c r="M8" s="45"/>
      <c r="N8" s="47" t="s">
        <v>6</v>
      </c>
      <c r="O8" s="27">
        <v>1</v>
      </c>
      <c r="P8" s="27"/>
      <c r="Q8" s="27">
        <v>2</v>
      </c>
      <c r="R8" s="27"/>
      <c r="S8" s="27">
        <v>3</v>
      </c>
      <c r="T8" s="27"/>
      <c r="U8" s="27">
        <v>4</v>
      </c>
      <c r="V8" s="27"/>
      <c r="W8" s="27">
        <v>5</v>
      </c>
      <c r="X8" s="27"/>
      <c r="Y8" s="27">
        <v>6</v>
      </c>
      <c r="Z8" s="27"/>
      <c r="AA8" s="27">
        <v>7</v>
      </c>
      <c r="AB8" s="27"/>
      <c r="AC8" s="27">
        <v>8</v>
      </c>
      <c r="AD8" s="27"/>
      <c r="AE8" s="27">
        <v>9</v>
      </c>
      <c r="AF8" s="27"/>
      <c r="AG8" s="27">
        <v>10</v>
      </c>
      <c r="AH8" s="27"/>
      <c r="AI8" s="27">
        <v>11</v>
      </c>
      <c r="AJ8" s="27"/>
      <c r="AK8" s="27">
        <v>12</v>
      </c>
      <c r="AL8" s="27"/>
      <c r="AM8" s="27">
        <v>13</v>
      </c>
      <c r="AN8" s="27"/>
      <c r="AO8" s="27">
        <v>14</v>
      </c>
      <c r="AP8" s="27"/>
      <c r="AQ8" s="27">
        <v>15</v>
      </c>
      <c r="AR8" s="27"/>
      <c r="AS8" s="27">
        <v>16</v>
      </c>
      <c r="AT8" s="27"/>
      <c r="AU8" s="27">
        <v>17</v>
      </c>
      <c r="AV8" s="27"/>
      <c r="AW8" s="27">
        <v>18</v>
      </c>
      <c r="AX8" s="27"/>
      <c r="AY8" s="27">
        <v>19</v>
      </c>
      <c r="AZ8" s="27"/>
      <c r="BA8" s="27">
        <v>20</v>
      </c>
      <c r="BB8" s="27"/>
      <c r="BC8" s="27">
        <v>21</v>
      </c>
      <c r="BD8" s="27"/>
      <c r="BE8" s="27">
        <v>22</v>
      </c>
      <c r="BF8" s="27"/>
      <c r="BG8" s="27">
        <v>23</v>
      </c>
      <c r="BH8" s="27"/>
      <c r="BI8" s="27">
        <v>24</v>
      </c>
      <c r="BJ8" s="27"/>
      <c r="BK8" s="27">
        <v>25</v>
      </c>
      <c r="BL8" s="27"/>
      <c r="BM8" s="27">
        <v>26</v>
      </c>
      <c r="BN8" s="27"/>
      <c r="BO8" s="27">
        <v>27</v>
      </c>
      <c r="BP8" s="27"/>
      <c r="BQ8" s="27">
        <v>28</v>
      </c>
      <c r="BR8" s="27"/>
      <c r="BS8" s="27">
        <v>29</v>
      </c>
      <c r="BT8" s="27"/>
      <c r="BU8" s="27">
        <v>30</v>
      </c>
      <c r="BV8" s="27"/>
      <c r="BW8" s="27">
        <v>31</v>
      </c>
      <c r="BX8" s="27"/>
      <c r="BY8" s="28">
        <v>32</v>
      </c>
    </row>
    <row r="9" spans="1:78" s="9" customFormat="1" ht="18.75" thickBot="1">
      <c r="A9" s="45"/>
      <c r="B9" s="45"/>
      <c r="C9" s="46"/>
      <c r="D9" s="45"/>
      <c r="E9" s="45"/>
      <c r="F9" s="45"/>
      <c r="G9" s="45"/>
      <c r="H9" s="45"/>
      <c r="I9" s="45"/>
      <c r="J9" s="45"/>
      <c r="K9" s="45"/>
      <c r="L9" s="45"/>
      <c r="M9" s="45"/>
      <c r="N9" s="47" t="s">
        <v>7</v>
      </c>
      <c r="O9" s="27"/>
      <c r="P9" s="27">
        <v>1</v>
      </c>
      <c r="Q9" s="27"/>
      <c r="R9" s="27">
        <v>2</v>
      </c>
      <c r="S9" s="27"/>
      <c r="T9" s="27">
        <v>3</v>
      </c>
      <c r="U9" s="27"/>
      <c r="V9" s="27">
        <v>4</v>
      </c>
      <c r="W9" s="27"/>
      <c r="X9" s="27">
        <v>5</v>
      </c>
      <c r="Y9" s="27"/>
      <c r="Z9" s="27">
        <v>6</v>
      </c>
      <c r="AA9" s="27"/>
      <c r="AB9" s="27">
        <v>7</v>
      </c>
      <c r="AC9" s="27"/>
      <c r="AD9" s="27">
        <v>8</v>
      </c>
      <c r="AE9" s="27"/>
      <c r="AF9" s="27">
        <v>9</v>
      </c>
      <c r="AG9" s="27"/>
      <c r="AH9" s="27">
        <v>10</v>
      </c>
      <c r="AI9" s="27"/>
      <c r="AJ9" s="27">
        <v>11</v>
      </c>
      <c r="AK9" s="27"/>
      <c r="AL9" s="27">
        <v>12</v>
      </c>
      <c r="AM9" s="27"/>
      <c r="AN9" s="27">
        <v>13</v>
      </c>
      <c r="AO9" s="27"/>
      <c r="AP9" s="27">
        <v>14</v>
      </c>
      <c r="AQ9" s="27"/>
      <c r="AR9" s="27">
        <v>15</v>
      </c>
      <c r="AS9" s="27"/>
      <c r="AT9" s="27">
        <v>16</v>
      </c>
      <c r="AU9" s="27"/>
      <c r="AV9" s="27">
        <v>17</v>
      </c>
      <c r="AW9" s="27"/>
      <c r="AX9" s="27">
        <v>18</v>
      </c>
      <c r="AY9" s="27"/>
      <c r="AZ9" s="27">
        <v>19</v>
      </c>
      <c r="BA9" s="27"/>
      <c r="BB9" s="27">
        <v>20</v>
      </c>
      <c r="BC9" s="27"/>
      <c r="BD9" s="27">
        <v>21</v>
      </c>
      <c r="BE9" s="27"/>
      <c r="BF9" s="27">
        <v>22</v>
      </c>
      <c r="BG9" s="27"/>
      <c r="BH9" s="27">
        <v>23</v>
      </c>
      <c r="BI9" s="27"/>
      <c r="BJ9" s="27">
        <v>24</v>
      </c>
      <c r="BK9" s="27"/>
      <c r="BL9" s="27">
        <v>25</v>
      </c>
      <c r="BM9" s="27"/>
      <c r="BN9" s="27">
        <v>26</v>
      </c>
      <c r="BO9" s="27"/>
      <c r="BP9" s="27">
        <v>27</v>
      </c>
      <c r="BQ9" s="27"/>
      <c r="BR9" s="27">
        <v>28</v>
      </c>
      <c r="BS9" s="27"/>
      <c r="BT9" s="27">
        <v>29</v>
      </c>
      <c r="BU9" s="27"/>
      <c r="BV9" s="27">
        <v>30</v>
      </c>
      <c r="BW9" s="27"/>
      <c r="BX9" s="29">
        <v>31</v>
      </c>
      <c r="BY9" s="30"/>
    </row>
    <row r="10" spans="1:78" ht="84.75" customHeight="1" thickBot="1">
      <c r="A10" s="61">
        <v>1</v>
      </c>
      <c r="B10" s="34"/>
      <c r="C10" s="164" t="s">
        <v>30</v>
      </c>
      <c r="D10" s="164" t="s">
        <v>9</v>
      </c>
      <c r="E10" s="164" t="s">
        <v>10</v>
      </c>
      <c r="F10" s="164" t="s">
        <v>11</v>
      </c>
      <c r="G10" s="164" t="s">
        <v>12</v>
      </c>
      <c r="H10" s="164" t="s">
        <v>13</v>
      </c>
      <c r="I10" s="164" t="s">
        <v>14</v>
      </c>
      <c r="J10" s="164" t="s">
        <v>15</v>
      </c>
      <c r="K10" s="164" t="s">
        <v>16</v>
      </c>
      <c r="L10" s="164" t="s">
        <v>17</v>
      </c>
      <c r="M10" s="164" t="s">
        <v>18</v>
      </c>
      <c r="N10" s="166" t="s">
        <v>19</v>
      </c>
      <c r="O10" s="168">
        <f>DATEVALUE(1&amp;$E5&amp;$F5)</f>
        <v>41944</v>
      </c>
      <c r="P10" s="169"/>
      <c r="Q10" s="141">
        <f>DATEVALUE(2&amp;$E5&amp;$F5)</f>
        <v>41945</v>
      </c>
      <c r="R10" s="142"/>
      <c r="S10" s="141">
        <f>DATEVALUE(3&amp;$E5&amp;$F5)</f>
        <v>41946</v>
      </c>
      <c r="T10" s="142"/>
      <c r="U10" s="141">
        <f>DATEVALUE(4&amp;$E5&amp;$F5)</f>
        <v>41947</v>
      </c>
      <c r="V10" s="142"/>
      <c r="W10" s="141">
        <f>DATEVALUE(5&amp;$E5&amp;$F5)</f>
        <v>41948</v>
      </c>
      <c r="X10" s="142"/>
      <c r="Y10" s="141">
        <f>DATEVALUE(6&amp;$E5&amp;$F5)</f>
        <v>41949</v>
      </c>
      <c r="Z10" s="142"/>
      <c r="AA10" s="141">
        <f>DATEVALUE(7&amp;$E5&amp;$F5)</f>
        <v>41950</v>
      </c>
      <c r="AB10" s="142"/>
      <c r="AC10" s="141">
        <f>DATEVALUE(8&amp;$E5&amp;$F5)</f>
        <v>41951</v>
      </c>
      <c r="AD10" s="142"/>
      <c r="AE10" s="141">
        <f>DATEVALUE(9&amp;$E5&amp;$F5)</f>
        <v>41952</v>
      </c>
      <c r="AF10" s="142"/>
      <c r="AG10" s="141">
        <f>DATEVALUE(10&amp;$E5&amp;$F5)</f>
        <v>41953</v>
      </c>
      <c r="AH10" s="142"/>
      <c r="AI10" s="141">
        <f>DATEVALUE(11&amp;$E5&amp;$F5)</f>
        <v>41954</v>
      </c>
      <c r="AJ10" s="142"/>
      <c r="AK10" s="141">
        <f>DATEVALUE(12&amp;$E5&amp;$F5)</f>
        <v>41955</v>
      </c>
      <c r="AL10" s="142"/>
      <c r="AM10" s="141">
        <f>DATEVALUE(13&amp;$E5&amp;$F5)</f>
        <v>41956</v>
      </c>
      <c r="AN10" s="142"/>
      <c r="AO10" s="141">
        <f>DATEVALUE(14&amp;$E5&amp;$F5)</f>
        <v>41957</v>
      </c>
      <c r="AP10" s="142"/>
      <c r="AQ10" s="141">
        <f>DATEVALUE(15&amp;$E5&amp;$F5)</f>
        <v>41958</v>
      </c>
      <c r="AR10" s="142"/>
      <c r="AS10" s="141">
        <f>DATEVALUE(16&amp;$E5&amp;$F5)</f>
        <v>41959</v>
      </c>
      <c r="AT10" s="142"/>
      <c r="AU10" s="141">
        <f>DATEVALUE(17&amp;$E5&amp;$F5)</f>
        <v>41960</v>
      </c>
      <c r="AV10" s="142"/>
      <c r="AW10" s="141">
        <f>DATEVALUE(18&amp;$E5&amp;$F5)</f>
        <v>41961</v>
      </c>
      <c r="AX10" s="142"/>
      <c r="AY10" s="141">
        <f>DATEVALUE(19&amp;$E5&amp;$F5)</f>
        <v>41962</v>
      </c>
      <c r="AZ10" s="142"/>
      <c r="BA10" s="141">
        <f>DATEVALUE(20&amp;$E5&amp;$F5)</f>
        <v>41963</v>
      </c>
      <c r="BB10" s="142"/>
      <c r="BC10" s="141">
        <f>DATEVALUE(21&amp;$E5&amp;$F5)</f>
        <v>41964</v>
      </c>
      <c r="BD10" s="142"/>
      <c r="BE10" s="141">
        <f>DATEVALUE(22&amp;$E5&amp;$F5)</f>
        <v>41965</v>
      </c>
      <c r="BF10" s="142"/>
      <c r="BG10" s="141">
        <f>DATEVALUE(23&amp;$E5&amp;$F5)</f>
        <v>41966</v>
      </c>
      <c r="BH10" s="142"/>
      <c r="BI10" s="141">
        <f>DATEVALUE(24&amp;$E5&amp;$F5)</f>
        <v>41967</v>
      </c>
      <c r="BJ10" s="142"/>
      <c r="BK10" s="141">
        <f>DATEVALUE(25&amp;$E5&amp;$F5)</f>
        <v>41968</v>
      </c>
      <c r="BL10" s="142"/>
      <c r="BM10" s="141">
        <f>DATEVALUE(26&amp;$E5&amp;$F5)</f>
        <v>41969</v>
      </c>
      <c r="BN10" s="142"/>
      <c r="BO10" s="141">
        <f>DATEVALUE(27&amp;$E5&amp;$F5)</f>
        <v>41970</v>
      </c>
      <c r="BP10" s="142"/>
      <c r="BQ10" s="141">
        <f>DATEVALUE(28&amp;$E5&amp;$F5)</f>
        <v>41971</v>
      </c>
      <c r="BR10" s="142"/>
      <c r="BS10" s="141">
        <f>IFERROR(DATEVALUE(29&amp;$E5&amp;$F5),"в этом месяце столбец не заполняется")</f>
        <v>41972</v>
      </c>
      <c r="BT10" s="142"/>
      <c r="BU10" s="141">
        <f>IFERROR(DATEVALUE(30&amp;$E5&amp;$F5),"в этом месяце столбец не заполняется")</f>
        <v>41973</v>
      </c>
      <c r="BV10" s="142"/>
      <c r="BW10" s="141" t="str">
        <f>IFERROR(DATEVALUE(31&amp;$E5&amp;$F5),"в этом месяце столбец не заполняется")</f>
        <v>в этом месяце столбец не заполняется</v>
      </c>
      <c r="BX10" s="142"/>
      <c r="BY10" s="135"/>
    </row>
    <row r="11" spans="1:78" ht="79.5" customHeight="1" thickBot="1">
      <c r="A11" s="12">
        <v>31</v>
      </c>
      <c r="B11" s="35" t="s">
        <v>8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7"/>
      <c r="O11" s="48" t="s">
        <v>6</v>
      </c>
      <c r="P11" s="49" t="s">
        <v>7</v>
      </c>
      <c r="Q11" s="49" t="s">
        <v>6</v>
      </c>
      <c r="R11" s="49" t="s">
        <v>7</v>
      </c>
      <c r="S11" s="49" t="s">
        <v>6</v>
      </c>
      <c r="T11" s="49" t="s">
        <v>7</v>
      </c>
      <c r="U11" s="49" t="s">
        <v>6</v>
      </c>
      <c r="V11" s="49" t="s">
        <v>7</v>
      </c>
      <c r="W11" s="49" t="s">
        <v>6</v>
      </c>
      <c r="X11" s="49" t="s">
        <v>7</v>
      </c>
      <c r="Y11" s="49" t="s">
        <v>6</v>
      </c>
      <c r="Z11" s="49" t="s">
        <v>7</v>
      </c>
      <c r="AA11" s="49" t="s">
        <v>6</v>
      </c>
      <c r="AB11" s="49" t="s">
        <v>7</v>
      </c>
      <c r="AC11" s="49" t="s">
        <v>6</v>
      </c>
      <c r="AD11" s="49" t="s">
        <v>7</v>
      </c>
      <c r="AE11" s="49" t="s">
        <v>6</v>
      </c>
      <c r="AF11" s="49" t="s">
        <v>7</v>
      </c>
      <c r="AG11" s="49" t="s">
        <v>6</v>
      </c>
      <c r="AH11" s="49" t="s">
        <v>7</v>
      </c>
      <c r="AI11" s="49" t="s">
        <v>6</v>
      </c>
      <c r="AJ11" s="49" t="s">
        <v>7</v>
      </c>
      <c r="AK11" s="49" t="s">
        <v>6</v>
      </c>
      <c r="AL11" s="49" t="s">
        <v>7</v>
      </c>
      <c r="AM11" s="49" t="s">
        <v>6</v>
      </c>
      <c r="AN11" s="49" t="s">
        <v>7</v>
      </c>
      <c r="AO11" s="49" t="s">
        <v>6</v>
      </c>
      <c r="AP11" s="49" t="s">
        <v>7</v>
      </c>
      <c r="AQ11" s="49" t="s">
        <v>6</v>
      </c>
      <c r="AR11" s="49" t="s">
        <v>7</v>
      </c>
      <c r="AS11" s="49" t="s">
        <v>6</v>
      </c>
      <c r="AT11" s="49" t="s">
        <v>7</v>
      </c>
      <c r="AU11" s="49" t="s">
        <v>6</v>
      </c>
      <c r="AV11" s="49" t="s">
        <v>7</v>
      </c>
      <c r="AW11" s="49" t="s">
        <v>6</v>
      </c>
      <c r="AX11" s="49" t="s">
        <v>7</v>
      </c>
      <c r="AY11" s="49" t="s">
        <v>6</v>
      </c>
      <c r="AZ11" s="49" t="s">
        <v>7</v>
      </c>
      <c r="BA11" s="49" t="s">
        <v>6</v>
      </c>
      <c r="BB11" s="49" t="s">
        <v>7</v>
      </c>
      <c r="BC11" s="49" t="s">
        <v>6</v>
      </c>
      <c r="BD11" s="49" t="s">
        <v>7</v>
      </c>
      <c r="BE11" s="49" t="s">
        <v>6</v>
      </c>
      <c r="BF11" s="49" t="s">
        <v>7</v>
      </c>
      <c r="BG11" s="49" t="s">
        <v>6</v>
      </c>
      <c r="BH11" s="49" t="s">
        <v>7</v>
      </c>
      <c r="BI11" s="49" t="s">
        <v>6</v>
      </c>
      <c r="BJ11" s="49" t="s">
        <v>7</v>
      </c>
      <c r="BK11" s="49" t="s">
        <v>6</v>
      </c>
      <c r="BL11" s="49" t="s">
        <v>7</v>
      </c>
      <c r="BM11" s="49" t="s">
        <v>6</v>
      </c>
      <c r="BN11" s="49" t="s">
        <v>7</v>
      </c>
      <c r="BO11" s="49" t="s">
        <v>6</v>
      </c>
      <c r="BP11" s="49" t="s">
        <v>7</v>
      </c>
      <c r="BQ11" s="49" t="s">
        <v>6</v>
      </c>
      <c r="BR11" s="49" t="s">
        <v>7</v>
      </c>
      <c r="BS11" s="49" t="s">
        <v>6</v>
      </c>
      <c r="BT11" s="49" t="s">
        <v>7</v>
      </c>
      <c r="BU11" s="49" t="s">
        <v>6</v>
      </c>
      <c r="BV11" s="49" t="s">
        <v>7</v>
      </c>
      <c r="BW11" s="49" t="s">
        <v>6</v>
      </c>
      <c r="BX11" s="49" t="s">
        <v>7</v>
      </c>
      <c r="BY11" s="136"/>
      <c r="BZ11" s="13"/>
    </row>
    <row r="12" spans="1:78" s="16" customFormat="1" ht="18">
      <c r="A12" s="14"/>
      <c r="B12" s="63" t="s">
        <v>35</v>
      </c>
      <c r="C12" s="63"/>
      <c r="D12" s="36"/>
      <c r="E12" s="37"/>
      <c r="F12" s="38"/>
      <c r="G12" s="39"/>
      <c r="H12" s="40"/>
      <c r="I12" s="41"/>
      <c r="J12" s="41"/>
      <c r="K12" s="41"/>
      <c r="L12" s="41"/>
      <c r="M12" s="41"/>
      <c r="N12" s="42"/>
      <c r="O12" s="43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15"/>
    </row>
    <row r="13" spans="1:78" outlineLevel="1">
      <c r="A13" s="62" t="s">
        <v>35</v>
      </c>
      <c r="B13" s="5"/>
      <c r="C13" s="3"/>
      <c r="D13" s="6"/>
      <c r="E13" s="7"/>
      <c r="F13" s="7"/>
      <c r="G13" s="50">
        <f>E13-F13</f>
        <v>0</v>
      </c>
      <c r="H13" s="51">
        <f t="shared" ref="H13:H44" si="0">SUM(O13,Q13,S13,U13,W13,Y13,AA13,AC13,AE13,AG13,AI13,AK13,AM13,AO13,AQ13,AS13,AU13,AW13,AY13,BA13,BC13,BE13,BG13,BI13,BK13,BM13,BO13,BQ13,BS13,BU13,BW13)</f>
        <v>0</v>
      </c>
      <c r="I13" s="51">
        <f>SUMIF(O$8:BX$8,"&lt;="&amp;A$11,O13:BX13)</f>
        <v>0</v>
      </c>
      <c r="J13" s="51">
        <f>SUMIF(O$9:BX$9,"&lt;="&amp;A$11,O13:BX13)</f>
        <v>0</v>
      </c>
      <c r="K13" s="51">
        <f>J13-I13</f>
        <v>0</v>
      </c>
      <c r="L13" s="51">
        <f>H13-J13</f>
        <v>0</v>
      </c>
      <c r="M13" s="51" t="str">
        <f>IF(COUNTA(C13:E13)=0,"",IF(E13=0,"н/д по проекту",E13-N13))</f>
        <v/>
      </c>
      <c r="N13" s="52">
        <f>F13+J13</f>
        <v>0</v>
      </c>
      <c r="O13" s="31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53" t="str">
        <f>IF(K13&lt;0,"ПРИЧИНА ОТСТАВАНИЯ? КАКИЕ МЕРЫ ПРИНЯТЫ? КОГДА ОТСТАВАНИЕ БУДЕТ УСТРАНЕНО?"," ")</f>
        <v xml:space="preserve"> </v>
      </c>
    </row>
    <row r="14" spans="1:78" outlineLevel="1">
      <c r="A14" s="62" t="s">
        <v>35</v>
      </c>
      <c r="B14" s="5"/>
      <c r="C14" s="3"/>
      <c r="D14" s="6"/>
      <c r="E14" s="24"/>
      <c r="F14" s="25"/>
      <c r="G14" s="50">
        <f t="shared" ref="G14:G45" si="1">E14-F14</f>
        <v>0</v>
      </c>
      <c r="H14" s="51">
        <f t="shared" si="0"/>
        <v>0</v>
      </c>
      <c r="I14" s="51">
        <f t="shared" ref="I14:I50" si="2">SUMIF(O$8:BX$8,"&lt;="&amp;A$11,O14:BX14)</f>
        <v>0</v>
      </c>
      <c r="J14" s="51">
        <f t="shared" ref="J14:J50" si="3">SUMIF(O$9:BX$9,"&lt;="&amp;A$11,O14:BX14)</f>
        <v>0</v>
      </c>
      <c r="K14" s="51">
        <f t="shared" ref="K14:K45" si="4">J14-I14</f>
        <v>0</v>
      </c>
      <c r="L14" s="51">
        <f t="shared" ref="L14:L45" si="5">H14-J14</f>
        <v>0</v>
      </c>
      <c r="M14" s="51" t="str">
        <f t="shared" ref="M14:M50" si="6">IF(COUNTA(C14:E14)=0,"",IF(E14=0,"н/д по проекту",E14-N14))</f>
        <v/>
      </c>
      <c r="N14" s="52">
        <f t="shared" ref="N14:N45" si="7">F14+J14</f>
        <v>0</v>
      </c>
      <c r="O14" s="3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53" t="str">
        <f t="shared" ref="BY14:BY50" si="8">IF(K14&lt;0,"ПРИЧИНА ОТСТАВАНИЯ? КАКИЕ МЕРЫ ПРИНЯТЫ? КОГДА ОТСТАВАНИЕ БУДЕТ УСТРАНЕНО?"," ")</f>
        <v xml:space="preserve"> </v>
      </c>
    </row>
    <row r="15" spans="1:78" outlineLevel="1">
      <c r="A15" s="62" t="s">
        <v>35</v>
      </c>
      <c r="B15" s="5"/>
      <c r="C15" s="3"/>
      <c r="D15" s="6"/>
      <c r="E15" s="24"/>
      <c r="F15" s="25"/>
      <c r="G15" s="50">
        <f t="shared" si="1"/>
        <v>0</v>
      </c>
      <c r="H15" s="51">
        <f t="shared" si="0"/>
        <v>0</v>
      </c>
      <c r="I15" s="51">
        <f t="shared" si="2"/>
        <v>0</v>
      </c>
      <c r="J15" s="51">
        <f t="shared" si="3"/>
        <v>0</v>
      </c>
      <c r="K15" s="51">
        <f t="shared" si="4"/>
        <v>0</v>
      </c>
      <c r="L15" s="51">
        <f t="shared" si="5"/>
        <v>0</v>
      </c>
      <c r="M15" s="51" t="str">
        <f t="shared" si="6"/>
        <v/>
      </c>
      <c r="N15" s="52">
        <f t="shared" si="7"/>
        <v>0</v>
      </c>
      <c r="O15" s="3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53" t="str">
        <f t="shared" si="8"/>
        <v xml:space="preserve"> </v>
      </c>
    </row>
    <row r="16" spans="1:78" outlineLevel="1">
      <c r="A16" s="62" t="s">
        <v>35</v>
      </c>
      <c r="B16" s="5"/>
      <c r="C16" s="3"/>
      <c r="D16" s="6"/>
      <c r="E16" s="24"/>
      <c r="F16" s="25"/>
      <c r="G16" s="50">
        <f t="shared" si="1"/>
        <v>0</v>
      </c>
      <c r="H16" s="51">
        <f t="shared" si="0"/>
        <v>0</v>
      </c>
      <c r="I16" s="51">
        <f t="shared" si="2"/>
        <v>0</v>
      </c>
      <c r="J16" s="51">
        <f t="shared" si="3"/>
        <v>0</v>
      </c>
      <c r="K16" s="51">
        <f t="shared" si="4"/>
        <v>0</v>
      </c>
      <c r="L16" s="51">
        <f t="shared" si="5"/>
        <v>0</v>
      </c>
      <c r="M16" s="51" t="str">
        <f t="shared" si="6"/>
        <v/>
      </c>
      <c r="N16" s="52">
        <f t="shared" si="7"/>
        <v>0</v>
      </c>
      <c r="O16" s="3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53" t="str">
        <f t="shared" si="8"/>
        <v xml:space="preserve"> </v>
      </c>
    </row>
    <row r="17" spans="1:77" outlineLevel="1">
      <c r="A17" s="62" t="s">
        <v>35</v>
      </c>
      <c r="B17" s="5"/>
      <c r="C17" s="3"/>
      <c r="D17" s="6"/>
      <c r="E17" s="24"/>
      <c r="F17" s="25"/>
      <c r="G17" s="50">
        <f t="shared" si="1"/>
        <v>0</v>
      </c>
      <c r="H17" s="51">
        <f t="shared" si="0"/>
        <v>0</v>
      </c>
      <c r="I17" s="51">
        <f t="shared" si="2"/>
        <v>0</v>
      </c>
      <c r="J17" s="51">
        <f t="shared" si="3"/>
        <v>0</v>
      </c>
      <c r="K17" s="51">
        <f t="shared" si="4"/>
        <v>0</v>
      </c>
      <c r="L17" s="51">
        <f t="shared" si="5"/>
        <v>0</v>
      </c>
      <c r="M17" s="51" t="str">
        <f t="shared" si="6"/>
        <v/>
      </c>
      <c r="N17" s="52">
        <f t="shared" si="7"/>
        <v>0</v>
      </c>
      <c r="O17" s="3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53" t="str">
        <f t="shared" si="8"/>
        <v xml:space="preserve"> </v>
      </c>
    </row>
    <row r="18" spans="1:77" outlineLevel="1">
      <c r="A18" s="62" t="s">
        <v>35</v>
      </c>
      <c r="B18" s="5"/>
      <c r="C18" s="3"/>
      <c r="D18" s="6"/>
      <c r="E18" s="24"/>
      <c r="F18" s="25"/>
      <c r="G18" s="50">
        <f t="shared" si="1"/>
        <v>0</v>
      </c>
      <c r="H18" s="51">
        <f t="shared" si="0"/>
        <v>0</v>
      </c>
      <c r="I18" s="51">
        <f t="shared" si="2"/>
        <v>0</v>
      </c>
      <c r="J18" s="51">
        <f t="shared" si="3"/>
        <v>0</v>
      </c>
      <c r="K18" s="51">
        <f t="shared" si="4"/>
        <v>0</v>
      </c>
      <c r="L18" s="51">
        <f t="shared" si="5"/>
        <v>0</v>
      </c>
      <c r="M18" s="51" t="str">
        <f t="shared" si="6"/>
        <v/>
      </c>
      <c r="N18" s="52">
        <f t="shared" si="7"/>
        <v>0</v>
      </c>
      <c r="O18" s="3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53" t="str">
        <f t="shared" si="8"/>
        <v xml:space="preserve"> </v>
      </c>
    </row>
    <row r="19" spans="1:77" outlineLevel="1">
      <c r="A19" s="62" t="s">
        <v>35</v>
      </c>
      <c r="B19" s="8"/>
      <c r="C19" s="4"/>
      <c r="D19" s="6"/>
      <c r="E19" s="24"/>
      <c r="F19" s="25"/>
      <c r="G19" s="50">
        <f t="shared" si="1"/>
        <v>0</v>
      </c>
      <c r="H19" s="51">
        <f t="shared" si="0"/>
        <v>0</v>
      </c>
      <c r="I19" s="51">
        <f t="shared" si="2"/>
        <v>0</v>
      </c>
      <c r="J19" s="51">
        <f t="shared" si="3"/>
        <v>0</v>
      </c>
      <c r="K19" s="51">
        <f t="shared" si="4"/>
        <v>0</v>
      </c>
      <c r="L19" s="51">
        <f t="shared" si="5"/>
        <v>0</v>
      </c>
      <c r="M19" s="51" t="str">
        <f t="shared" si="6"/>
        <v/>
      </c>
      <c r="N19" s="52">
        <f t="shared" si="7"/>
        <v>0</v>
      </c>
      <c r="O19" s="3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53" t="str">
        <f t="shared" si="8"/>
        <v xml:space="preserve"> </v>
      </c>
    </row>
    <row r="20" spans="1:77" outlineLevel="1">
      <c r="A20" s="62" t="s">
        <v>35</v>
      </c>
      <c r="B20" s="5"/>
      <c r="C20" s="3"/>
      <c r="D20" s="6"/>
      <c r="E20" s="24"/>
      <c r="F20" s="25"/>
      <c r="G20" s="50">
        <f t="shared" si="1"/>
        <v>0</v>
      </c>
      <c r="H20" s="51">
        <f t="shared" si="0"/>
        <v>0</v>
      </c>
      <c r="I20" s="51">
        <f t="shared" si="2"/>
        <v>0</v>
      </c>
      <c r="J20" s="51">
        <f t="shared" si="3"/>
        <v>0</v>
      </c>
      <c r="K20" s="51">
        <f t="shared" si="4"/>
        <v>0</v>
      </c>
      <c r="L20" s="51">
        <f t="shared" si="5"/>
        <v>0</v>
      </c>
      <c r="M20" s="51" t="str">
        <f t="shared" si="6"/>
        <v/>
      </c>
      <c r="N20" s="52">
        <f t="shared" si="7"/>
        <v>0</v>
      </c>
      <c r="O20" s="32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53" t="str">
        <f t="shared" si="8"/>
        <v xml:space="preserve"> </v>
      </c>
    </row>
    <row r="21" spans="1:77" outlineLevel="1">
      <c r="A21" s="62" t="s">
        <v>35</v>
      </c>
      <c r="B21" s="5"/>
      <c r="C21" s="3"/>
      <c r="D21" s="6"/>
      <c r="E21" s="24"/>
      <c r="F21" s="25"/>
      <c r="G21" s="50">
        <f t="shared" si="1"/>
        <v>0</v>
      </c>
      <c r="H21" s="51">
        <f t="shared" si="0"/>
        <v>0</v>
      </c>
      <c r="I21" s="51">
        <f t="shared" si="2"/>
        <v>0</v>
      </c>
      <c r="J21" s="51">
        <f t="shared" si="3"/>
        <v>0</v>
      </c>
      <c r="K21" s="51">
        <f t="shared" si="4"/>
        <v>0</v>
      </c>
      <c r="L21" s="51">
        <f t="shared" si="5"/>
        <v>0</v>
      </c>
      <c r="M21" s="51" t="str">
        <f t="shared" si="6"/>
        <v/>
      </c>
      <c r="N21" s="52">
        <f t="shared" si="7"/>
        <v>0</v>
      </c>
      <c r="O21" s="32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53" t="str">
        <f t="shared" si="8"/>
        <v xml:space="preserve"> </v>
      </c>
    </row>
    <row r="22" spans="1:77" outlineLevel="1">
      <c r="A22" s="62" t="s">
        <v>35</v>
      </c>
      <c r="B22" s="5"/>
      <c r="C22" s="3"/>
      <c r="D22" s="6"/>
      <c r="E22" s="24"/>
      <c r="F22" s="25"/>
      <c r="G22" s="50">
        <f t="shared" si="1"/>
        <v>0</v>
      </c>
      <c r="H22" s="51">
        <f t="shared" si="0"/>
        <v>0</v>
      </c>
      <c r="I22" s="51">
        <f t="shared" si="2"/>
        <v>0</v>
      </c>
      <c r="J22" s="51">
        <f t="shared" si="3"/>
        <v>0</v>
      </c>
      <c r="K22" s="51">
        <f t="shared" si="4"/>
        <v>0</v>
      </c>
      <c r="L22" s="51">
        <f t="shared" si="5"/>
        <v>0</v>
      </c>
      <c r="M22" s="51" t="str">
        <f t="shared" si="6"/>
        <v/>
      </c>
      <c r="N22" s="52">
        <f t="shared" si="7"/>
        <v>0</v>
      </c>
      <c r="O22" s="3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53" t="str">
        <f t="shared" si="8"/>
        <v xml:space="preserve"> </v>
      </c>
    </row>
    <row r="23" spans="1:77" outlineLevel="1">
      <c r="A23" s="62" t="s">
        <v>35</v>
      </c>
      <c r="B23" s="5"/>
      <c r="C23" s="3"/>
      <c r="D23" s="6"/>
      <c r="E23" s="24"/>
      <c r="F23" s="25"/>
      <c r="G23" s="50">
        <f t="shared" si="1"/>
        <v>0</v>
      </c>
      <c r="H23" s="51">
        <f t="shared" si="0"/>
        <v>0</v>
      </c>
      <c r="I23" s="51">
        <f t="shared" si="2"/>
        <v>0</v>
      </c>
      <c r="J23" s="51">
        <f t="shared" si="3"/>
        <v>0</v>
      </c>
      <c r="K23" s="51">
        <f t="shared" si="4"/>
        <v>0</v>
      </c>
      <c r="L23" s="51">
        <f t="shared" si="5"/>
        <v>0</v>
      </c>
      <c r="M23" s="51" t="str">
        <f t="shared" si="6"/>
        <v/>
      </c>
      <c r="N23" s="52">
        <f t="shared" si="7"/>
        <v>0</v>
      </c>
      <c r="O23" s="32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53" t="str">
        <f t="shared" si="8"/>
        <v xml:space="preserve"> </v>
      </c>
    </row>
    <row r="24" spans="1:77" outlineLevel="1">
      <c r="A24" s="62" t="s">
        <v>35</v>
      </c>
      <c r="B24" s="5"/>
      <c r="C24" s="3"/>
      <c r="D24" s="6"/>
      <c r="E24" s="24"/>
      <c r="F24" s="25"/>
      <c r="G24" s="50">
        <f t="shared" si="1"/>
        <v>0</v>
      </c>
      <c r="H24" s="51">
        <f t="shared" si="0"/>
        <v>0</v>
      </c>
      <c r="I24" s="51">
        <f t="shared" si="2"/>
        <v>0</v>
      </c>
      <c r="J24" s="51">
        <f t="shared" si="3"/>
        <v>0</v>
      </c>
      <c r="K24" s="51">
        <f t="shared" si="4"/>
        <v>0</v>
      </c>
      <c r="L24" s="51">
        <f t="shared" si="5"/>
        <v>0</v>
      </c>
      <c r="M24" s="51" t="str">
        <f t="shared" si="6"/>
        <v/>
      </c>
      <c r="N24" s="52">
        <f t="shared" si="7"/>
        <v>0</v>
      </c>
      <c r="O24" s="32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53" t="str">
        <f t="shared" si="8"/>
        <v xml:space="preserve"> </v>
      </c>
    </row>
    <row r="25" spans="1:77" outlineLevel="1">
      <c r="A25" s="62" t="s">
        <v>35</v>
      </c>
      <c r="B25" s="5"/>
      <c r="C25" s="3"/>
      <c r="D25" s="6"/>
      <c r="E25" s="24"/>
      <c r="F25" s="25"/>
      <c r="G25" s="50">
        <f t="shared" si="1"/>
        <v>0</v>
      </c>
      <c r="H25" s="51">
        <f t="shared" si="0"/>
        <v>0</v>
      </c>
      <c r="I25" s="51">
        <f t="shared" si="2"/>
        <v>0</v>
      </c>
      <c r="J25" s="51">
        <f t="shared" si="3"/>
        <v>0</v>
      </c>
      <c r="K25" s="51">
        <f t="shared" si="4"/>
        <v>0</v>
      </c>
      <c r="L25" s="51">
        <f t="shared" si="5"/>
        <v>0</v>
      </c>
      <c r="M25" s="51" t="str">
        <f t="shared" si="6"/>
        <v/>
      </c>
      <c r="N25" s="52">
        <f t="shared" si="7"/>
        <v>0</v>
      </c>
      <c r="O25" s="32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53" t="str">
        <f t="shared" si="8"/>
        <v xml:space="preserve"> </v>
      </c>
    </row>
    <row r="26" spans="1:77" outlineLevel="1">
      <c r="A26" s="62" t="s">
        <v>35</v>
      </c>
      <c r="B26" s="5"/>
      <c r="C26" s="3"/>
      <c r="D26" s="6"/>
      <c r="E26" s="24"/>
      <c r="F26" s="25"/>
      <c r="G26" s="50">
        <f t="shared" si="1"/>
        <v>0</v>
      </c>
      <c r="H26" s="51">
        <f t="shared" si="0"/>
        <v>0</v>
      </c>
      <c r="I26" s="51">
        <f t="shared" si="2"/>
        <v>0</v>
      </c>
      <c r="J26" s="51">
        <f t="shared" si="3"/>
        <v>0</v>
      </c>
      <c r="K26" s="51">
        <f t="shared" si="4"/>
        <v>0</v>
      </c>
      <c r="L26" s="51">
        <f t="shared" si="5"/>
        <v>0</v>
      </c>
      <c r="M26" s="51" t="str">
        <f t="shared" si="6"/>
        <v/>
      </c>
      <c r="N26" s="52">
        <f t="shared" si="7"/>
        <v>0</v>
      </c>
      <c r="O26" s="32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53" t="str">
        <f t="shared" si="8"/>
        <v xml:space="preserve"> </v>
      </c>
    </row>
    <row r="27" spans="1:77" outlineLevel="1">
      <c r="A27" s="62" t="s">
        <v>35</v>
      </c>
      <c r="B27" s="5"/>
      <c r="C27" s="3"/>
      <c r="D27" s="6"/>
      <c r="E27" s="24"/>
      <c r="F27" s="25"/>
      <c r="G27" s="50">
        <f t="shared" si="1"/>
        <v>0</v>
      </c>
      <c r="H27" s="51">
        <f t="shared" si="0"/>
        <v>0</v>
      </c>
      <c r="I27" s="51">
        <f t="shared" si="2"/>
        <v>0</v>
      </c>
      <c r="J27" s="51">
        <f t="shared" si="3"/>
        <v>0</v>
      </c>
      <c r="K27" s="51">
        <f t="shared" si="4"/>
        <v>0</v>
      </c>
      <c r="L27" s="51">
        <f t="shared" si="5"/>
        <v>0</v>
      </c>
      <c r="M27" s="51" t="str">
        <f t="shared" si="6"/>
        <v/>
      </c>
      <c r="N27" s="52">
        <f t="shared" si="7"/>
        <v>0</v>
      </c>
      <c r="O27" s="32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53" t="str">
        <f t="shared" si="8"/>
        <v xml:space="preserve"> </v>
      </c>
    </row>
    <row r="28" spans="1:77" outlineLevel="1">
      <c r="A28" s="62" t="s">
        <v>35</v>
      </c>
      <c r="B28" s="5"/>
      <c r="C28" s="3"/>
      <c r="D28" s="6"/>
      <c r="E28" s="24"/>
      <c r="F28" s="25"/>
      <c r="G28" s="50">
        <f t="shared" si="1"/>
        <v>0</v>
      </c>
      <c r="H28" s="51">
        <f t="shared" si="0"/>
        <v>0</v>
      </c>
      <c r="I28" s="51">
        <f t="shared" si="2"/>
        <v>0</v>
      </c>
      <c r="J28" s="51">
        <f t="shared" si="3"/>
        <v>0</v>
      </c>
      <c r="K28" s="51">
        <f t="shared" si="4"/>
        <v>0</v>
      </c>
      <c r="L28" s="51">
        <f t="shared" si="5"/>
        <v>0</v>
      </c>
      <c r="M28" s="51" t="str">
        <f t="shared" si="6"/>
        <v/>
      </c>
      <c r="N28" s="52">
        <f t="shared" si="7"/>
        <v>0</v>
      </c>
      <c r="O28" s="32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53" t="str">
        <f t="shared" si="8"/>
        <v xml:space="preserve"> </v>
      </c>
    </row>
    <row r="29" spans="1:77" outlineLevel="1">
      <c r="A29" s="62" t="s">
        <v>35</v>
      </c>
      <c r="B29" s="5"/>
      <c r="C29" s="3"/>
      <c r="D29" s="6"/>
      <c r="E29" s="24"/>
      <c r="F29" s="25"/>
      <c r="G29" s="50">
        <f t="shared" si="1"/>
        <v>0</v>
      </c>
      <c r="H29" s="51">
        <f t="shared" si="0"/>
        <v>0</v>
      </c>
      <c r="I29" s="51">
        <f t="shared" si="2"/>
        <v>0</v>
      </c>
      <c r="J29" s="51">
        <f t="shared" si="3"/>
        <v>0</v>
      </c>
      <c r="K29" s="51">
        <f t="shared" si="4"/>
        <v>0</v>
      </c>
      <c r="L29" s="51">
        <f t="shared" si="5"/>
        <v>0</v>
      </c>
      <c r="M29" s="51" t="str">
        <f t="shared" si="6"/>
        <v/>
      </c>
      <c r="N29" s="52">
        <f t="shared" si="7"/>
        <v>0</v>
      </c>
      <c r="O29" s="32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53" t="str">
        <f t="shared" si="8"/>
        <v xml:space="preserve"> </v>
      </c>
    </row>
    <row r="30" spans="1:77" outlineLevel="1">
      <c r="A30" s="62" t="s">
        <v>35</v>
      </c>
      <c r="B30" s="8"/>
      <c r="C30" s="4"/>
      <c r="D30" s="6"/>
      <c r="E30" s="24"/>
      <c r="F30" s="25"/>
      <c r="G30" s="50">
        <f t="shared" si="1"/>
        <v>0</v>
      </c>
      <c r="H30" s="51">
        <f t="shared" si="0"/>
        <v>0</v>
      </c>
      <c r="I30" s="51">
        <f t="shared" si="2"/>
        <v>0</v>
      </c>
      <c r="J30" s="51">
        <f t="shared" si="3"/>
        <v>0</v>
      </c>
      <c r="K30" s="51">
        <f t="shared" si="4"/>
        <v>0</v>
      </c>
      <c r="L30" s="51">
        <f t="shared" si="5"/>
        <v>0</v>
      </c>
      <c r="M30" s="51" t="str">
        <f t="shared" si="6"/>
        <v/>
      </c>
      <c r="N30" s="52">
        <f t="shared" si="7"/>
        <v>0</v>
      </c>
      <c r="O30" s="32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53" t="str">
        <f t="shared" si="8"/>
        <v xml:space="preserve"> </v>
      </c>
    </row>
    <row r="31" spans="1:77" outlineLevel="1">
      <c r="A31" s="62" t="s">
        <v>35</v>
      </c>
      <c r="B31" s="5"/>
      <c r="C31" s="3"/>
      <c r="D31" s="6"/>
      <c r="E31" s="24"/>
      <c r="F31" s="25"/>
      <c r="G31" s="50">
        <f t="shared" si="1"/>
        <v>0</v>
      </c>
      <c r="H31" s="51">
        <f t="shared" si="0"/>
        <v>0</v>
      </c>
      <c r="I31" s="51">
        <f t="shared" si="2"/>
        <v>0</v>
      </c>
      <c r="J31" s="51">
        <f t="shared" si="3"/>
        <v>0</v>
      </c>
      <c r="K31" s="51">
        <f t="shared" si="4"/>
        <v>0</v>
      </c>
      <c r="L31" s="51">
        <f t="shared" si="5"/>
        <v>0</v>
      </c>
      <c r="M31" s="51" t="str">
        <f t="shared" si="6"/>
        <v/>
      </c>
      <c r="N31" s="52">
        <f t="shared" si="7"/>
        <v>0</v>
      </c>
      <c r="O31" s="32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53" t="str">
        <f t="shared" si="8"/>
        <v xml:space="preserve"> </v>
      </c>
    </row>
    <row r="32" spans="1:77" outlineLevel="1">
      <c r="A32" s="62" t="s">
        <v>35</v>
      </c>
      <c r="B32" s="5"/>
      <c r="C32" s="3"/>
      <c r="D32" s="6"/>
      <c r="E32" s="24"/>
      <c r="F32" s="25"/>
      <c r="G32" s="50">
        <f t="shared" si="1"/>
        <v>0</v>
      </c>
      <c r="H32" s="51">
        <f t="shared" si="0"/>
        <v>0</v>
      </c>
      <c r="I32" s="51">
        <f t="shared" si="2"/>
        <v>0</v>
      </c>
      <c r="J32" s="51">
        <f t="shared" si="3"/>
        <v>0</v>
      </c>
      <c r="K32" s="51">
        <f t="shared" si="4"/>
        <v>0</v>
      </c>
      <c r="L32" s="51">
        <f t="shared" si="5"/>
        <v>0</v>
      </c>
      <c r="M32" s="51" t="str">
        <f t="shared" si="6"/>
        <v/>
      </c>
      <c r="N32" s="52">
        <f t="shared" si="7"/>
        <v>0</v>
      </c>
      <c r="O32" s="32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53" t="str">
        <f t="shared" si="8"/>
        <v xml:space="preserve"> </v>
      </c>
    </row>
    <row r="33" spans="1:77" outlineLevel="1">
      <c r="A33" s="62" t="s">
        <v>35</v>
      </c>
      <c r="B33" s="5"/>
      <c r="C33" s="3"/>
      <c r="D33" s="6"/>
      <c r="E33" s="24"/>
      <c r="F33" s="25"/>
      <c r="G33" s="50">
        <f t="shared" si="1"/>
        <v>0</v>
      </c>
      <c r="H33" s="51">
        <f t="shared" si="0"/>
        <v>0</v>
      </c>
      <c r="I33" s="51">
        <f t="shared" si="2"/>
        <v>0</v>
      </c>
      <c r="J33" s="51">
        <f t="shared" si="3"/>
        <v>0</v>
      </c>
      <c r="K33" s="51">
        <f t="shared" si="4"/>
        <v>0</v>
      </c>
      <c r="L33" s="51">
        <f t="shared" si="5"/>
        <v>0</v>
      </c>
      <c r="M33" s="51" t="str">
        <f t="shared" si="6"/>
        <v/>
      </c>
      <c r="N33" s="52">
        <f t="shared" si="7"/>
        <v>0</v>
      </c>
      <c r="O33" s="32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53" t="str">
        <f t="shared" si="8"/>
        <v xml:space="preserve"> </v>
      </c>
    </row>
    <row r="34" spans="1:77" outlineLevel="1">
      <c r="A34" s="62" t="s">
        <v>35</v>
      </c>
      <c r="B34" s="5"/>
      <c r="C34" s="3"/>
      <c r="D34" s="6"/>
      <c r="E34" s="24"/>
      <c r="F34" s="25"/>
      <c r="G34" s="50">
        <f t="shared" si="1"/>
        <v>0</v>
      </c>
      <c r="H34" s="51">
        <f t="shared" si="0"/>
        <v>0</v>
      </c>
      <c r="I34" s="51">
        <f t="shared" si="2"/>
        <v>0</v>
      </c>
      <c r="J34" s="51">
        <f t="shared" si="3"/>
        <v>0</v>
      </c>
      <c r="K34" s="51">
        <f t="shared" si="4"/>
        <v>0</v>
      </c>
      <c r="L34" s="51">
        <f t="shared" si="5"/>
        <v>0</v>
      </c>
      <c r="M34" s="51" t="str">
        <f t="shared" si="6"/>
        <v/>
      </c>
      <c r="N34" s="52">
        <f t="shared" si="7"/>
        <v>0</v>
      </c>
      <c r="O34" s="32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53" t="str">
        <f t="shared" si="8"/>
        <v xml:space="preserve"> </v>
      </c>
    </row>
    <row r="35" spans="1:77" outlineLevel="1">
      <c r="A35" s="62" t="s">
        <v>35</v>
      </c>
      <c r="B35" s="5"/>
      <c r="C35" s="3"/>
      <c r="D35" s="6"/>
      <c r="E35" s="24"/>
      <c r="F35" s="25"/>
      <c r="G35" s="50">
        <f t="shared" si="1"/>
        <v>0</v>
      </c>
      <c r="H35" s="51">
        <f t="shared" si="0"/>
        <v>0</v>
      </c>
      <c r="I35" s="51">
        <f t="shared" si="2"/>
        <v>0</v>
      </c>
      <c r="J35" s="51">
        <f t="shared" si="3"/>
        <v>0</v>
      </c>
      <c r="K35" s="51">
        <f t="shared" si="4"/>
        <v>0</v>
      </c>
      <c r="L35" s="51">
        <f t="shared" si="5"/>
        <v>0</v>
      </c>
      <c r="M35" s="51" t="str">
        <f t="shared" si="6"/>
        <v/>
      </c>
      <c r="N35" s="52">
        <f t="shared" si="7"/>
        <v>0</v>
      </c>
      <c r="O35" s="3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53" t="str">
        <f t="shared" si="8"/>
        <v xml:space="preserve"> </v>
      </c>
    </row>
    <row r="36" spans="1:77" outlineLevel="1">
      <c r="A36" s="62" t="s">
        <v>35</v>
      </c>
      <c r="B36" s="5"/>
      <c r="C36" s="3"/>
      <c r="D36" s="6"/>
      <c r="E36" s="24"/>
      <c r="F36" s="25"/>
      <c r="G36" s="50">
        <f t="shared" si="1"/>
        <v>0</v>
      </c>
      <c r="H36" s="51">
        <f t="shared" si="0"/>
        <v>0</v>
      </c>
      <c r="I36" s="51">
        <f t="shared" si="2"/>
        <v>0</v>
      </c>
      <c r="J36" s="51">
        <f t="shared" si="3"/>
        <v>0</v>
      </c>
      <c r="K36" s="51">
        <f t="shared" si="4"/>
        <v>0</v>
      </c>
      <c r="L36" s="51">
        <f t="shared" si="5"/>
        <v>0</v>
      </c>
      <c r="M36" s="51" t="str">
        <f t="shared" si="6"/>
        <v/>
      </c>
      <c r="N36" s="52">
        <f t="shared" si="7"/>
        <v>0</v>
      </c>
      <c r="O36" s="32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53" t="str">
        <f t="shared" si="8"/>
        <v xml:space="preserve"> </v>
      </c>
    </row>
    <row r="37" spans="1:77" outlineLevel="1">
      <c r="A37" s="62" t="s">
        <v>35</v>
      </c>
      <c r="B37" s="5"/>
      <c r="C37" s="3"/>
      <c r="D37" s="6"/>
      <c r="E37" s="24"/>
      <c r="F37" s="25"/>
      <c r="G37" s="50">
        <f t="shared" si="1"/>
        <v>0</v>
      </c>
      <c r="H37" s="51">
        <f t="shared" si="0"/>
        <v>0</v>
      </c>
      <c r="I37" s="51">
        <f t="shared" si="2"/>
        <v>0</v>
      </c>
      <c r="J37" s="51">
        <f t="shared" si="3"/>
        <v>0</v>
      </c>
      <c r="K37" s="51">
        <f t="shared" si="4"/>
        <v>0</v>
      </c>
      <c r="L37" s="51">
        <f t="shared" si="5"/>
        <v>0</v>
      </c>
      <c r="M37" s="51" t="str">
        <f t="shared" si="6"/>
        <v/>
      </c>
      <c r="N37" s="52">
        <f t="shared" si="7"/>
        <v>0</v>
      </c>
      <c r="O37" s="32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53" t="str">
        <f t="shared" si="8"/>
        <v xml:space="preserve"> </v>
      </c>
    </row>
    <row r="38" spans="1:77" outlineLevel="1">
      <c r="A38" s="62" t="s">
        <v>35</v>
      </c>
      <c r="B38" s="5"/>
      <c r="C38" s="3"/>
      <c r="D38" s="6"/>
      <c r="E38" s="24"/>
      <c r="F38" s="25"/>
      <c r="G38" s="50">
        <f t="shared" si="1"/>
        <v>0</v>
      </c>
      <c r="H38" s="51">
        <f t="shared" si="0"/>
        <v>0</v>
      </c>
      <c r="I38" s="51">
        <f t="shared" si="2"/>
        <v>0</v>
      </c>
      <c r="J38" s="51">
        <f t="shared" si="3"/>
        <v>0</v>
      </c>
      <c r="K38" s="51">
        <f t="shared" si="4"/>
        <v>0</v>
      </c>
      <c r="L38" s="51">
        <f t="shared" si="5"/>
        <v>0</v>
      </c>
      <c r="M38" s="51" t="str">
        <f t="shared" si="6"/>
        <v/>
      </c>
      <c r="N38" s="52">
        <f t="shared" si="7"/>
        <v>0</v>
      </c>
      <c r="O38" s="32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53" t="str">
        <f t="shared" si="8"/>
        <v xml:space="preserve"> </v>
      </c>
    </row>
    <row r="39" spans="1:77" outlineLevel="1">
      <c r="A39" s="62" t="s">
        <v>35</v>
      </c>
      <c r="B39" s="5"/>
      <c r="C39" s="3"/>
      <c r="D39" s="6"/>
      <c r="E39" s="24"/>
      <c r="F39" s="25"/>
      <c r="G39" s="50">
        <f t="shared" si="1"/>
        <v>0</v>
      </c>
      <c r="H39" s="51">
        <f t="shared" si="0"/>
        <v>0</v>
      </c>
      <c r="I39" s="51">
        <f t="shared" si="2"/>
        <v>0</v>
      </c>
      <c r="J39" s="51">
        <f t="shared" si="3"/>
        <v>0</v>
      </c>
      <c r="K39" s="51">
        <f t="shared" si="4"/>
        <v>0</v>
      </c>
      <c r="L39" s="51">
        <f t="shared" si="5"/>
        <v>0</v>
      </c>
      <c r="M39" s="51" t="str">
        <f t="shared" si="6"/>
        <v/>
      </c>
      <c r="N39" s="52">
        <f t="shared" si="7"/>
        <v>0</v>
      </c>
      <c r="O39" s="32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53" t="str">
        <f t="shared" si="8"/>
        <v xml:space="preserve"> </v>
      </c>
    </row>
    <row r="40" spans="1:77" outlineLevel="1">
      <c r="A40" s="62" t="s">
        <v>35</v>
      </c>
      <c r="B40" s="8"/>
      <c r="C40" s="4"/>
      <c r="D40" s="6"/>
      <c r="E40" s="24"/>
      <c r="F40" s="25"/>
      <c r="G40" s="50">
        <f t="shared" si="1"/>
        <v>0</v>
      </c>
      <c r="H40" s="51">
        <f t="shared" si="0"/>
        <v>0</v>
      </c>
      <c r="I40" s="51">
        <f t="shared" si="2"/>
        <v>0</v>
      </c>
      <c r="J40" s="51">
        <f t="shared" si="3"/>
        <v>0</v>
      </c>
      <c r="K40" s="51">
        <f t="shared" si="4"/>
        <v>0</v>
      </c>
      <c r="L40" s="51">
        <f t="shared" si="5"/>
        <v>0</v>
      </c>
      <c r="M40" s="51" t="str">
        <f t="shared" si="6"/>
        <v/>
      </c>
      <c r="N40" s="52">
        <f t="shared" si="7"/>
        <v>0</v>
      </c>
      <c r="O40" s="32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53" t="str">
        <f t="shared" si="8"/>
        <v xml:space="preserve"> </v>
      </c>
    </row>
    <row r="41" spans="1:77" outlineLevel="1">
      <c r="A41" s="62" t="s">
        <v>35</v>
      </c>
      <c r="B41" s="5"/>
      <c r="C41" s="3"/>
      <c r="D41" s="6"/>
      <c r="E41" s="24"/>
      <c r="F41" s="25"/>
      <c r="G41" s="50">
        <f t="shared" si="1"/>
        <v>0</v>
      </c>
      <c r="H41" s="51">
        <f t="shared" si="0"/>
        <v>0</v>
      </c>
      <c r="I41" s="51">
        <f t="shared" si="2"/>
        <v>0</v>
      </c>
      <c r="J41" s="51">
        <f t="shared" si="3"/>
        <v>0</v>
      </c>
      <c r="K41" s="51">
        <f t="shared" si="4"/>
        <v>0</v>
      </c>
      <c r="L41" s="51">
        <f t="shared" si="5"/>
        <v>0</v>
      </c>
      <c r="M41" s="51" t="str">
        <f t="shared" si="6"/>
        <v/>
      </c>
      <c r="N41" s="52">
        <f t="shared" si="7"/>
        <v>0</v>
      </c>
      <c r="O41" s="32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53" t="str">
        <f t="shared" si="8"/>
        <v xml:space="preserve"> </v>
      </c>
    </row>
    <row r="42" spans="1:77" outlineLevel="1">
      <c r="A42" s="62" t="s">
        <v>35</v>
      </c>
      <c r="B42" s="5"/>
      <c r="C42" s="3"/>
      <c r="D42" s="6"/>
      <c r="E42" s="24"/>
      <c r="F42" s="25"/>
      <c r="G42" s="50">
        <f t="shared" si="1"/>
        <v>0</v>
      </c>
      <c r="H42" s="51">
        <f t="shared" si="0"/>
        <v>0</v>
      </c>
      <c r="I42" s="51">
        <f t="shared" si="2"/>
        <v>0</v>
      </c>
      <c r="J42" s="51">
        <f t="shared" si="3"/>
        <v>0</v>
      </c>
      <c r="K42" s="51">
        <f t="shared" si="4"/>
        <v>0</v>
      </c>
      <c r="L42" s="51">
        <f t="shared" si="5"/>
        <v>0</v>
      </c>
      <c r="M42" s="51" t="str">
        <f t="shared" si="6"/>
        <v/>
      </c>
      <c r="N42" s="52">
        <f t="shared" si="7"/>
        <v>0</v>
      </c>
      <c r="O42" s="32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53" t="str">
        <f t="shared" si="8"/>
        <v xml:space="preserve"> </v>
      </c>
    </row>
    <row r="43" spans="1:77" outlineLevel="1">
      <c r="A43" s="62" t="s">
        <v>35</v>
      </c>
      <c r="B43" s="5"/>
      <c r="C43" s="3"/>
      <c r="D43" s="6"/>
      <c r="E43" s="24"/>
      <c r="F43" s="25"/>
      <c r="G43" s="50">
        <f t="shared" si="1"/>
        <v>0</v>
      </c>
      <c r="H43" s="51">
        <f t="shared" si="0"/>
        <v>0</v>
      </c>
      <c r="I43" s="51">
        <f t="shared" si="2"/>
        <v>0</v>
      </c>
      <c r="J43" s="51">
        <f t="shared" si="3"/>
        <v>0</v>
      </c>
      <c r="K43" s="51">
        <f t="shared" si="4"/>
        <v>0</v>
      </c>
      <c r="L43" s="51">
        <f t="shared" si="5"/>
        <v>0</v>
      </c>
      <c r="M43" s="51" t="str">
        <f t="shared" si="6"/>
        <v/>
      </c>
      <c r="N43" s="52">
        <f t="shared" si="7"/>
        <v>0</v>
      </c>
      <c r="O43" s="32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53" t="str">
        <f t="shared" si="8"/>
        <v xml:space="preserve"> </v>
      </c>
    </row>
    <row r="44" spans="1:77" outlineLevel="1">
      <c r="A44" s="62" t="s">
        <v>35</v>
      </c>
      <c r="B44" s="5"/>
      <c r="C44" s="3"/>
      <c r="D44" s="6"/>
      <c r="E44" s="24"/>
      <c r="F44" s="25"/>
      <c r="G44" s="50">
        <f t="shared" si="1"/>
        <v>0</v>
      </c>
      <c r="H44" s="51">
        <f t="shared" si="0"/>
        <v>0</v>
      </c>
      <c r="I44" s="51">
        <f t="shared" si="2"/>
        <v>0</v>
      </c>
      <c r="J44" s="51">
        <f t="shared" si="3"/>
        <v>0</v>
      </c>
      <c r="K44" s="51">
        <f t="shared" si="4"/>
        <v>0</v>
      </c>
      <c r="L44" s="51">
        <f t="shared" si="5"/>
        <v>0</v>
      </c>
      <c r="M44" s="51" t="str">
        <f t="shared" si="6"/>
        <v/>
      </c>
      <c r="N44" s="52">
        <f t="shared" si="7"/>
        <v>0</v>
      </c>
      <c r="O44" s="32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53" t="str">
        <f t="shared" si="8"/>
        <v xml:space="preserve"> </v>
      </c>
    </row>
    <row r="45" spans="1:77" outlineLevel="1">
      <c r="A45" s="62" t="s">
        <v>35</v>
      </c>
      <c r="B45" s="5"/>
      <c r="C45" s="3"/>
      <c r="D45" s="6"/>
      <c r="E45" s="24"/>
      <c r="F45" s="25"/>
      <c r="G45" s="50">
        <f t="shared" si="1"/>
        <v>0</v>
      </c>
      <c r="H45" s="51">
        <f>SUM(O45,Q45,S45,U45,W45,Y45,AA45,AC45,AE45,AG45,AI45,AK45,AM45,AO45,AQ45,AS45,AU45,AW45,AY45,BA45,BC45,BE45,BG45,BI45,BK45,BM45,BO45,BQ45,BS45,BU45,BW45)</f>
        <v>0</v>
      </c>
      <c r="I45" s="51">
        <f t="shared" si="2"/>
        <v>0</v>
      </c>
      <c r="J45" s="51">
        <f t="shared" si="3"/>
        <v>0</v>
      </c>
      <c r="K45" s="51">
        <f t="shared" si="4"/>
        <v>0</v>
      </c>
      <c r="L45" s="51">
        <f t="shared" si="5"/>
        <v>0</v>
      </c>
      <c r="M45" s="51" t="str">
        <f t="shared" si="6"/>
        <v/>
      </c>
      <c r="N45" s="52">
        <f t="shared" si="7"/>
        <v>0</v>
      </c>
      <c r="O45" s="32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53" t="str">
        <f t="shared" si="8"/>
        <v xml:space="preserve"> </v>
      </c>
    </row>
    <row r="46" spans="1:77" outlineLevel="1">
      <c r="A46" s="62" t="s">
        <v>35</v>
      </c>
      <c r="B46" s="5"/>
      <c r="C46" s="3"/>
      <c r="D46" s="6"/>
      <c r="E46" s="24"/>
      <c r="F46" s="25"/>
      <c r="G46" s="50">
        <f t="shared" ref="G46:G50" si="9">E46-F46</f>
        <v>0</v>
      </c>
      <c r="H46" s="51">
        <f t="shared" ref="H46:H50" si="10">SUM(O46,Q46,S46,U46,W46,Y46,AA46,AC46,AE46,AG46,AI46,AK46,AM46,AO46,AQ46,AS46,AU46,AW46,AY46,BA46,BC46,BE46,BG46,BI46,BK46,BM46,BO46,BQ46,BS46,BU46,BW46)</f>
        <v>0</v>
      </c>
      <c r="I46" s="51">
        <f t="shared" si="2"/>
        <v>0</v>
      </c>
      <c r="J46" s="51">
        <f t="shared" si="3"/>
        <v>0</v>
      </c>
      <c r="K46" s="51">
        <f t="shared" ref="K46:K50" si="11">J46-I46</f>
        <v>0</v>
      </c>
      <c r="L46" s="51">
        <f t="shared" ref="L46:L50" si="12">H46-J46</f>
        <v>0</v>
      </c>
      <c r="M46" s="51" t="str">
        <f t="shared" si="6"/>
        <v/>
      </c>
      <c r="N46" s="52">
        <f t="shared" ref="N46:N50" si="13">F46+J46</f>
        <v>0</v>
      </c>
      <c r="O46" s="32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53" t="str">
        <f t="shared" si="8"/>
        <v xml:space="preserve"> </v>
      </c>
    </row>
    <row r="47" spans="1:77" outlineLevel="1">
      <c r="A47" s="62" t="s">
        <v>35</v>
      </c>
      <c r="B47" s="5"/>
      <c r="C47" s="3"/>
      <c r="D47" s="6"/>
      <c r="E47" s="24"/>
      <c r="F47" s="25"/>
      <c r="G47" s="50">
        <f t="shared" si="9"/>
        <v>0</v>
      </c>
      <c r="H47" s="51">
        <f t="shared" si="10"/>
        <v>0</v>
      </c>
      <c r="I47" s="51">
        <f t="shared" si="2"/>
        <v>0</v>
      </c>
      <c r="J47" s="51">
        <f t="shared" si="3"/>
        <v>0</v>
      </c>
      <c r="K47" s="51">
        <f t="shared" si="11"/>
        <v>0</v>
      </c>
      <c r="L47" s="51">
        <f t="shared" si="12"/>
        <v>0</v>
      </c>
      <c r="M47" s="51" t="str">
        <f t="shared" si="6"/>
        <v/>
      </c>
      <c r="N47" s="52">
        <f t="shared" si="13"/>
        <v>0</v>
      </c>
      <c r="O47" s="32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53" t="str">
        <f t="shared" si="8"/>
        <v xml:space="preserve"> </v>
      </c>
    </row>
    <row r="48" spans="1:77" outlineLevel="1">
      <c r="A48" s="62" t="s">
        <v>35</v>
      </c>
      <c r="B48" s="5"/>
      <c r="C48" s="3"/>
      <c r="D48" s="6"/>
      <c r="E48" s="24"/>
      <c r="F48" s="25"/>
      <c r="G48" s="50">
        <f t="shared" si="9"/>
        <v>0</v>
      </c>
      <c r="H48" s="51">
        <f t="shared" si="10"/>
        <v>0</v>
      </c>
      <c r="I48" s="51">
        <f t="shared" si="2"/>
        <v>0</v>
      </c>
      <c r="J48" s="51">
        <f t="shared" si="3"/>
        <v>0</v>
      </c>
      <c r="K48" s="51">
        <f t="shared" si="11"/>
        <v>0</v>
      </c>
      <c r="L48" s="51">
        <f t="shared" si="12"/>
        <v>0</v>
      </c>
      <c r="M48" s="51" t="str">
        <f t="shared" si="6"/>
        <v/>
      </c>
      <c r="N48" s="52">
        <f t="shared" si="13"/>
        <v>0</v>
      </c>
      <c r="O48" s="32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53" t="str">
        <f t="shared" si="8"/>
        <v xml:space="preserve"> </v>
      </c>
    </row>
    <row r="49" spans="1:77" outlineLevel="1">
      <c r="A49" s="62" t="s">
        <v>35</v>
      </c>
      <c r="B49" s="5"/>
      <c r="C49" s="3"/>
      <c r="D49" s="6"/>
      <c r="E49" s="24"/>
      <c r="F49" s="25"/>
      <c r="G49" s="50">
        <f t="shared" si="9"/>
        <v>0</v>
      </c>
      <c r="H49" s="51">
        <f t="shared" si="10"/>
        <v>0</v>
      </c>
      <c r="I49" s="51">
        <f t="shared" si="2"/>
        <v>0</v>
      </c>
      <c r="J49" s="51">
        <f t="shared" si="3"/>
        <v>0</v>
      </c>
      <c r="K49" s="51">
        <f t="shared" si="11"/>
        <v>0</v>
      </c>
      <c r="L49" s="51">
        <f t="shared" si="12"/>
        <v>0</v>
      </c>
      <c r="M49" s="51" t="str">
        <f t="shared" si="6"/>
        <v/>
      </c>
      <c r="N49" s="52">
        <f t="shared" si="13"/>
        <v>0</v>
      </c>
      <c r="O49" s="32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53" t="str">
        <f t="shared" si="8"/>
        <v xml:space="preserve"> </v>
      </c>
    </row>
    <row r="50" spans="1:77" outlineLevel="1">
      <c r="A50" s="62" t="s">
        <v>35</v>
      </c>
      <c r="B50" s="5"/>
      <c r="C50" s="3"/>
      <c r="D50" s="6"/>
      <c r="E50" s="24"/>
      <c r="F50" s="25"/>
      <c r="G50" s="50">
        <f t="shared" si="9"/>
        <v>0</v>
      </c>
      <c r="H50" s="51">
        <f t="shared" si="10"/>
        <v>0</v>
      </c>
      <c r="I50" s="51">
        <f t="shared" si="2"/>
        <v>0</v>
      </c>
      <c r="J50" s="51">
        <f t="shared" si="3"/>
        <v>0</v>
      </c>
      <c r="K50" s="51">
        <f t="shared" si="11"/>
        <v>0</v>
      </c>
      <c r="L50" s="51">
        <f t="shared" si="12"/>
        <v>0</v>
      </c>
      <c r="M50" s="51" t="str">
        <f t="shared" si="6"/>
        <v/>
      </c>
      <c r="N50" s="52">
        <f t="shared" si="13"/>
        <v>0</v>
      </c>
      <c r="O50" s="32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53" t="str">
        <f t="shared" si="8"/>
        <v xml:space="preserve"> </v>
      </c>
    </row>
    <row r="51" spans="1:77" outlineLevel="1">
      <c r="A51" s="62" t="s">
        <v>35</v>
      </c>
      <c r="B51" s="5"/>
      <c r="C51" s="3"/>
      <c r="D51" s="6"/>
      <c r="E51" s="24"/>
      <c r="F51" s="25"/>
      <c r="G51" s="50">
        <f t="shared" ref="G51" si="14">E51-F51</f>
        <v>0</v>
      </c>
      <c r="H51" s="51">
        <f t="shared" ref="H51" si="15">SUM(O51,Q51,S51,U51,W51,Y51,AA51,AC51,AE51,AG51,AI51,AK51,AM51,AO51,AQ51,AS51,AU51,AW51,AY51,BA51,BC51,BE51,BG51,BI51,BK51,BM51,BO51,BQ51,BS51,BU51,BW51)</f>
        <v>0</v>
      </c>
      <c r="I51" s="51">
        <f t="shared" ref="I51" si="16">SUMIF(O$8:BX$8,"&lt;="&amp;A$11,O51:BX51)</f>
        <v>0</v>
      </c>
      <c r="J51" s="51">
        <f t="shared" ref="J51" si="17">SUMIF(O$9:BX$9,"&lt;="&amp;A$11,O51:BX51)</f>
        <v>0</v>
      </c>
      <c r="K51" s="51">
        <f t="shared" ref="K51" si="18">J51-I51</f>
        <v>0</v>
      </c>
      <c r="L51" s="51">
        <f t="shared" ref="L51" si="19">H51-J51</f>
        <v>0</v>
      </c>
      <c r="M51" s="51" t="str">
        <f t="shared" ref="M51" si="20">IF(COUNTA(C51:E51)=0,"",IF(E51=0,"н/д по проекту",E51-N51))</f>
        <v/>
      </c>
      <c r="N51" s="52">
        <f t="shared" ref="N51" si="21">F51+J51</f>
        <v>0</v>
      </c>
      <c r="O51" s="32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53" t="str">
        <f t="shared" ref="BY51" si="22">IF(K51&lt;0,"ПРИЧИНА ОТСТАВАНИЯ? КАКИЕ МЕРЫ ПРИНЯТЫ? КОГДА ОТСТАВАНИЕ БУДЕТ УСТРАНЕНО?"," ")</f>
        <v xml:space="preserve"> </v>
      </c>
    </row>
    <row r="52" spans="1:77" ht="15" thickBot="1"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</row>
    <row r="53" spans="1:77" ht="15" outlineLevel="1">
      <c r="A53" s="20"/>
      <c r="B53" s="170" t="s">
        <v>20</v>
      </c>
      <c r="C53" s="171"/>
      <c r="D53" s="56" t="s">
        <v>21</v>
      </c>
      <c r="E53" s="57">
        <f>SUM(E54:E56)</f>
        <v>0</v>
      </c>
      <c r="F53" s="161"/>
      <c r="G53" s="162"/>
      <c r="H53" s="162"/>
      <c r="I53" s="162"/>
      <c r="J53" s="162"/>
      <c r="K53" s="162"/>
      <c r="L53" s="162"/>
      <c r="M53" s="162"/>
      <c r="N53" s="163"/>
      <c r="O53" s="159">
        <f>SUM(O54:P56)</f>
        <v>0</v>
      </c>
      <c r="P53" s="160"/>
      <c r="Q53" s="143">
        <f>SUM(Q54:R56)</f>
        <v>0</v>
      </c>
      <c r="R53" s="144"/>
      <c r="S53" s="143">
        <f>SUM(S54:T56)</f>
        <v>0</v>
      </c>
      <c r="T53" s="144"/>
      <c r="U53" s="143">
        <f>SUM(U54:V56)</f>
        <v>0</v>
      </c>
      <c r="V53" s="144"/>
      <c r="W53" s="143">
        <f>SUM(W54:X56)</f>
        <v>0</v>
      </c>
      <c r="X53" s="144"/>
      <c r="Y53" s="143">
        <f>SUM(Y54:Z56)</f>
        <v>0</v>
      </c>
      <c r="Z53" s="144"/>
      <c r="AA53" s="143">
        <f>SUM(AA54:AB56)</f>
        <v>0</v>
      </c>
      <c r="AB53" s="144"/>
      <c r="AC53" s="143">
        <f>SUM(AC54:AD56)</f>
        <v>0</v>
      </c>
      <c r="AD53" s="144"/>
      <c r="AE53" s="143">
        <f>SUM(AE54:AF56)</f>
        <v>0</v>
      </c>
      <c r="AF53" s="144"/>
      <c r="AG53" s="143">
        <f>SUM(AG54:AH56)</f>
        <v>0</v>
      </c>
      <c r="AH53" s="144"/>
      <c r="AI53" s="143">
        <f>SUM(AI54:AJ56)</f>
        <v>0</v>
      </c>
      <c r="AJ53" s="144"/>
      <c r="AK53" s="143">
        <f>SUM(AK54:AL56)</f>
        <v>0</v>
      </c>
      <c r="AL53" s="144"/>
      <c r="AM53" s="143">
        <f>SUM(AM54:AN56)</f>
        <v>0</v>
      </c>
      <c r="AN53" s="144"/>
      <c r="AO53" s="143">
        <f>SUM(AO54:AP56)</f>
        <v>0</v>
      </c>
      <c r="AP53" s="144"/>
      <c r="AQ53" s="143">
        <f>SUM(AQ54:AR56)</f>
        <v>0</v>
      </c>
      <c r="AR53" s="144"/>
      <c r="AS53" s="143">
        <f>SUM(AS54:AT56)</f>
        <v>0</v>
      </c>
      <c r="AT53" s="144"/>
      <c r="AU53" s="143">
        <f>SUM(AU54:AV56)</f>
        <v>0</v>
      </c>
      <c r="AV53" s="144"/>
      <c r="AW53" s="143">
        <f>SUM(AW54:AX56)</f>
        <v>0</v>
      </c>
      <c r="AX53" s="144"/>
      <c r="AY53" s="143">
        <f>SUM(AY54:AZ56)</f>
        <v>0</v>
      </c>
      <c r="AZ53" s="144"/>
      <c r="BA53" s="143">
        <f>SUM(BA54:BB56)</f>
        <v>0</v>
      </c>
      <c r="BB53" s="144"/>
      <c r="BC53" s="143">
        <f>SUM(BC54:BD56)</f>
        <v>0</v>
      </c>
      <c r="BD53" s="144"/>
      <c r="BE53" s="143">
        <f>SUM(BE54:BF56)</f>
        <v>0</v>
      </c>
      <c r="BF53" s="144"/>
      <c r="BG53" s="143">
        <f>SUM(BG54:BH56)</f>
        <v>0</v>
      </c>
      <c r="BH53" s="144"/>
      <c r="BI53" s="143">
        <f>SUM(BI54:BJ56)</f>
        <v>0</v>
      </c>
      <c r="BJ53" s="144"/>
      <c r="BK53" s="143">
        <f>SUM(BK54:BL56)</f>
        <v>0</v>
      </c>
      <c r="BL53" s="144"/>
      <c r="BM53" s="143">
        <f>SUM(BM54:BN56)</f>
        <v>0</v>
      </c>
      <c r="BN53" s="144"/>
      <c r="BO53" s="143">
        <f>SUM(BO54:BP56)</f>
        <v>0</v>
      </c>
      <c r="BP53" s="144"/>
      <c r="BQ53" s="143">
        <f>SUM(BQ54:BR56)</f>
        <v>0</v>
      </c>
      <c r="BR53" s="144"/>
      <c r="BS53" s="143">
        <f>SUM(BS54:BT56)</f>
        <v>0</v>
      </c>
      <c r="BT53" s="144"/>
      <c r="BU53" s="143">
        <f>SUM(BU54:BV56)</f>
        <v>0</v>
      </c>
      <c r="BV53" s="144"/>
      <c r="BW53" s="143">
        <f>SUM(BW54:BX56)</f>
        <v>0</v>
      </c>
      <c r="BX53" s="144"/>
      <c r="BY53" s="21"/>
    </row>
    <row r="54" spans="1:77" outlineLevel="1">
      <c r="A54" s="22"/>
      <c r="B54" s="172" t="s">
        <v>22</v>
      </c>
      <c r="C54" s="173"/>
      <c r="D54" s="58" t="s">
        <v>21</v>
      </c>
      <c r="E54" s="54" t="s">
        <v>23</v>
      </c>
      <c r="F54" s="149"/>
      <c r="G54" s="150"/>
      <c r="H54" s="150"/>
      <c r="I54" s="150"/>
      <c r="J54" s="150"/>
      <c r="K54" s="150"/>
      <c r="L54" s="150"/>
      <c r="M54" s="150"/>
      <c r="N54" s="151"/>
      <c r="O54" s="152"/>
      <c r="P54" s="153"/>
      <c r="Q54" s="137"/>
      <c r="R54" s="138"/>
      <c r="S54" s="137"/>
      <c r="T54" s="138"/>
      <c r="U54" s="137"/>
      <c r="V54" s="138"/>
      <c r="W54" s="137"/>
      <c r="X54" s="138"/>
      <c r="Y54" s="137"/>
      <c r="Z54" s="138"/>
      <c r="AA54" s="137"/>
      <c r="AB54" s="138"/>
      <c r="AC54" s="137"/>
      <c r="AD54" s="138"/>
      <c r="AE54" s="137"/>
      <c r="AF54" s="138"/>
      <c r="AG54" s="137"/>
      <c r="AH54" s="138"/>
      <c r="AI54" s="137"/>
      <c r="AJ54" s="138"/>
      <c r="AK54" s="137"/>
      <c r="AL54" s="138"/>
      <c r="AM54" s="137"/>
      <c r="AN54" s="138"/>
      <c r="AO54" s="137"/>
      <c r="AP54" s="138"/>
      <c r="AQ54" s="137"/>
      <c r="AR54" s="138"/>
      <c r="AS54" s="137"/>
      <c r="AT54" s="138"/>
      <c r="AU54" s="137"/>
      <c r="AV54" s="138"/>
      <c r="AW54" s="137"/>
      <c r="AX54" s="138"/>
      <c r="AY54" s="137"/>
      <c r="AZ54" s="138"/>
      <c r="BA54" s="137"/>
      <c r="BB54" s="138"/>
      <c r="BC54" s="137"/>
      <c r="BD54" s="138"/>
      <c r="BE54" s="137"/>
      <c r="BF54" s="138"/>
      <c r="BG54" s="137"/>
      <c r="BH54" s="138"/>
      <c r="BI54" s="137"/>
      <c r="BJ54" s="138"/>
      <c r="BK54" s="137"/>
      <c r="BL54" s="138"/>
      <c r="BM54" s="137"/>
      <c r="BN54" s="138"/>
      <c r="BO54" s="137"/>
      <c r="BP54" s="138"/>
      <c r="BQ54" s="137"/>
      <c r="BR54" s="138"/>
      <c r="BS54" s="137"/>
      <c r="BT54" s="138"/>
      <c r="BU54" s="137"/>
      <c r="BV54" s="138"/>
      <c r="BW54" s="137"/>
      <c r="BX54" s="138"/>
      <c r="BY54" s="23"/>
    </row>
    <row r="55" spans="1:77" outlineLevel="1">
      <c r="A55" s="22"/>
      <c r="B55" s="172" t="s">
        <v>33</v>
      </c>
      <c r="C55" s="173"/>
      <c r="D55" s="58" t="s">
        <v>21</v>
      </c>
      <c r="E55" s="54" t="s">
        <v>23</v>
      </c>
      <c r="F55" s="149"/>
      <c r="G55" s="150"/>
      <c r="H55" s="150"/>
      <c r="I55" s="150"/>
      <c r="J55" s="150"/>
      <c r="K55" s="150"/>
      <c r="L55" s="150"/>
      <c r="M55" s="150"/>
      <c r="N55" s="151"/>
      <c r="O55" s="152"/>
      <c r="P55" s="153"/>
      <c r="Q55" s="137"/>
      <c r="R55" s="138"/>
      <c r="S55" s="137"/>
      <c r="T55" s="138"/>
      <c r="U55" s="137"/>
      <c r="V55" s="138"/>
      <c r="W55" s="137"/>
      <c r="X55" s="138"/>
      <c r="Y55" s="137"/>
      <c r="Z55" s="138"/>
      <c r="AA55" s="137"/>
      <c r="AB55" s="138"/>
      <c r="AC55" s="137"/>
      <c r="AD55" s="138"/>
      <c r="AE55" s="137"/>
      <c r="AF55" s="138"/>
      <c r="AG55" s="137"/>
      <c r="AH55" s="138"/>
      <c r="AI55" s="137"/>
      <c r="AJ55" s="138"/>
      <c r="AK55" s="137"/>
      <c r="AL55" s="138"/>
      <c r="AM55" s="137"/>
      <c r="AN55" s="138"/>
      <c r="AO55" s="137"/>
      <c r="AP55" s="138"/>
      <c r="AQ55" s="137"/>
      <c r="AR55" s="138"/>
      <c r="AS55" s="137"/>
      <c r="AT55" s="138"/>
      <c r="AU55" s="137"/>
      <c r="AV55" s="138"/>
      <c r="AW55" s="137"/>
      <c r="AX55" s="138"/>
      <c r="AY55" s="137"/>
      <c r="AZ55" s="138"/>
      <c r="BA55" s="137"/>
      <c r="BB55" s="138"/>
      <c r="BC55" s="137"/>
      <c r="BD55" s="138"/>
      <c r="BE55" s="137"/>
      <c r="BF55" s="138"/>
      <c r="BG55" s="137"/>
      <c r="BH55" s="138"/>
      <c r="BI55" s="137"/>
      <c r="BJ55" s="138"/>
      <c r="BK55" s="137"/>
      <c r="BL55" s="138"/>
      <c r="BM55" s="137"/>
      <c r="BN55" s="138"/>
      <c r="BO55" s="137"/>
      <c r="BP55" s="138"/>
      <c r="BQ55" s="137"/>
      <c r="BR55" s="138"/>
      <c r="BS55" s="137"/>
      <c r="BT55" s="138"/>
      <c r="BU55" s="137"/>
      <c r="BV55" s="138"/>
      <c r="BW55" s="137"/>
      <c r="BX55" s="138"/>
      <c r="BY55" s="23"/>
    </row>
    <row r="56" spans="1:77" ht="15" outlineLevel="1" thickBot="1">
      <c r="A56" s="22"/>
      <c r="B56" s="175" t="s">
        <v>27</v>
      </c>
      <c r="C56" s="176"/>
      <c r="D56" s="59" t="s">
        <v>21</v>
      </c>
      <c r="E56" s="55" t="s">
        <v>23</v>
      </c>
      <c r="F56" s="154"/>
      <c r="G56" s="155"/>
      <c r="H56" s="155"/>
      <c r="I56" s="155"/>
      <c r="J56" s="155"/>
      <c r="K56" s="155"/>
      <c r="L56" s="155"/>
      <c r="M56" s="155"/>
      <c r="N56" s="156"/>
      <c r="O56" s="157"/>
      <c r="P56" s="158"/>
      <c r="Q56" s="139"/>
      <c r="R56" s="140"/>
      <c r="S56" s="139"/>
      <c r="T56" s="140"/>
      <c r="U56" s="139"/>
      <c r="V56" s="140"/>
      <c r="W56" s="139"/>
      <c r="X56" s="140"/>
      <c r="Y56" s="139"/>
      <c r="Z56" s="140"/>
      <c r="AA56" s="139"/>
      <c r="AB56" s="140"/>
      <c r="AC56" s="139"/>
      <c r="AD56" s="140"/>
      <c r="AE56" s="139"/>
      <c r="AF56" s="140"/>
      <c r="AG56" s="139"/>
      <c r="AH56" s="140"/>
      <c r="AI56" s="139"/>
      <c r="AJ56" s="140"/>
      <c r="AK56" s="139"/>
      <c r="AL56" s="140"/>
      <c r="AM56" s="139"/>
      <c r="AN56" s="140"/>
      <c r="AO56" s="139"/>
      <c r="AP56" s="140"/>
      <c r="AQ56" s="139"/>
      <c r="AR56" s="140"/>
      <c r="AS56" s="139"/>
      <c r="AT56" s="140"/>
      <c r="AU56" s="139"/>
      <c r="AV56" s="140"/>
      <c r="AW56" s="139"/>
      <c r="AX56" s="140"/>
      <c r="AY56" s="139"/>
      <c r="AZ56" s="140"/>
      <c r="BA56" s="139"/>
      <c r="BB56" s="140"/>
      <c r="BC56" s="139"/>
      <c r="BD56" s="140"/>
      <c r="BE56" s="139"/>
      <c r="BF56" s="140"/>
      <c r="BG56" s="139"/>
      <c r="BH56" s="140"/>
      <c r="BI56" s="139"/>
      <c r="BJ56" s="140"/>
      <c r="BK56" s="139"/>
      <c r="BL56" s="140"/>
      <c r="BM56" s="139"/>
      <c r="BN56" s="140"/>
      <c r="BO56" s="139"/>
      <c r="BP56" s="140"/>
      <c r="BQ56" s="139"/>
      <c r="BR56" s="140"/>
      <c r="BS56" s="139"/>
      <c r="BT56" s="140"/>
      <c r="BU56" s="139"/>
      <c r="BV56" s="140"/>
      <c r="BW56" s="139"/>
      <c r="BX56" s="140"/>
      <c r="BY56" s="23"/>
    </row>
    <row r="57" spans="1:77" ht="15" outlineLevel="1">
      <c r="A57" s="20"/>
      <c r="B57" s="170" t="s">
        <v>24</v>
      </c>
      <c r="C57" s="171"/>
      <c r="D57" s="56" t="s">
        <v>25</v>
      </c>
      <c r="E57" s="57">
        <f>SUM(E58:E68)</f>
        <v>0</v>
      </c>
      <c r="F57" s="161"/>
      <c r="G57" s="162"/>
      <c r="H57" s="162"/>
      <c r="I57" s="162"/>
      <c r="J57" s="162"/>
      <c r="K57" s="162"/>
      <c r="L57" s="162"/>
      <c r="M57" s="162"/>
      <c r="N57" s="163"/>
      <c r="O57" s="159">
        <f>SUM(O58:P68)</f>
        <v>0</v>
      </c>
      <c r="P57" s="160"/>
      <c r="Q57" s="143">
        <f>SUM(Q58:R68)</f>
        <v>0</v>
      </c>
      <c r="R57" s="144"/>
      <c r="S57" s="143">
        <f>SUM(S58:T68)</f>
        <v>0</v>
      </c>
      <c r="T57" s="144"/>
      <c r="U57" s="143">
        <f>SUM(U58:V68)</f>
        <v>0</v>
      </c>
      <c r="V57" s="144"/>
      <c r="W57" s="143">
        <f>SUM(W58:X68)</f>
        <v>0</v>
      </c>
      <c r="X57" s="144"/>
      <c r="Y57" s="143">
        <f>SUM(Y58:Z68)</f>
        <v>0</v>
      </c>
      <c r="Z57" s="144"/>
      <c r="AA57" s="143">
        <f>SUM(AA58:AB68)</f>
        <v>0</v>
      </c>
      <c r="AB57" s="144"/>
      <c r="AC57" s="143">
        <f>SUM(AC58:AD68)</f>
        <v>0</v>
      </c>
      <c r="AD57" s="144"/>
      <c r="AE57" s="143">
        <f>SUM(AE58:AF68)</f>
        <v>0</v>
      </c>
      <c r="AF57" s="144"/>
      <c r="AG57" s="143">
        <f>SUM(AG58:AH68)</f>
        <v>0</v>
      </c>
      <c r="AH57" s="144"/>
      <c r="AI57" s="143">
        <f>SUM(AI58:AJ68)</f>
        <v>0</v>
      </c>
      <c r="AJ57" s="144"/>
      <c r="AK57" s="143">
        <f>SUM(AK58:AL68)</f>
        <v>0</v>
      </c>
      <c r="AL57" s="144"/>
      <c r="AM57" s="143">
        <f>SUM(AM58:AN68)</f>
        <v>0</v>
      </c>
      <c r="AN57" s="144"/>
      <c r="AO57" s="143">
        <f>SUM(AO58:AP68)</f>
        <v>0</v>
      </c>
      <c r="AP57" s="144"/>
      <c r="AQ57" s="143">
        <f>SUM(AQ58:AR68)</f>
        <v>0</v>
      </c>
      <c r="AR57" s="144"/>
      <c r="AS57" s="143">
        <f>SUM(AS58:AT68)</f>
        <v>0</v>
      </c>
      <c r="AT57" s="144"/>
      <c r="AU57" s="143">
        <f>SUM(AU58:AV68)</f>
        <v>0</v>
      </c>
      <c r="AV57" s="144"/>
      <c r="AW57" s="143">
        <f>SUM(AW58:AX68)</f>
        <v>0</v>
      </c>
      <c r="AX57" s="144"/>
      <c r="AY57" s="143">
        <f>SUM(AY58:AZ68)</f>
        <v>0</v>
      </c>
      <c r="AZ57" s="144"/>
      <c r="BA57" s="143">
        <f>SUM(BA58:BB68)</f>
        <v>0</v>
      </c>
      <c r="BB57" s="144"/>
      <c r="BC57" s="143">
        <f>SUM(BC58:BD68)</f>
        <v>0</v>
      </c>
      <c r="BD57" s="144"/>
      <c r="BE57" s="143">
        <f>SUM(BE58:BF68)</f>
        <v>0</v>
      </c>
      <c r="BF57" s="144"/>
      <c r="BG57" s="143">
        <f>SUM(BG58:BH68)</f>
        <v>0</v>
      </c>
      <c r="BH57" s="144"/>
      <c r="BI57" s="143">
        <f>SUM(BI58:BJ68)</f>
        <v>0</v>
      </c>
      <c r="BJ57" s="144"/>
      <c r="BK57" s="143">
        <f>SUM(BK58:BL68)</f>
        <v>0</v>
      </c>
      <c r="BL57" s="144"/>
      <c r="BM57" s="143">
        <f>SUM(BM58:BN68)</f>
        <v>0</v>
      </c>
      <c r="BN57" s="144"/>
      <c r="BO57" s="143">
        <f>SUM(BO58:BP68)</f>
        <v>0</v>
      </c>
      <c r="BP57" s="144"/>
      <c r="BQ57" s="143">
        <f>SUM(BQ58:BR68)</f>
        <v>0</v>
      </c>
      <c r="BR57" s="144"/>
      <c r="BS57" s="143">
        <f>SUM(BS58:BT68)</f>
        <v>0</v>
      </c>
      <c r="BT57" s="144"/>
      <c r="BU57" s="143">
        <f>SUM(BU58:BV68)</f>
        <v>0</v>
      </c>
      <c r="BV57" s="144"/>
      <c r="BW57" s="143">
        <f>SUM(BW58:BX68)</f>
        <v>0</v>
      </c>
      <c r="BX57" s="144"/>
      <c r="BY57" s="21"/>
    </row>
    <row r="58" spans="1:77" outlineLevel="1">
      <c r="A58" s="22"/>
      <c r="B58" s="145" t="s">
        <v>26</v>
      </c>
      <c r="C58" s="146"/>
      <c r="D58" s="58" t="s">
        <v>25</v>
      </c>
      <c r="E58" s="54" t="s">
        <v>23</v>
      </c>
      <c r="F58" s="149"/>
      <c r="G58" s="150"/>
      <c r="H58" s="150"/>
      <c r="I58" s="150"/>
      <c r="J58" s="150"/>
      <c r="K58" s="150"/>
      <c r="L58" s="150"/>
      <c r="M58" s="150"/>
      <c r="N58" s="151"/>
      <c r="O58" s="152"/>
      <c r="P58" s="153"/>
      <c r="Q58" s="137"/>
      <c r="R58" s="138"/>
      <c r="S58" s="137"/>
      <c r="T58" s="138"/>
      <c r="U58" s="137"/>
      <c r="V58" s="138"/>
      <c r="W58" s="137"/>
      <c r="X58" s="138"/>
      <c r="Y58" s="137"/>
      <c r="Z58" s="138"/>
      <c r="AA58" s="137"/>
      <c r="AB58" s="138"/>
      <c r="AC58" s="137"/>
      <c r="AD58" s="138"/>
      <c r="AE58" s="137"/>
      <c r="AF58" s="138"/>
      <c r="AG58" s="137"/>
      <c r="AH58" s="138"/>
      <c r="AI58" s="137"/>
      <c r="AJ58" s="138"/>
      <c r="AK58" s="137"/>
      <c r="AL58" s="138"/>
      <c r="AM58" s="137"/>
      <c r="AN58" s="138"/>
      <c r="AO58" s="137"/>
      <c r="AP58" s="138"/>
      <c r="AQ58" s="137"/>
      <c r="AR58" s="138"/>
      <c r="AS58" s="137"/>
      <c r="AT58" s="138"/>
      <c r="AU58" s="137"/>
      <c r="AV58" s="138"/>
      <c r="AW58" s="137"/>
      <c r="AX58" s="138"/>
      <c r="AY58" s="137"/>
      <c r="AZ58" s="138"/>
      <c r="BA58" s="137"/>
      <c r="BB58" s="138"/>
      <c r="BC58" s="137"/>
      <c r="BD58" s="138"/>
      <c r="BE58" s="137"/>
      <c r="BF58" s="138"/>
      <c r="BG58" s="137"/>
      <c r="BH58" s="138"/>
      <c r="BI58" s="137"/>
      <c r="BJ58" s="138"/>
      <c r="BK58" s="137"/>
      <c r="BL58" s="138"/>
      <c r="BM58" s="137"/>
      <c r="BN58" s="138"/>
      <c r="BO58" s="137"/>
      <c r="BP58" s="138"/>
      <c r="BQ58" s="137"/>
      <c r="BR58" s="138"/>
      <c r="BS58" s="137"/>
      <c r="BT58" s="138"/>
      <c r="BU58" s="137"/>
      <c r="BV58" s="138"/>
      <c r="BW58" s="137"/>
      <c r="BX58" s="138"/>
      <c r="BY58" s="23"/>
    </row>
    <row r="59" spans="1:77" outlineLevel="1">
      <c r="A59" s="22"/>
      <c r="B59" s="145" t="s">
        <v>26</v>
      </c>
      <c r="C59" s="146"/>
      <c r="D59" s="58" t="s">
        <v>25</v>
      </c>
      <c r="E59" s="54" t="s">
        <v>23</v>
      </c>
      <c r="F59" s="149"/>
      <c r="G59" s="150"/>
      <c r="H59" s="150"/>
      <c r="I59" s="150"/>
      <c r="J59" s="150"/>
      <c r="K59" s="150"/>
      <c r="L59" s="150"/>
      <c r="M59" s="150"/>
      <c r="N59" s="151"/>
      <c r="O59" s="152"/>
      <c r="P59" s="153"/>
      <c r="Q59" s="137"/>
      <c r="R59" s="138"/>
      <c r="S59" s="137"/>
      <c r="T59" s="138"/>
      <c r="U59" s="137"/>
      <c r="V59" s="138"/>
      <c r="W59" s="137"/>
      <c r="X59" s="138"/>
      <c r="Y59" s="137"/>
      <c r="Z59" s="138"/>
      <c r="AA59" s="137"/>
      <c r="AB59" s="138"/>
      <c r="AC59" s="137"/>
      <c r="AD59" s="138"/>
      <c r="AE59" s="137"/>
      <c r="AF59" s="138"/>
      <c r="AG59" s="137"/>
      <c r="AH59" s="138"/>
      <c r="AI59" s="137"/>
      <c r="AJ59" s="138"/>
      <c r="AK59" s="137"/>
      <c r="AL59" s="138"/>
      <c r="AM59" s="137"/>
      <c r="AN59" s="138"/>
      <c r="AO59" s="137"/>
      <c r="AP59" s="138"/>
      <c r="AQ59" s="137"/>
      <c r="AR59" s="138"/>
      <c r="AS59" s="137"/>
      <c r="AT59" s="138"/>
      <c r="AU59" s="137"/>
      <c r="AV59" s="138"/>
      <c r="AW59" s="137"/>
      <c r="AX59" s="138"/>
      <c r="AY59" s="137"/>
      <c r="AZ59" s="138"/>
      <c r="BA59" s="137"/>
      <c r="BB59" s="138"/>
      <c r="BC59" s="137"/>
      <c r="BD59" s="138"/>
      <c r="BE59" s="137"/>
      <c r="BF59" s="138"/>
      <c r="BG59" s="137"/>
      <c r="BH59" s="138"/>
      <c r="BI59" s="137"/>
      <c r="BJ59" s="138"/>
      <c r="BK59" s="137"/>
      <c r="BL59" s="138"/>
      <c r="BM59" s="137"/>
      <c r="BN59" s="138"/>
      <c r="BO59" s="137"/>
      <c r="BP59" s="138"/>
      <c r="BQ59" s="137"/>
      <c r="BR59" s="138"/>
      <c r="BS59" s="137"/>
      <c r="BT59" s="138"/>
      <c r="BU59" s="137"/>
      <c r="BV59" s="138"/>
      <c r="BW59" s="137"/>
      <c r="BX59" s="138"/>
      <c r="BY59" s="23"/>
    </row>
    <row r="60" spans="1:77" outlineLevel="1">
      <c r="A60" s="22"/>
      <c r="B60" s="145" t="s">
        <v>26</v>
      </c>
      <c r="C60" s="146"/>
      <c r="D60" s="58" t="s">
        <v>25</v>
      </c>
      <c r="E60" s="54" t="s">
        <v>23</v>
      </c>
      <c r="F60" s="149"/>
      <c r="G60" s="150"/>
      <c r="H60" s="150"/>
      <c r="I60" s="150"/>
      <c r="J60" s="150"/>
      <c r="K60" s="150"/>
      <c r="L60" s="150"/>
      <c r="M60" s="150"/>
      <c r="N60" s="151"/>
      <c r="O60" s="152"/>
      <c r="P60" s="153"/>
      <c r="Q60" s="137"/>
      <c r="R60" s="138"/>
      <c r="S60" s="137"/>
      <c r="T60" s="138"/>
      <c r="U60" s="137"/>
      <c r="V60" s="138"/>
      <c r="W60" s="137"/>
      <c r="X60" s="138"/>
      <c r="Y60" s="137"/>
      <c r="Z60" s="138"/>
      <c r="AA60" s="137"/>
      <c r="AB60" s="138"/>
      <c r="AC60" s="137"/>
      <c r="AD60" s="138"/>
      <c r="AE60" s="137"/>
      <c r="AF60" s="138"/>
      <c r="AG60" s="137"/>
      <c r="AH60" s="138"/>
      <c r="AI60" s="137"/>
      <c r="AJ60" s="138"/>
      <c r="AK60" s="137"/>
      <c r="AL60" s="138"/>
      <c r="AM60" s="137"/>
      <c r="AN60" s="138"/>
      <c r="AO60" s="137"/>
      <c r="AP60" s="138"/>
      <c r="AQ60" s="137"/>
      <c r="AR60" s="138"/>
      <c r="AS60" s="137"/>
      <c r="AT60" s="138"/>
      <c r="AU60" s="137"/>
      <c r="AV60" s="138"/>
      <c r="AW60" s="137"/>
      <c r="AX60" s="138"/>
      <c r="AY60" s="137"/>
      <c r="AZ60" s="138"/>
      <c r="BA60" s="137"/>
      <c r="BB60" s="138"/>
      <c r="BC60" s="137"/>
      <c r="BD60" s="138"/>
      <c r="BE60" s="137"/>
      <c r="BF60" s="138"/>
      <c r="BG60" s="137"/>
      <c r="BH60" s="138"/>
      <c r="BI60" s="137"/>
      <c r="BJ60" s="138"/>
      <c r="BK60" s="137"/>
      <c r="BL60" s="138"/>
      <c r="BM60" s="137"/>
      <c r="BN60" s="138"/>
      <c r="BO60" s="137"/>
      <c r="BP60" s="138"/>
      <c r="BQ60" s="137"/>
      <c r="BR60" s="138"/>
      <c r="BS60" s="137"/>
      <c r="BT60" s="138"/>
      <c r="BU60" s="137"/>
      <c r="BV60" s="138"/>
      <c r="BW60" s="137"/>
      <c r="BX60" s="138"/>
      <c r="BY60" s="23"/>
    </row>
    <row r="61" spans="1:77" outlineLevel="1">
      <c r="A61" s="22"/>
      <c r="B61" s="145" t="s">
        <v>26</v>
      </c>
      <c r="C61" s="146"/>
      <c r="D61" s="58" t="s">
        <v>25</v>
      </c>
      <c r="E61" s="54" t="s">
        <v>23</v>
      </c>
      <c r="F61" s="149"/>
      <c r="G61" s="150"/>
      <c r="H61" s="150"/>
      <c r="I61" s="150"/>
      <c r="J61" s="150"/>
      <c r="K61" s="150"/>
      <c r="L61" s="150"/>
      <c r="M61" s="150"/>
      <c r="N61" s="151"/>
      <c r="O61" s="152"/>
      <c r="P61" s="153"/>
      <c r="Q61" s="137"/>
      <c r="R61" s="138"/>
      <c r="S61" s="137"/>
      <c r="T61" s="138"/>
      <c r="U61" s="137"/>
      <c r="V61" s="138"/>
      <c r="W61" s="137"/>
      <c r="X61" s="138"/>
      <c r="Y61" s="137"/>
      <c r="Z61" s="138"/>
      <c r="AA61" s="137"/>
      <c r="AB61" s="138"/>
      <c r="AC61" s="137"/>
      <c r="AD61" s="138"/>
      <c r="AE61" s="137"/>
      <c r="AF61" s="138"/>
      <c r="AG61" s="137"/>
      <c r="AH61" s="138"/>
      <c r="AI61" s="137"/>
      <c r="AJ61" s="138"/>
      <c r="AK61" s="137"/>
      <c r="AL61" s="138"/>
      <c r="AM61" s="137"/>
      <c r="AN61" s="138"/>
      <c r="AO61" s="137"/>
      <c r="AP61" s="138"/>
      <c r="AQ61" s="137"/>
      <c r="AR61" s="138"/>
      <c r="AS61" s="137"/>
      <c r="AT61" s="138"/>
      <c r="AU61" s="137"/>
      <c r="AV61" s="138"/>
      <c r="AW61" s="137"/>
      <c r="AX61" s="138"/>
      <c r="AY61" s="137"/>
      <c r="AZ61" s="138"/>
      <c r="BA61" s="137"/>
      <c r="BB61" s="138"/>
      <c r="BC61" s="137"/>
      <c r="BD61" s="138"/>
      <c r="BE61" s="137"/>
      <c r="BF61" s="138"/>
      <c r="BG61" s="137"/>
      <c r="BH61" s="138"/>
      <c r="BI61" s="137"/>
      <c r="BJ61" s="138"/>
      <c r="BK61" s="137"/>
      <c r="BL61" s="138"/>
      <c r="BM61" s="137"/>
      <c r="BN61" s="138"/>
      <c r="BO61" s="137"/>
      <c r="BP61" s="138"/>
      <c r="BQ61" s="137"/>
      <c r="BR61" s="138"/>
      <c r="BS61" s="137"/>
      <c r="BT61" s="138"/>
      <c r="BU61" s="137"/>
      <c r="BV61" s="138"/>
      <c r="BW61" s="137"/>
      <c r="BX61" s="138"/>
      <c r="BY61" s="23"/>
    </row>
    <row r="62" spans="1:77" outlineLevel="1">
      <c r="A62" s="22"/>
      <c r="B62" s="145" t="s">
        <v>26</v>
      </c>
      <c r="C62" s="146"/>
      <c r="D62" s="58" t="s">
        <v>25</v>
      </c>
      <c r="E62" s="54" t="s">
        <v>23</v>
      </c>
      <c r="F62" s="149"/>
      <c r="G62" s="150"/>
      <c r="H62" s="150"/>
      <c r="I62" s="150"/>
      <c r="J62" s="150"/>
      <c r="K62" s="150"/>
      <c r="L62" s="150"/>
      <c r="M62" s="150"/>
      <c r="N62" s="151"/>
      <c r="O62" s="152"/>
      <c r="P62" s="153"/>
      <c r="Q62" s="137"/>
      <c r="R62" s="138"/>
      <c r="S62" s="137"/>
      <c r="T62" s="138"/>
      <c r="U62" s="137"/>
      <c r="V62" s="138"/>
      <c r="W62" s="137"/>
      <c r="X62" s="138"/>
      <c r="Y62" s="137"/>
      <c r="Z62" s="138"/>
      <c r="AA62" s="137"/>
      <c r="AB62" s="138"/>
      <c r="AC62" s="137"/>
      <c r="AD62" s="138"/>
      <c r="AE62" s="137"/>
      <c r="AF62" s="138"/>
      <c r="AG62" s="137"/>
      <c r="AH62" s="138"/>
      <c r="AI62" s="137"/>
      <c r="AJ62" s="138"/>
      <c r="AK62" s="137"/>
      <c r="AL62" s="138"/>
      <c r="AM62" s="137"/>
      <c r="AN62" s="138"/>
      <c r="AO62" s="137"/>
      <c r="AP62" s="138"/>
      <c r="AQ62" s="137"/>
      <c r="AR62" s="138"/>
      <c r="AS62" s="137"/>
      <c r="AT62" s="138"/>
      <c r="AU62" s="137"/>
      <c r="AV62" s="138"/>
      <c r="AW62" s="137"/>
      <c r="AX62" s="138"/>
      <c r="AY62" s="137"/>
      <c r="AZ62" s="138"/>
      <c r="BA62" s="137"/>
      <c r="BB62" s="138"/>
      <c r="BC62" s="137"/>
      <c r="BD62" s="138"/>
      <c r="BE62" s="137"/>
      <c r="BF62" s="138"/>
      <c r="BG62" s="137"/>
      <c r="BH62" s="138"/>
      <c r="BI62" s="137"/>
      <c r="BJ62" s="138"/>
      <c r="BK62" s="137"/>
      <c r="BL62" s="138"/>
      <c r="BM62" s="137"/>
      <c r="BN62" s="138"/>
      <c r="BO62" s="137"/>
      <c r="BP62" s="138"/>
      <c r="BQ62" s="137"/>
      <c r="BR62" s="138"/>
      <c r="BS62" s="137"/>
      <c r="BT62" s="138"/>
      <c r="BU62" s="137"/>
      <c r="BV62" s="138"/>
      <c r="BW62" s="137"/>
      <c r="BX62" s="138"/>
      <c r="BY62" s="23"/>
    </row>
    <row r="63" spans="1:77" outlineLevel="1">
      <c r="A63" s="22"/>
      <c r="B63" s="145" t="s">
        <v>26</v>
      </c>
      <c r="C63" s="146"/>
      <c r="D63" s="58" t="s">
        <v>25</v>
      </c>
      <c r="E63" s="54" t="s">
        <v>23</v>
      </c>
      <c r="F63" s="149"/>
      <c r="G63" s="150"/>
      <c r="H63" s="150"/>
      <c r="I63" s="150"/>
      <c r="J63" s="150"/>
      <c r="K63" s="150"/>
      <c r="L63" s="150"/>
      <c r="M63" s="150"/>
      <c r="N63" s="151"/>
      <c r="O63" s="152"/>
      <c r="P63" s="153"/>
      <c r="Q63" s="137"/>
      <c r="R63" s="138"/>
      <c r="S63" s="137"/>
      <c r="T63" s="138"/>
      <c r="U63" s="137"/>
      <c r="V63" s="138"/>
      <c r="W63" s="137"/>
      <c r="X63" s="138"/>
      <c r="Y63" s="137"/>
      <c r="Z63" s="138"/>
      <c r="AA63" s="137"/>
      <c r="AB63" s="138"/>
      <c r="AC63" s="137"/>
      <c r="AD63" s="138"/>
      <c r="AE63" s="137"/>
      <c r="AF63" s="138"/>
      <c r="AG63" s="137"/>
      <c r="AH63" s="138"/>
      <c r="AI63" s="137"/>
      <c r="AJ63" s="138"/>
      <c r="AK63" s="137"/>
      <c r="AL63" s="138"/>
      <c r="AM63" s="137"/>
      <c r="AN63" s="138"/>
      <c r="AO63" s="137"/>
      <c r="AP63" s="138"/>
      <c r="AQ63" s="137"/>
      <c r="AR63" s="138"/>
      <c r="AS63" s="137"/>
      <c r="AT63" s="138"/>
      <c r="AU63" s="137"/>
      <c r="AV63" s="138"/>
      <c r="AW63" s="137"/>
      <c r="AX63" s="138"/>
      <c r="AY63" s="137"/>
      <c r="AZ63" s="138"/>
      <c r="BA63" s="137"/>
      <c r="BB63" s="138"/>
      <c r="BC63" s="137"/>
      <c r="BD63" s="138"/>
      <c r="BE63" s="137"/>
      <c r="BF63" s="138"/>
      <c r="BG63" s="137"/>
      <c r="BH63" s="138"/>
      <c r="BI63" s="137"/>
      <c r="BJ63" s="138"/>
      <c r="BK63" s="137"/>
      <c r="BL63" s="138"/>
      <c r="BM63" s="137"/>
      <c r="BN63" s="138"/>
      <c r="BO63" s="137"/>
      <c r="BP63" s="138"/>
      <c r="BQ63" s="137"/>
      <c r="BR63" s="138"/>
      <c r="BS63" s="137"/>
      <c r="BT63" s="138"/>
      <c r="BU63" s="137"/>
      <c r="BV63" s="138"/>
      <c r="BW63" s="137"/>
      <c r="BX63" s="138"/>
      <c r="BY63" s="23"/>
    </row>
    <row r="64" spans="1:77" outlineLevel="1">
      <c r="A64" s="22"/>
      <c r="B64" s="145" t="s">
        <v>26</v>
      </c>
      <c r="C64" s="146"/>
      <c r="D64" s="58" t="s">
        <v>25</v>
      </c>
      <c r="E64" s="54" t="s">
        <v>23</v>
      </c>
      <c r="F64" s="149"/>
      <c r="G64" s="150"/>
      <c r="H64" s="150"/>
      <c r="I64" s="150"/>
      <c r="J64" s="150"/>
      <c r="K64" s="150"/>
      <c r="L64" s="150"/>
      <c r="M64" s="150"/>
      <c r="N64" s="151"/>
      <c r="O64" s="152"/>
      <c r="P64" s="153"/>
      <c r="Q64" s="137"/>
      <c r="R64" s="138"/>
      <c r="S64" s="137"/>
      <c r="T64" s="138"/>
      <c r="U64" s="137"/>
      <c r="V64" s="138"/>
      <c r="W64" s="137"/>
      <c r="X64" s="138"/>
      <c r="Y64" s="137"/>
      <c r="Z64" s="138"/>
      <c r="AA64" s="137"/>
      <c r="AB64" s="138"/>
      <c r="AC64" s="137"/>
      <c r="AD64" s="138"/>
      <c r="AE64" s="137"/>
      <c r="AF64" s="138"/>
      <c r="AG64" s="137"/>
      <c r="AH64" s="138"/>
      <c r="AI64" s="137"/>
      <c r="AJ64" s="138"/>
      <c r="AK64" s="137"/>
      <c r="AL64" s="138"/>
      <c r="AM64" s="137"/>
      <c r="AN64" s="138"/>
      <c r="AO64" s="137"/>
      <c r="AP64" s="138"/>
      <c r="AQ64" s="137"/>
      <c r="AR64" s="138"/>
      <c r="AS64" s="137"/>
      <c r="AT64" s="138"/>
      <c r="AU64" s="137"/>
      <c r="AV64" s="138"/>
      <c r="AW64" s="137"/>
      <c r="AX64" s="138"/>
      <c r="AY64" s="137"/>
      <c r="AZ64" s="138"/>
      <c r="BA64" s="137"/>
      <c r="BB64" s="138"/>
      <c r="BC64" s="137"/>
      <c r="BD64" s="138"/>
      <c r="BE64" s="137"/>
      <c r="BF64" s="138"/>
      <c r="BG64" s="137"/>
      <c r="BH64" s="138"/>
      <c r="BI64" s="137"/>
      <c r="BJ64" s="138"/>
      <c r="BK64" s="137"/>
      <c r="BL64" s="138"/>
      <c r="BM64" s="137"/>
      <c r="BN64" s="138"/>
      <c r="BO64" s="137"/>
      <c r="BP64" s="138"/>
      <c r="BQ64" s="137"/>
      <c r="BR64" s="138"/>
      <c r="BS64" s="137"/>
      <c r="BT64" s="138"/>
      <c r="BU64" s="137"/>
      <c r="BV64" s="138"/>
      <c r="BW64" s="137"/>
      <c r="BX64" s="138"/>
      <c r="BY64" s="23"/>
    </row>
    <row r="65" spans="1:77" outlineLevel="1">
      <c r="A65" s="22"/>
      <c r="B65" s="145" t="s">
        <v>26</v>
      </c>
      <c r="C65" s="146"/>
      <c r="D65" s="58" t="s">
        <v>25</v>
      </c>
      <c r="E65" s="54" t="s">
        <v>23</v>
      </c>
      <c r="F65" s="149"/>
      <c r="G65" s="150"/>
      <c r="H65" s="150"/>
      <c r="I65" s="150"/>
      <c r="J65" s="150"/>
      <c r="K65" s="150"/>
      <c r="L65" s="150"/>
      <c r="M65" s="150"/>
      <c r="N65" s="151"/>
      <c r="O65" s="152"/>
      <c r="P65" s="153"/>
      <c r="Q65" s="137"/>
      <c r="R65" s="138"/>
      <c r="S65" s="137"/>
      <c r="T65" s="138"/>
      <c r="U65" s="137"/>
      <c r="V65" s="138"/>
      <c r="W65" s="137"/>
      <c r="X65" s="138"/>
      <c r="Y65" s="137"/>
      <c r="Z65" s="138"/>
      <c r="AA65" s="137"/>
      <c r="AB65" s="138"/>
      <c r="AC65" s="137"/>
      <c r="AD65" s="138"/>
      <c r="AE65" s="137"/>
      <c r="AF65" s="138"/>
      <c r="AG65" s="137"/>
      <c r="AH65" s="138"/>
      <c r="AI65" s="137"/>
      <c r="AJ65" s="138"/>
      <c r="AK65" s="137"/>
      <c r="AL65" s="138"/>
      <c r="AM65" s="137"/>
      <c r="AN65" s="138"/>
      <c r="AO65" s="137"/>
      <c r="AP65" s="138"/>
      <c r="AQ65" s="137"/>
      <c r="AR65" s="138"/>
      <c r="AS65" s="137"/>
      <c r="AT65" s="138"/>
      <c r="AU65" s="137"/>
      <c r="AV65" s="138"/>
      <c r="AW65" s="137"/>
      <c r="AX65" s="138"/>
      <c r="AY65" s="137"/>
      <c r="AZ65" s="138"/>
      <c r="BA65" s="137"/>
      <c r="BB65" s="138"/>
      <c r="BC65" s="137"/>
      <c r="BD65" s="138"/>
      <c r="BE65" s="137"/>
      <c r="BF65" s="138"/>
      <c r="BG65" s="137"/>
      <c r="BH65" s="138"/>
      <c r="BI65" s="137"/>
      <c r="BJ65" s="138"/>
      <c r="BK65" s="137"/>
      <c r="BL65" s="138"/>
      <c r="BM65" s="137"/>
      <c r="BN65" s="138"/>
      <c r="BO65" s="137"/>
      <c r="BP65" s="138"/>
      <c r="BQ65" s="137"/>
      <c r="BR65" s="138"/>
      <c r="BS65" s="137"/>
      <c r="BT65" s="138"/>
      <c r="BU65" s="137"/>
      <c r="BV65" s="138"/>
      <c r="BW65" s="137"/>
      <c r="BX65" s="138"/>
      <c r="BY65" s="23"/>
    </row>
    <row r="66" spans="1:77" outlineLevel="1">
      <c r="A66" s="22"/>
      <c r="B66" s="145" t="s">
        <v>26</v>
      </c>
      <c r="C66" s="146"/>
      <c r="D66" s="58" t="s">
        <v>25</v>
      </c>
      <c r="E66" s="54" t="s">
        <v>23</v>
      </c>
      <c r="F66" s="149"/>
      <c r="G66" s="150"/>
      <c r="H66" s="150"/>
      <c r="I66" s="150"/>
      <c r="J66" s="150"/>
      <c r="K66" s="150"/>
      <c r="L66" s="150"/>
      <c r="M66" s="150"/>
      <c r="N66" s="151"/>
      <c r="O66" s="152"/>
      <c r="P66" s="153"/>
      <c r="Q66" s="137"/>
      <c r="R66" s="138"/>
      <c r="S66" s="137"/>
      <c r="T66" s="138"/>
      <c r="U66" s="137"/>
      <c r="V66" s="138"/>
      <c r="W66" s="137"/>
      <c r="X66" s="138"/>
      <c r="Y66" s="137"/>
      <c r="Z66" s="138"/>
      <c r="AA66" s="137"/>
      <c r="AB66" s="138"/>
      <c r="AC66" s="137"/>
      <c r="AD66" s="138"/>
      <c r="AE66" s="137"/>
      <c r="AF66" s="138"/>
      <c r="AG66" s="137"/>
      <c r="AH66" s="138"/>
      <c r="AI66" s="137"/>
      <c r="AJ66" s="138"/>
      <c r="AK66" s="137"/>
      <c r="AL66" s="138"/>
      <c r="AM66" s="137"/>
      <c r="AN66" s="138"/>
      <c r="AO66" s="137"/>
      <c r="AP66" s="138"/>
      <c r="AQ66" s="137"/>
      <c r="AR66" s="138"/>
      <c r="AS66" s="137"/>
      <c r="AT66" s="138"/>
      <c r="AU66" s="137"/>
      <c r="AV66" s="138"/>
      <c r="AW66" s="137"/>
      <c r="AX66" s="138"/>
      <c r="AY66" s="137"/>
      <c r="AZ66" s="138"/>
      <c r="BA66" s="137"/>
      <c r="BB66" s="138"/>
      <c r="BC66" s="137"/>
      <c r="BD66" s="138"/>
      <c r="BE66" s="137"/>
      <c r="BF66" s="138"/>
      <c r="BG66" s="137"/>
      <c r="BH66" s="138"/>
      <c r="BI66" s="137"/>
      <c r="BJ66" s="138"/>
      <c r="BK66" s="137"/>
      <c r="BL66" s="138"/>
      <c r="BM66" s="137"/>
      <c r="BN66" s="138"/>
      <c r="BO66" s="137"/>
      <c r="BP66" s="138"/>
      <c r="BQ66" s="137"/>
      <c r="BR66" s="138"/>
      <c r="BS66" s="137"/>
      <c r="BT66" s="138"/>
      <c r="BU66" s="137"/>
      <c r="BV66" s="138"/>
      <c r="BW66" s="137"/>
      <c r="BX66" s="138"/>
      <c r="BY66" s="23"/>
    </row>
    <row r="67" spans="1:77" outlineLevel="1">
      <c r="A67" s="22"/>
      <c r="B67" s="145" t="s">
        <v>26</v>
      </c>
      <c r="C67" s="146"/>
      <c r="D67" s="58" t="s">
        <v>25</v>
      </c>
      <c r="E67" s="54" t="s">
        <v>23</v>
      </c>
      <c r="F67" s="149"/>
      <c r="G67" s="150"/>
      <c r="H67" s="150"/>
      <c r="I67" s="150"/>
      <c r="J67" s="150"/>
      <c r="K67" s="150"/>
      <c r="L67" s="150"/>
      <c r="M67" s="150"/>
      <c r="N67" s="151"/>
      <c r="O67" s="152"/>
      <c r="P67" s="153"/>
      <c r="Q67" s="137"/>
      <c r="R67" s="138"/>
      <c r="S67" s="137"/>
      <c r="T67" s="138"/>
      <c r="U67" s="137"/>
      <c r="V67" s="138"/>
      <c r="W67" s="137"/>
      <c r="X67" s="138"/>
      <c r="Y67" s="137"/>
      <c r="Z67" s="138"/>
      <c r="AA67" s="137"/>
      <c r="AB67" s="138"/>
      <c r="AC67" s="137"/>
      <c r="AD67" s="138"/>
      <c r="AE67" s="137"/>
      <c r="AF67" s="138"/>
      <c r="AG67" s="137"/>
      <c r="AH67" s="138"/>
      <c r="AI67" s="137"/>
      <c r="AJ67" s="138"/>
      <c r="AK67" s="137"/>
      <c r="AL67" s="138"/>
      <c r="AM67" s="137"/>
      <c r="AN67" s="138"/>
      <c r="AO67" s="137"/>
      <c r="AP67" s="138"/>
      <c r="AQ67" s="137"/>
      <c r="AR67" s="138"/>
      <c r="AS67" s="137"/>
      <c r="AT67" s="138"/>
      <c r="AU67" s="137"/>
      <c r="AV67" s="138"/>
      <c r="AW67" s="137"/>
      <c r="AX67" s="138"/>
      <c r="AY67" s="137"/>
      <c r="AZ67" s="138"/>
      <c r="BA67" s="137"/>
      <c r="BB67" s="138"/>
      <c r="BC67" s="137"/>
      <c r="BD67" s="138"/>
      <c r="BE67" s="137"/>
      <c r="BF67" s="138"/>
      <c r="BG67" s="137"/>
      <c r="BH67" s="138"/>
      <c r="BI67" s="137"/>
      <c r="BJ67" s="138"/>
      <c r="BK67" s="137"/>
      <c r="BL67" s="138"/>
      <c r="BM67" s="137"/>
      <c r="BN67" s="138"/>
      <c r="BO67" s="137"/>
      <c r="BP67" s="138"/>
      <c r="BQ67" s="137"/>
      <c r="BR67" s="138"/>
      <c r="BS67" s="137"/>
      <c r="BT67" s="138"/>
      <c r="BU67" s="137"/>
      <c r="BV67" s="138"/>
      <c r="BW67" s="137"/>
      <c r="BX67" s="138"/>
      <c r="BY67" s="23"/>
    </row>
    <row r="68" spans="1:77" ht="15" outlineLevel="1" thickBot="1">
      <c r="A68" s="22"/>
      <c r="B68" s="147" t="s">
        <v>26</v>
      </c>
      <c r="C68" s="148"/>
      <c r="D68" s="59" t="s">
        <v>25</v>
      </c>
      <c r="E68" s="55" t="s">
        <v>23</v>
      </c>
      <c r="F68" s="154"/>
      <c r="G68" s="155"/>
      <c r="H68" s="155"/>
      <c r="I68" s="155"/>
      <c r="J68" s="155"/>
      <c r="K68" s="155"/>
      <c r="L68" s="155"/>
      <c r="M68" s="155"/>
      <c r="N68" s="156"/>
      <c r="O68" s="157"/>
      <c r="P68" s="158"/>
      <c r="Q68" s="139"/>
      <c r="R68" s="140"/>
      <c r="S68" s="139"/>
      <c r="T68" s="140"/>
      <c r="U68" s="139"/>
      <c r="V68" s="140"/>
      <c r="W68" s="139"/>
      <c r="X68" s="140"/>
      <c r="Y68" s="139"/>
      <c r="Z68" s="140"/>
      <c r="AA68" s="139"/>
      <c r="AB68" s="140"/>
      <c r="AC68" s="139"/>
      <c r="AD68" s="140"/>
      <c r="AE68" s="139"/>
      <c r="AF68" s="140"/>
      <c r="AG68" s="139"/>
      <c r="AH68" s="140"/>
      <c r="AI68" s="139"/>
      <c r="AJ68" s="140"/>
      <c r="AK68" s="139"/>
      <c r="AL68" s="140"/>
      <c r="AM68" s="139"/>
      <c r="AN68" s="140"/>
      <c r="AO68" s="139"/>
      <c r="AP68" s="140"/>
      <c r="AQ68" s="139"/>
      <c r="AR68" s="140"/>
      <c r="AS68" s="139"/>
      <c r="AT68" s="140"/>
      <c r="AU68" s="139"/>
      <c r="AV68" s="140"/>
      <c r="AW68" s="139"/>
      <c r="AX68" s="140"/>
      <c r="AY68" s="139"/>
      <c r="AZ68" s="140"/>
      <c r="BA68" s="139"/>
      <c r="BB68" s="140"/>
      <c r="BC68" s="139"/>
      <c r="BD68" s="140"/>
      <c r="BE68" s="139"/>
      <c r="BF68" s="140"/>
      <c r="BG68" s="139"/>
      <c r="BH68" s="140"/>
      <c r="BI68" s="139"/>
      <c r="BJ68" s="140"/>
      <c r="BK68" s="139"/>
      <c r="BL68" s="140"/>
      <c r="BM68" s="139"/>
      <c r="BN68" s="140"/>
      <c r="BO68" s="139"/>
      <c r="BP68" s="140"/>
      <c r="BQ68" s="139"/>
      <c r="BR68" s="140"/>
      <c r="BS68" s="139"/>
      <c r="BT68" s="140"/>
      <c r="BU68" s="139"/>
      <c r="BV68" s="140"/>
      <c r="BW68" s="139"/>
      <c r="BX68" s="140"/>
      <c r="BY68" s="23"/>
    </row>
    <row r="69" spans="1:77" outlineLevel="1"/>
    <row r="70" spans="1:77" outlineLevel="1"/>
    <row r="71" spans="1:77" s="9" customFormat="1" outlineLevel="1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10"/>
    </row>
    <row r="72" spans="1:77" s="9" customFormat="1" outlineLevel="1">
      <c r="A72" s="45"/>
      <c r="B72" s="174" t="s">
        <v>31</v>
      </c>
      <c r="C72" s="174"/>
      <c r="D72" s="174"/>
      <c r="E72" s="174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10"/>
    </row>
    <row r="73" spans="1:77" s="9" customFormat="1" outlineLevel="1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10"/>
    </row>
    <row r="74" spans="1:77" s="9" customFormat="1" outlineLevel="1">
      <c r="A74" s="45"/>
      <c r="B74" s="174" t="s">
        <v>32</v>
      </c>
      <c r="C74" s="174"/>
      <c r="D74" s="174"/>
      <c r="E74" s="174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10"/>
    </row>
    <row r="75" spans="1:77" s="9" customFormat="1" ht="18.75" customHeight="1" outlineLevel="1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10"/>
    </row>
    <row r="76" spans="1:77" collapsed="1"/>
  </sheetData>
  <sheetProtection formatCells="0" formatColumns="0" formatRows="0" insertColumns="0" insertRows="0" insertHyperlinks="0" deleteColumns="0" deleteRows="0" sort="0" autoFilter="0" pivotTables="0"/>
  <dataConsolidate/>
  <customSheetViews>
    <customSheetView guid="{6104C24D-E630-4EE8-AE20-C8E846E1BEF3}" scale="70" showPageBreaks="1" fitToPage="1" printArea="1" hiddenRows="1" hiddenColumns="1" view="pageBreakPreview">
      <pane xSplit="14" ySplit="11" topLeftCell="O12" activePane="bottomRight" state="frozen"/>
      <selection pane="bottomRight" activeCell="G13" sqref="G13"/>
      <colBreaks count="1" manualBreakCount="1">
        <brk id="78" max="236" man="1"/>
      </colBreaks>
      <pageMargins left="0.23622047244094491" right="0.23622047244094491" top="0.32" bottom="0.33" header="0.31496062992125984" footer="0.31496062992125984"/>
      <pageSetup paperSize="9" scale="19" fitToHeight="10" orientation="landscape" r:id="rId1"/>
    </customSheetView>
  </customSheetViews>
  <mergeCells count="605">
    <mergeCell ref="B72:E72"/>
    <mergeCell ref="B74:E74"/>
    <mergeCell ref="BS55:BT55"/>
    <mergeCell ref="BS54:BT54"/>
    <mergeCell ref="BS53:BT53"/>
    <mergeCell ref="BS10:BT10"/>
    <mergeCell ref="BS68:BT68"/>
    <mergeCell ref="BS67:BT67"/>
    <mergeCell ref="BS63:BT63"/>
    <mergeCell ref="BS61:BT61"/>
    <mergeCell ref="BS60:BT60"/>
    <mergeCell ref="BS59:BT59"/>
    <mergeCell ref="BS58:BT58"/>
    <mergeCell ref="BS57:BT57"/>
    <mergeCell ref="BS56:BT56"/>
    <mergeCell ref="B56:C56"/>
    <mergeCell ref="B57:C57"/>
    <mergeCell ref="B61:C61"/>
    <mergeCell ref="B62:C62"/>
    <mergeCell ref="AK59:AL59"/>
    <mergeCell ref="Q56:R56"/>
    <mergeCell ref="Q60:R60"/>
    <mergeCell ref="O62:P62"/>
    <mergeCell ref="B58:C58"/>
    <mergeCell ref="BW68:BX68"/>
    <mergeCell ref="BW10:BX10"/>
    <mergeCell ref="BW53:BX53"/>
    <mergeCell ref="BW54:BX54"/>
    <mergeCell ref="BW55:BX55"/>
    <mergeCell ref="BW56:BX56"/>
    <mergeCell ref="BW57:BX57"/>
    <mergeCell ref="BW58:BX58"/>
    <mergeCell ref="BW59:BX59"/>
    <mergeCell ref="BW60:BX60"/>
    <mergeCell ref="B59:C59"/>
    <mergeCell ref="F62:N62"/>
    <mergeCell ref="Q61:R61"/>
    <mergeCell ref="S61:T61"/>
    <mergeCell ref="U61:V61"/>
    <mergeCell ref="W61:X61"/>
    <mergeCell ref="Y61:Z61"/>
    <mergeCell ref="AA61:AB61"/>
    <mergeCell ref="AC61:AD61"/>
    <mergeCell ref="Y60:Z60"/>
    <mergeCell ref="AA60:AB60"/>
    <mergeCell ref="AC60:AD60"/>
    <mergeCell ref="AA62:AB62"/>
    <mergeCell ref="AC62:AD62"/>
    <mergeCell ref="B63:C63"/>
    <mergeCell ref="B60:C60"/>
    <mergeCell ref="U68:V68"/>
    <mergeCell ref="W68:X68"/>
    <mergeCell ref="Y68:Z68"/>
    <mergeCell ref="W62:X62"/>
    <mergeCell ref="Y62:Z62"/>
    <mergeCell ref="F63:N63"/>
    <mergeCell ref="AK60:AL60"/>
    <mergeCell ref="S63:T63"/>
    <mergeCell ref="U63:V63"/>
    <mergeCell ref="W63:X63"/>
    <mergeCell ref="Y63:Z63"/>
    <mergeCell ref="AA63:AB63"/>
    <mergeCell ref="AC63:AD63"/>
    <mergeCell ref="AG60:AH60"/>
    <mergeCell ref="AI60:AJ60"/>
    <mergeCell ref="O63:P63"/>
    <mergeCell ref="B65:C65"/>
    <mergeCell ref="AE66:AF66"/>
    <mergeCell ref="AG66:AH66"/>
    <mergeCell ref="AI66:AJ66"/>
    <mergeCell ref="AK66:AL66"/>
    <mergeCell ref="B66:C66"/>
    <mergeCell ref="F10:F11"/>
    <mergeCell ref="C10:C11"/>
    <mergeCell ref="D10:D11"/>
    <mergeCell ref="E10:E11"/>
    <mergeCell ref="B53:C53"/>
    <mergeCell ref="B54:C54"/>
    <mergeCell ref="B55:C55"/>
    <mergeCell ref="F53:N53"/>
    <mergeCell ref="F54:N54"/>
    <mergeCell ref="F55:N55"/>
    <mergeCell ref="U10:V10"/>
    <mergeCell ref="G10:G11"/>
    <mergeCell ref="H10:H11"/>
    <mergeCell ref="I10:I11"/>
    <mergeCell ref="J10:J11"/>
    <mergeCell ref="K10:K11"/>
    <mergeCell ref="L10:L11"/>
    <mergeCell ref="M10:M11"/>
    <mergeCell ref="N10:N11"/>
    <mergeCell ref="O10:P10"/>
    <mergeCell ref="Q10:R10"/>
    <mergeCell ref="S10:T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E62:AF62"/>
    <mergeCell ref="AG62:AH62"/>
    <mergeCell ref="AI62:AJ62"/>
    <mergeCell ref="AK62:AL62"/>
    <mergeCell ref="BA68:BB68"/>
    <mergeCell ref="BC68:BD68"/>
    <mergeCell ref="BM65:BN65"/>
    <mergeCell ref="BM63:BN63"/>
    <mergeCell ref="AW62:AX62"/>
    <mergeCell ref="AO62:AP62"/>
    <mergeCell ref="AE63:AF63"/>
    <mergeCell ref="AG63:AH63"/>
    <mergeCell ref="BI63:BJ63"/>
    <mergeCell ref="BK62:BL62"/>
    <mergeCell ref="AO64:AP64"/>
    <mergeCell ref="AS63:AT63"/>
    <mergeCell ref="AU63:AV63"/>
    <mergeCell ref="AW63:AX63"/>
    <mergeCell ref="AY68:AZ68"/>
    <mergeCell ref="AG68:AH68"/>
    <mergeCell ref="AI68:AJ68"/>
    <mergeCell ref="AK68:AL68"/>
    <mergeCell ref="BI62:BJ62"/>
    <mergeCell ref="BM67:BN67"/>
    <mergeCell ref="F56:N56"/>
    <mergeCell ref="F57:N57"/>
    <mergeCell ref="F58:N58"/>
    <mergeCell ref="F59:N59"/>
    <mergeCell ref="F60:N60"/>
    <mergeCell ref="F61:N61"/>
    <mergeCell ref="AA68:AB68"/>
    <mergeCell ref="Q68:R68"/>
    <mergeCell ref="AM56:AN56"/>
    <mergeCell ref="AI57:AJ57"/>
    <mergeCell ref="AM64:AN64"/>
    <mergeCell ref="U58:V58"/>
    <mergeCell ref="W58:X58"/>
    <mergeCell ref="Y58:Z58"/>
    <mergeCell ref="S58:T58"/>
    <mergeCell ref="S57:T57"/>
    <mergeCell ref="U57:V57"/>
    <mergeCell ref="W57:X57"/>
    <mergeCell ref="Y57:Z57"/>
    <mergeCell ref="AA57:AB57"/>
    <mergeCell ref="AC57:AD57"/>
    <mergeCell ref="S62:T62"/>
    <mergeCell ref="U62:V62"/>
    <mergeCell ref="W60:X60"/>
    <mergeCell ref="BO10:BP10"/>
    <mergeCell ref="BQ10:BR10"/>
    <mergeCell ref="BK10:BL10"/>
    <mergeCell ref="AQ10:AR10"/>
    <mergeCell ref="AS10:AT10"/>
    <mergeCell ref="AU10:AV10"/>
    <mergeCell ref="AW10:AX10"/>
    <mergeCell ref="AY10:AZ10"/>
    <mergeCell ref="BA10:BB10"/>
    <mergeCell ref="BC10:BD10"/>
    <mergeCell ref="BE10:BF10"/>
    <mergeCell ref="BG10:BH10"/>
    <mergeCell ref="BI10:BJ10"/>
    <mergeCell ref="BM10:BN10"/>
    <mergeCell ref="BC67:BD67"/>
    <mergeCell ref="BA66:BB66"/>
    <mergeCell ref="BC66:BD66"/>
    <mergeCell ref="BC65:BD65"/>
    <mergeCell ref="BC63:BD63"/>
    <mergeCell ref="BE68:BF68"/>
    <mergeCell ref="AS60:AT60"/>
    <mergeCell ref="AU55:AV55"/>
    <mergeCell ref="AW55:AX55"/>
    <mergeCell ref="AW60:AX60"/>
    <mergeCell ref="AI53:AJ53"/>
    <mergeCell ref="AK53:AL53"/>
    <mergeCell ref="AQ63:AR63"/>
    <mergeCell ref="AM68:AN68"/>
    <mergeCell ref="AO68:AP68"/>
    <mergeCell ref="AQ68:AR68"/>
    <mergeCell ref="AS68:AT68"/>
    <mergeCell ref="AU68:AV68"/>
    <mergeCell ref="AK57:AL57"/>
    <mergeCell ref="AC68:AD68"/>
    <mergeCell ref="AE68:AF68"/>
    <mergeCell ref="AW68:AX68"/>
    <mergeCell ref="AO10:AP10"/>
    <mergeCell ref="AG61:AH61"/>
    <mergeCell ref="AI61:AJ61"/>
    <mergeCell ref="AK61:AL61"/>
    <mergeCell ref="AE65:AF65"/>
    <mergeCell ref="AG65:AH65"/>
    <mergeCell ref="AI65:AJ65"/>
    <mergeCell ref="AK65:AL65"/>
    <mergeCell ref="AM65:AN65"/>
    <mergeCell ref="AO65:AP65"/>
    <mergeCell ref="AI63:AJ63"/>
    <mergeCell ref="AK63:AL63"/>
    <mergeCell ref="AM63:AN63"/>
    <mergeCell ref="AO63:AP63"/>
    <mergeCell ref="AM61:AN61"/>
    <mergeCell ref="AM60:AN60"/>
    <mergeCell ref="AM62:AN62"/>
    <mergeCell ref="AM67:AN67"/>
    <mergeCell ref="AO61:AP61"/>
    <mergeCell ref="AM57:AN57"/>
    <mergeCell ref="AG57:AH57"/>
    <mergeCell ref="AO67:AP67"/>
    <mergeCell ref="AQ67:AR67"/>
    <mergeCell ref="AS67:AT67"/>
    <mergeCell ref="AW65:AX65"/>
    <mergeCell ref="AY65:AZ65"/>
    <mergeCell ref="AQ64:AR64"/>
    <mergeCell ref="AS64:AT64"/>
    <mergeCell ref="AU64:AV64"/>
    <mergeCell ref="AM66:AN66"/>
    <mergeCell ref="AO66:AP66"/>
    <mergeCell ref="AQ66:AR66"/>
    <mergeCell ref="AS66:AT66"/>
    <mergeCell ref="AU66:AV66"/>
    <mergeCell ref="AQ65:AR65"/>
    <mergeCell ref="AW67:AX67"/>
    <mergeCell ref="AY67:AZ67"/>
    <mergeCell ref="AY63:AZ63"/>
    <mergeCell ref="BK61:BL61"/>
    <mergeCell ref="BM61:BN61"/>
    <mergeCell ref="BM62:BN62"/>
    <mergeCell ref="BI61:BJ61"/>
    <mergeCell ref="AU67:AV67"/>
    <mergeCell ref="AS65:AT65"/>
    <mergeCell ref="AU65:AV65"/>
    <mergeCell ref="BE67:BF67"/>
    <mergeCell ref="AS62:AT62"/>
    <mergeCell ref="AU62:AV62"/>
    <mergeCell ref="BA63:BB63"/>
    <mergeCell ref="BE63:BF63"/>
    <mergeCell ref="BG63:BH63"/>
    <mergeCell ref="AS61:AT61"/>
    <mergeCell ref="AY62:AZ62"/>
    <mergeCell ref="BC62:BD62"/>
    <mergeCell ref="BE62:BF62"/>
    <mergeCell ref="BG62:BH62"/>
    <mergeCell ref="AU61:AV61"/>
    <mergeCell ref="AW61:AX61"/>
    <mergeCell ref="BA62:BB62"/>
    <mergeCell ref="BE61:BF61"/>
    <mergeCell ref="BA67:BB67"/>
    <mergeCell ref="BQ68:BR68"/>
    <mergeCell ref="BG68:BH68"/>
    <mergeCell ref="BI68:BJ68"/>
    <mergeCell ref="BK68:BL68"/>
    <mergeCell ref="BM68:BN68"/>
    <mergeCell ref="BO68:BP68"/>
    <mergeCell ref="BQ67:BR67"/>
    <mergeCell ref="BK65:BL65"/>
    <mergeCell ref="BK66:BL66"/>
    <mergeCell ref="BO67:BP67"/>
    <mergeCell ref="BG67:BH67"/>
    <mergeCell ref="BI67:BJ67"/>
    <mergeCell ref="BK67:BL67"/>
    <mergeCell ref="BO65:BP65"/>
    <mergeCell ref="BQ66:BR66"/>
    <mergeCell ref="AY61:AZ61"/>
    <mergeCell ref="BA61:BB61"/>
    <mergeCell ref="AS59:AT59"/>
    <mergeCell ref="BC59:BD59"/>
    <mergeCell ref="AA58:AB58"/>
    <mergeCell ref="AC58:AD58"/>
    <mergeCell ref="AM59:AN59"/>
    <mergeCell ref="BI59:BJ59"/>
    <mergeCell ref="BE59:BF59"/>
    <mergeCell ref="BC61:BD61"/>
    <mergeCell ref="AW59:AX59"/>
    <mergeCell ref="AY59:AZ59"/>
    <mergeCell ref="BA59:BB59"/>
    <mergeCell ref="BG60:BH60"/>
    <mergeCell ref="BI60:BJ60"/>
    <mergeCell ref="BA60:BB60"/>
    <mergeCell ref="BC60:BD60"/>
    <mergeCell ref="BE60:BF60"/>
    <mergeCell ref="AY60:AZ60"/>
    <mergeCell ref="AU60:AV60"/>
    <mergeCell ref="BG61:BH61"/>
    <mergeCell ref="AA59:AB59"/>
    <mergeCell ref="AC59:AD59"/>
    <mergeCell ref="AQ61:AR61"/>
    <mergeCell ref="AK58:AL58"/>
    <mergeCell ref="AY55:AZ55"/>
    <mergeCell ref="BA55:BB55"/>
    <mergeCell ref="BC55:BD55"/>
    <mergeCell ref="AW56:AX56"/>
    <mergeCell ref="BG58:BH58"/>
    <mergeCell ref="BG59:BH59"/>
    <mergeCell ref="BE58:BF58"/>
    <mergeCell ref="AW58:AX58"/>
    <mergeCell ref="AY58:AZ58"/>
    <mergeCell ref="BA58:BB58"/>
    <mergeCell ref="AM55:AN55"/>
    <mergeCell ref="AO55:AP55"/>
    <mergeCell ref="AQ55:AR55"/>
    <mergeCell ref="AS55:AT55"/>
    <mergeCell ref="AU56:AV56"/>
    <mergeCell ref="AO56:AP56"/>
    <mergeCell ref="AQ56:AR56"/>
    <mergeCell ref="AS56:AT56"/>
    <mergeCell ref="AQ57:AR57"/>
    <mergeCell ref="AS57:AT57"/>
    <mergeCell ref="AU57:AV57"/>
    <mergeCell ref="BC58:BD58"/>
    <mergeCell ref="AO58:AP58"/>
    <mergeCell ref="AQ58:AR58"/>
    <mergeCell ref="AU59:AV59"/>
    <mergeCell ref="AO59:AP59"/>
    <mergeCell ref="AQ59:AR59"/>
    <mergeCell ref="AM58:AN58"/>
    <mergeCell ref="AS58:AT58"/>
    <mergeCell ref="AU58:AV58"/>
    <mergeCell ref="AQ62:AR62"/>
    <mergeCell ref="AO60:AP60"/>
    <mergeCell ref="AQ60:AR60"/>
    <mergeCell ref="AS53:AT53"/>
    <mergeCell ref="AU53:AV53"/>
    <mergeCell ref="BG57:BH57"/>
    <mergeCell ref="BA57:BB57"/>
    <mergeCell ref="BC57:BD57"/>
    <mergeCell ref="BG55:BH55"/>
    <mergeCell ref="BI55:BJ55"/>
    <mergeCell ref="AY57:AZ57"/>
    <mergeCell ref="AO57:AP57"/>
    <mergeCell ref="AW57:AX57"/>
    <mergeCell ref="BE57:BF57"/>
    <mergeCell ref="BI57:BJ57"/>
    <mergeCell ref="BG56:BH56"/>
    <mergeCell ref="BI56:BJ56"/>
    <mergeCell ref="S53:T53"/>
    <mergeCell ref="U53:V53"/>
    <mergeCell ref="W53:X53"/>
    <mergeCell ref="AY56:AZ56"/>
    <mergeCell ref="BA56:BB56"/>
    <mergeCell ref="BC56:BD56"/>
    <mergeCell ref="Y53:Z53"/>
    <mergeCell ref="AA53:AB53"/>
    <mergeCell ref="AC53:AD53"/>
    <mergeCell ref="AE53:AF53"/>
    <mergeCell ref="S55:T55"/>
    <mergeCell ref="U55:V55"/>
    <mergeCell ref="W55:X55"/>
    <mergeCell ref="Y55:Z55"/>
    <mergeCell ref="AA55:AB55"/>
    <mergeCell ref="AC55:AD55"/>
    <mergeCell ref="AE55:AF55"/>
    <mergeCell ref="AI55:AJ55"/>
    <mergeCell ref="AK55:AL55"/>
    <mergeCell ref="AC54:AD54"/>
    <mergeCell ref="AK56:AL56"/>
    <mergeCell ref="AM53:AN53"/>
    <mergeCell ref="AO53:AP53"/>
    <mergeCell ref="AQ53:AR53"/>
    <mergeCell ref="AE61:AF61"/>
    <mergeCell ref="S60:T60"/>
    <mergeCell ref="U60:V60"/>
    <mergeCell ref="S59:T59"/>
    <mergeCell ref="U59:V59"/>
    <mergeCell ref="W59:X59"/>
    <mergeCell ref="Y59:Z59"/>
    <mergeCell ref="AG55:AH55"/>
    <mergeCell ref="AI56:AJ56"/>
    <mergeCell ref="S56:T56"/>
    <mergeCell ref="U56:V56"/>
    <mergeCell ref="W56:X56"/>
    <mergeCell ref="Y56:Z56"/>
    <mergeCell ref="AA56:AB56"/>
    <mergeCell ref="AC56:AD56"/>
    <mergeCell ref="AE56:AF56"/>
    <mergeCell ref="AE58:AF58"/>
    <mergeCell ref="AG58:AH58"/>
    <mergeCell ref="AE57:AF57"/>
    <mergeCell ref="AE60:AF60"/>
    <mergeCell ref="AI58:AJ58"/>
    <mergeCell ref="AE59:AF59"/>
    <mergeCell ref="AG59:AH59"/>
    <mergeCell ref="AI59:AJ59"/>
    <mergeCell ref="Q63:R63"/>
    <mergeCell ref="Q59:R59"/>
    <mergeCell ref="Q62:R62"/>
    <mergeCell ref="O57:P57"/>
    <mergeCell ref="O58:P58"/>
    <mergeCell ref="O59:P59"/>
    <mergeCell ref="O60:P60"/>
    <mergeCell ref="O61:P61"/>
    <mergeCell ref="Q53:R53"/>
    <mergeCell ref="Q54:R54"/>
    <mergeCell ref="O53:P53"/>
    <mergeCell ref="O54:P54"/>
    <mergeCell ref="O55:P55"/>
    <mergeCell ref="O56:P56"/>
    <mergeCell ref="Q57:R57"/>
    <mergeCell ref="Q58:R58"/>
    <mergeCell ref="Q55:R55"/>
    <mergeCell ref="AG54:AH54"/>
    <mergeCell ref="AI54:AJ54"/>
    <mergeCell ref="AK54:AL54"/>
    <mergeCell ref="S54:T54"/>
    <mergeCell ref="U54:V54"/>
    <mergeCell ref="W54:X54"/>
    <mergeCell ref="Y54:Z54"/>
    <mergeCell ref="AA54:AB54"/>
    <mergeCell ref="AG56:AH56"/>
    <mergeCell ref="AG53:AH53"/>
    <mergeCell ref="AE54:AF54"/>
    <mergeCell ref="AW54:AX54"/>
    <mergeCell ref="AY54:AZ54"/>
    <mergeCell ref="BG53:BH53"/>
    <mergeCell ref="BI53:BJ53"/>
    <mergeCell ref="BK53:BL53"/>
    <mergeCell ref="BO53:BP53"/>
    <mergeCell ref="BE54:BF54"/>
    <mergeCell ref="AU54:AV54"/>
    <mergeCell ref="BG54:BH54"/>
    <mergeCell ref="AM54:AN54"/>
    <mergeCell ref="AO54:AP54"/>
    <mergeCell ref="AQ54:AR54"/>
    <mergeCell ref="AS54:AT54"/>
    <mergeCell ref="BI54:BJ54"/>
    <mergeCell ref="BK54:BL54"/>
    <mergeCell ref="BA54:BB54"/>
    <mergeCell ref="BC54:BD54"/>
    <mergeCell ref="AW53:AX53"/>
    <mergeCell ref="AY53:AZ53"/>
    <mergeCell ref="BA53:BB53"/>
    <mergeCell ref="BC53:BD53"/>
    <mergeCell ref="BE53:BF53"/>
    <mergeCell ref="B67:C67"/>
    <mergeCell ref="B68:C68"/>
    <mergeCell ref="B64:C64"/>
    <mergeCell ref="F64:N64"/>
    <mergeCell ref="O64:P64"/>
    <mergeCell ref="Q64:R64"/>
    <mergeCell ref="S64:T64"/>
    <mergeCell ref="F66:N66"/>
    <mergeCell ref="O66:P66"/>
    <mergeCell ref="Q66:R66"/>
    <mergeCell ref="S66:T66"/>
    <mergeCell ref="S68:T68"/>
    <mergeCell ref="F67:N67"/>
    <mergeCell ref="O67:P67"/>
    <mergeCell ref="Q67:R67"/>
    <mergeCell ref="S67:T67"/>
    <mergeCell ref="F65:N65"/>
    <mergeCell ref="O65:P65"/>
    <mergeCell ref="Q65:R65"/>
    <mergeCell ref="S65:T65"/>
    <mergeCell ref="F68:N68"/>
    <mergeCell ref="O68:P68"/>
    <mergeCell ref="U64:V64"/>
    <mergeCell ref="W64:X64"/>
    <mergeCell ref="Y64:Z64"/>
    <mergeCell ref="AA64:AB64"/>
    <mergeCell ref="AC64:AD64"/>
    <mergeCell ref="AE64:AF64"/>
    <mergeCell ref="AG64:AH64"/>
    <mergeCell ref="AI64:AJ64"/>
    <mergeCell ref="AK64:AL64"/>
    <mergeCell ref="U65:V65"/>
    <mergeCell ref="W65:X65"/>
    <mergeCell ref="Y65:Z65"/>
    <mergeCell ref="AA65:AB65"/>
    <mergeCell ref="AC65:AD65"/>
    <mergeCell ref="U66:V66"/>
    <mergeCell ref="W66:X66"/>
    <mergeCell ref="Y66:Z66"/>
    <mergeCell ref="AA66:AB66"/>
    <mergeCell ref="AC66:AD66"/>
    <mergeCell ref="U67:V67"/>
    <mergeCell ref="W67:X67"/>
    <mergeCell ref="Y67:Z67"/>
    <mergeCell ref="AA67:AB67"/>
    <mergeCell ref="AC67:AD67"/>
    <mergeCell ref="AE67:AF67"/>
    <mergeCell ref="AG67:AH67"/>
    <mergeCell ref="AI67:AJ67"/>
    <mergeCell ref="AK67:AL67"/>
    <mergeCell ref="BQ53:BR53"/>
    <mergeCell ref="BQ65:BR65"/>
    <mergeCell ref="BS65:BT65"/>
    <mergeCell ref="BS64:BT64"/>
    <mergeCell ref="BS62:BT62"/>
    <mergeCell ref="BQ62:BR62"/>
    <mergeCell ref="BM54:BN54"/>
    <mergeCell ref="BO54:BP54"/>
    <mergeCell ref="BM53:BN53"/>
    <mergeCell ref="BQ54:BR54"/>
    <mergeCell ref="BO63:BP63"/>
    <mergeCell ref="BM64:BN64"/>
    <mergeCell ref="BO64:BP64"/>
    <mergeCell ref="BQ64:BR64"/>
    <mergeCell ref="BQ63:BR63"/>
    <mergeCell ref="BQ61:BR61"/>
    <mergeCell ref="BQ60:BR60"/>
    <mergeCell ref="BM59:BN59"/>
    <mergeCell ref="BO59:BP59"/>
    <mergeCell ref="BM60:BN60"/>
    <mergeCell ref="BO60:BP60"/>
    <mergeCell ref="BO62:BP62"/>
    <mergeCell ref="BO61:BP61"/>
    <mergeCell ref="BS66:BT66"/>
    <mergeCell ref="BE66:BF66"/>
    <mergeCell ref="BG66:BH66"/>
    <mergeCell ref="BI66:BJ66"/>
    <mergeCell ref="AW64:AX64"/>
    <mergeCell ref="AY64:AZ64"/>
    <mergeCell ref="BA64:BB64"/>
    <mergeCell ref="BC64:BD64"/>
    <mergeCell ref="BG65:BH65"/>
    <mergeCell ref="BI65:BJ65"/>
    <mergeCell ref="AW66:AX66"/>
    <mergeCell ref="AY66:AZ66"/>
    <mergeCell ref="BM66:BN66"/>
    <mergeCell ref="BO66:BP66"/>
    <mergeCell ref="BE65:BF65"/>
    <mergeCell ref="BE64:BF64"/>
    <mergeCell ref="BG64:BH64"/>
    <mergeCell ref="BI64:BJ64"/>
    <mergeCell ref="BK64:BL64"/>
    <mergeCell ref="BA65:BB65"/>
    <mergeCell ref="BK59:BL59"/>
    <mergeCell ref="BK60:BL60"/>
    <mergeCell ref="BW65:BX65"/>
    <mergeCell ref="BK55:BL55"/>
    <mergeCell ref="BM55:BN55"/>
    <mergeCell ref="BE56:BF56"/>
    <mergeCell ref="BK56:BL56"/>
    <mergeCell ref="BM56:BN56"/>
    <mergeCell ref="BQ59:BR59"/>
    <mergeCell ref="BM58:BN58"/>
    <mergeCell ref="BO58:BP58"/>
    <mergeCell ref="BQ58:BR58"/>
    <mergeCell ref="BQ56:BR56"/>
    <mergeCell ref="BI58:BJ58"/>
    <mergeCell ref="BK58:BL58"/>
    <mergeCell ref="BO56:BP56"/>
    <mergeCell ref="BO55:BP55"/>
    <mergeCell ref="BQ55:BR55"/>
    <mergeCell ref="BE55:BF55"/>
    <mergeCell ref="BK57:BL57"/>
    <mergeCell ref="BM57:BN57"/>
    <mergeCell ref="BO57:BP57"/>
    <mergeCell ref="BQ57:BR57"/>
    <mergeCell ref="BK63:BL63"/>
    <mergeCell ref="BY10:BY11"/>
    <mergeCell ref="BW61:BX61"/>
    <mergeCell ref="BW62:BX62"/>
    <mergeCell ref="BW63:BX63"/>
    <mergeCell ref="BW64:BX64"/>
    <mergeCell ref="BU68:BV68"/>
    <mergeCell ref="BU10:BV10"/>
    <mergeCell ref="BU53:BV53"/>
    <mergeCell ref="BU54:BV54"/>
    <mergeCell ref="BU55:BV55"/>
    <mergeCell ref="BU56:BV56"/>
    <mergeCell ref="BU57:BV57"/>
    <mergeCell ref="BU58:BV58"/>
    <mergeCell ref="BU59:BV59"/>
    <mergeCell ref="BU60:BV60"/>
    <mergeCell ref="BU61:BV61"/>
    <mergeCell ref="BU62:BV62"/>
    <mergeCell ref="BU63:BV63"/>
    <mergeCell ref="BU64:BV64"/>
    <mergeCell ref="BU65:BV65"/>
    <mergeCell ref="BU66:BV66"/>
    <mergeCell ref="BU67:BV67"/>
    <mergeCell ref="BW66:BX66"/>
    <mergeCell ref="BW67:BX6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AU7:AV7"/>
    <mergeCell ref="AW7:AX7"/>
    <mergeCell ref="BQ7:BR7"/>
    <mergeCell ref="BS7:BT7"/>
    <mergeCell ref="BU7:BV7"/>
    <mergeCell ref="BW7:BX7"/>
    <mergeCell ref="AY7:AZ7"/>
    <mergeCell ref="BA7:BB7"/>
    <mergeCell ref="BC7:BD7"/>
    <mergeCell ref="BE7:BF7"/>
    <mergeCell ref="BG7:BH7"/>
    <mergeCell ref="BI7:BJ7"/>
    <mergeCell ref="BK7:BL7"/>
    <mergeCell ref="BM7:BN7"/>
    <mergeCell ref="BO7:BP7"/>
  </mergeCells>
  <conditionalFormatting sqref="BR1:BT4 K13:BT13 G13:H13 G1:BP4 A73:A1048576 M14:M50 BY1:BY10 BY12:BY50 G11:BT12 G52:N53 G57:N57 G5:BT6 G10:N10 G8:BT9 G7:O7 Q7 S7 W7 AA7 AE7 AI7 AM7 AQ7 AU7 AY7 BC7 BG7 BK7 BO7 BS7 BW7 U7 Y7 AC7 AG7 AK7 AO7 AS7 AW7 BA7 BE7 BI7 BM7 BQ7 BU7 BY57:XFD57 BY52:BY53 G58:XFD1048576 G54:XFD56 BZ1:XFD53 G51:BY51 A1:A71">
    <cfRule type="cellIs" dxfId="14" priority="754" operator="equal">
      <formula>0</formula>
    </cfRule>
  </conditionalFormatting>
  <conditionalFormatting sqref="K1:K13 K74:K1048576 K51:K71">
    <cfRule type="cellIs" dxfId="13" priority="752" operator="lessThan">
      <formula>0</formula>
    </cfRule>
  </conditionalFormatting>
  <conditionalFormatting sqref="M74:M1048576 M1:M71">
    <cfRule type="cellIs" dxfId="12" priority="729" operator="lessThan">
      <formula>0</formula>
    </cfRule>
  </conditionalFormatting>
  <conditionalFormatting sqref="G14:L14 K15:L50 G15:H50 N14:BT50 I13:J50">
    <cfRule type="cellIs" dxfId="11" priority="712" operator="equal">
      <formula>0</formula>
    </cfRule>
  </conditionalFormatting>
  <conditionalFormatting sqref="K14:K50">
    <cfRule type="cellIs" dxfId="10" priority="711" operator="lessThan">
      <formula>0</formula>
    </cfRule>
  </conditionalFormatting>
  <conditionalFormatting sqref="BU14:BV50">
    <cfRule type="cellIs" dxfId="9" priority="471" operator="equal">
      <formula>0</formula>
    </cfRule>
  </conditionalFormatting>
  <conditionalFormatting sqref="BW14:BX50">
    <cfRule type="cellIs" dxfId="8" priority="465" operator="equal">
      <formula>0</formula>
    </cfRule>
  </conditionalFormatting>
  <conditionalFormatting sqref="A72">
    <cfRule type="cellIs" dxfId="7" priority="464" operator="equal">
      <formula>0</formula>
    </cfRule>
  </conditionalFormatting>
  <conditionalFormatting sqref="K72:K73">
    <cfRule type="cellIs" dxfId="6" priority="463" operator="lessThan">
      <formula>0</formula>
    </cfRule>
  </conditionalFormatting>
  <conditionalFormatting sqref="M72:M73">
    <cfRule type="cellIs" dxfId="5" priority="462" operator="lessThan">
      <formula>0</formula>
    </cfRule>
  </conditionalFormatting>
  <conditionalFormatting sqref="L13:L51">
    <cfRule type="cellIs" dxfId="4" priority="420" operator="lessThan">
      <formula>0</formula>
    </cfRule>
  </conditionalFormatting>
  <conditionalFormatting sqref="O10:BX10">
    <cfRule type="cellIs" dxfId="3" priority="415" operator="equal">
      <formula>TODAY()-1</formula>
    </cfRule>
  </conditionalFormatting>
  <conditionalFormatting sqref="O58:BX68 O54:BX56 O10:BX51">
    <cfRule type="expression" dxfId="2" priority="409">
      <formula>WEEKDAY(SUM(N$10:O$10),2)=7</formula>
    </cfRule>
  </conditionalFormatting>
  <conditionalFormatting sqref="O53:BX53 O57:BX57">
    <cfRule type="cellIs" dxfId="1" priority="408" operator="equal">
      <formula>0</formula>
    </cfRule>
  </conditionalFormatting>
  <conditionalFormatting sqref="BS10:BX10">
    <cfRule type="containsText" dxfId="0" priority="406" operator="containsText" text="в этом месяце столбец не заполняется">
      <formula>NOT(ISERROR(SEARCH("в этом месяце столбец не заполняется",BS10)))</formula>
    </cfRule>
  </conditionalFormatting>
  <dataValidations xWindow="994" yWindow="427" count="20">
    <dataValidation allowBlank="1" showInputMessage="1" showErrorMessage="1" errorTitle="ВНИМАНИЕ!" error="Данные ячейки содержат формулу._x000a_Изменение данных запрещено" promptTitle="ВНИМАНИЕ!" prompt="Данная ячейка содержит формулу._x000a_Изменение данных запрещено!" sqref="E57 O57:BX57 O53:BX53 E53 K13:L51 G13:G51 BY13:BY51 N13:N51"/>
    <dataValidation allowBlank="1" showInputMessage="1" showErrorMessage="1" errorTitle="ВНИМАНИЕ!" error="Данная ячейка является вспомогательной для структуры графика._x000a_Изменение данных запрещено!" promptTitle="ВНИМАНИЕ!" prompt="Данная ячейка является вспомогательной для структуры графика._x000a_Изменение данных запрещено!" sqref="N8:BY9"/>
    <dataValidation allowBlank="1" showInputMessage="1" showErrorMessage="1" errorTitle="ВНИМАНИЕ!" error="Данная ячейка содержит формулу._x000a_Изменение данных ЗАПРЕЩЕНО!_x000a_В данной ячейке план отображается автоматически, посредством суммирования ежедневного плана." promptTitle="ВНИМАНИЕ!" prompt="Данная ячейка содержит формулу._x000a_Изменение данных ЗАПРЕЩЕНО!_x000a_В данной ячейке план отображается автоматически, посредством суммирования ежедневного плана." sqref="H13:H51"/>
    <dataValidation allowBlank="1" showInputMessage="1" showErrorMessage="1" error="В данную ячейку ставим среднее плановое колличество выхода людей (заполняется единовременно. только при составлении первичного графика)" prompt="В данную ячейку ставим среднее плановое количество выхода людей (заполняется единожды. только при составлении первичного графика)" sqref="E54:E56"/>
    <dataValidation allowBlank="1" showInputMessage="1" showErrorMessage="1" error="В данную ячейку ставим среднее плановое колличество выхода техники (заполняется единовременно. только при составлении первичного графика)" prompt="В данную ячейку ставим среднее плановое количество выхода техники (заполняется единожды. только при составлении первичного графика)" sqref="E58:E68"/>
    <dataValidation allowBlank="1" showInputMessage="1" showErrorMessage="1" error="Ячейки выделенные розовым обязательны для заполнения. После записи в них соответствующих данных их цвет будет изменен на белый " prompt="Ячейки выделенные розовым обязательны для заполнения. После записи в них соответствующих данных их цвет будет изменен на белый." sqref="C8"/>
    <dataValidation allowBlank="1" showInputMessage="1" showErrorMessage="1" promptTitle="ВНИМАНИЕ!" prompt="Данная ячейка содержит формулу._x000a_Изменение данных запрещено!_x000a_Вычисление производится автоматически по состоянию на отчетную дату посредством изменения числа справа от комментариев" sqref="I13:J51"/>
    <dataValidation allowBlank="1" showInputMessage="1" showErrorMessage="1" promptTitle="ВНИМАНИЕ!" prompt="Данная ячейка содержит формулу._x000a_Изменение данных запрещено!_x000a_Если после внесения в правом поле фактически выполненных объемов работ, данная ячейка загорается желтым, значит фактически выполненный объем с начала строительства превышает проектный." sqref="M13:M51"/>
    <dataValidation allowBlank="1" showInputMessage="1" showErrorMessage="1" promptTitle="ВАЖНО!" prompt="Ячейки выделенные розовым обязательны для заполнения. После записи в них соответствующих данных их цвет будет изменен на белый._x000a_" sqref="B13:E51"/>
    <dataValidation allowBlank="1" showInputMessage="1" showErrorMessage="1" promptTitle="ВНИМАНИЕ!" prompt="В данной ячейке указываем только фактический выход людей на объекты строительства. Ячейка объеденина и не требует отображения в ней планового выхода людей. Плановый объем указывается единожды слева под колонкой &quot;всего по объекту (проект)&quot;" sqref="BW54:BX56"/>
    <dataValidation allowBlank="1" showInputMessage="1" showErrorMessage="1" promptTitle="ВНИМАНИЕ!" prompt="В данной ячейке указываем только фактический выход техники на объекты строительства (без простоя). Ячейка объеденина и не требует отображения в ней планового выхода. Плановый объем указывается единожды слева под колонкой &quot;всего по объекту (проект)&quot;" sqref="BW58:BX68"/>
    <dataValidation allowBlank="1" showInputMessage="1" showErrorMessage="1" prompt="Ячейка является обязательной для заполнения при наличии  выполненных работ с начала строительства по начало планового месяца._x000a_" sqref="F13:F51"/>
    <dataValidation allowBlank="1" showInputMessage="1" showErrorMessage="1" promptTitle="ВНИМАНИЕ!" prompt="В данной ячейке указываем только фактический выход техники на объекты строительства (без простоя). Ячейка объединена и не требует отображения в ней планового выхода. Плановый объем указывается единожды слева под колонкой &quot;всего по объекту (проект)&quot;" sqref="O58:BV68"/>
    <dataValidation allowBlank="1" showInputMessage="1" showErrorMessage="1" promptTitle="ВНИМАНИЕ!" prompt="В данной ячейке указываем только фактический выход людей на объекты строительства. Ячейка объединена и не требует отображения в ней планового выхода людей. Плановый объем указывается единожды слева под колонкой &quot;всего по объекту (проект)&quot;" sqref="O54:BV56"/>
    <dataValidation allowBlank="1" showInputMessage="1" showErrorMessage="1" prompt="Все ячейки выделенные розовым обязательны для заполнения. После записи в них определённых данных, их цвет будет изменён на белый." sqref="C6:C7"/>
    <dataValidation allowBlank="1" showInputMessage="1" showErrorMessage="1" promptTitle="ВНИМАНИЕ!" prompt="В данную ячейку вписываем название месяца В ИМЕНИТЕЛЬНОМ ПАДЕЖЕ (в противном случае данный график будет работать некорректно)" sqref="E5"/>
    <dataValidation allowBlank="1" showInputMessage="1" showErrorMessage="1" promptTitle="ВНИМАНИЕ!" prompt="Данная ячейка содержит формулу. Изменение данных строго запрещено! При случайном изменении данных нажать отмену или клавиши &quot;Ctrl+Z&quot;" sqref="O10:BX10"/>
    <dataValidation allowBlank="1" showInputMessage="1" showErrorMessage="1" promptTitle="Возможные варианты:" prompt="Кран; Подъемник; Погрузчик; Самосвал; Седельный тягач; А/м грузовой; Трактор; Экскаватор; Бульдозер; Грейдер; Трубоукладчик; Сваебой; Буровая машина; ППУ; ДЭС; Автобетоносмеситель; Бензовоз; Вахта; Автобус; Микроавтобус; А/м грузопассажирский;А/м легковой" sqref="B58:C68"/>
    <dataValidation allowBlank="1" showInputMessage="1" showErrorMessage="1" promptTitle="ВАЖНО!" prompt="Ячейки выделенные розовым обязательны для заполнения. После записи в них соответствующих данных их цвет будет изменен на белый." sqref="B74:E74 B72:E72"/>
    <dataValidation allowBlank="1" showInputMessage="1" showErrorMessage="1" promptTitle="ВНИМАНИЕ!" prompt="В данной ячейке указываем год только цифрами, применение букв, знаков пунктуации и пробелов ЗАПРЕШЕНО (в противном случае данный график будет работать некорректно)" sqref="F5"/>
  </dataValidations>
  <pageMargins left="0.23622047244094491" right="0.23622047244094491" top="0.32" bottom="0.33" header="0.31496062992125984" footer="0.31496062992125984"/>
  <pageSetup paperSize="9" scale="18" fitToHeight="10" orientation="landscape" r:id="rId2"/>
  <ignoredErrors>
    <ignoredError sqref="O53:BX53 O57:BX57 E53 E57 G17 H15 G14:H14 G13:H13 K13:L13 K14:L45 N13 N14:N45 G18:H45 H17 G16:H16 G15 G46:H50 N46:N50 M15:M50 M13:M14 K46:L50 I13:J50 G51:N5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1"/>
  <sheetViews>
    <sheetView tabSelected="1" view="pageBreakPreview" zoomScale="70" zoomScaleNormal="90" zoomScaleSheetLayoutView="70" workbookViewId="0">
      <pane xSplit="23" ySplit="10" topLeftCell="X11" activePane="bottomRight" state="frozen"/>
      <selection pane="topRight" activeCell="X1" sqref="X1"/>
      <selection pane="bottomLeft" activeCell="A11" sqref="A11"/>
      <selection pane="bottomRight" activeCell="AD4" sqref="AD4"/>
    </sheetView>
  </sheetViews>
  <sheetFormatPr defaultRowHeight="14.25" outlineLevelRow="1" outlineLevelCol="1"/>
  <cols>
    <col min="1" max="1" width="8.75" customWidth="1"/>
    <col min="2" max="2" width="17.875" customWidth="1"/>
    <col min="3" max="3" width="10.75" customWidth="1"/>
    <col min="4" max="4" width="2.875" customWidth="1"/>
    <col min="5" max="6" width="10.75" customWidth="1"/>
    <col min="7" max="7" width="10.75" hidden="1" customWidth="1"/>
    <col min="8" max="8" width="10.75" customWidth="1"/>
    <col min="9" max="9" width="2.875" customWidth="1"/>
    <col min="10" max="12" width="10.75" customWidth="1"/>
    <col min="13" max="13" width="2.875" hidden="1" customWidth="1" outlineLevel="1"/>
    <col min="14" max="16" width="10.75" hidden="1" customWidth="1" outlineLevel="1"/>
    <col min="17" max="17" width="2.875" customWidth="1" collapsed="1"/>
    <col min="18" max="20" width="10.75" hidden="1" customWidth="1" outlineLevel="1"/>
    <col min="21" max="21" width="2.875" hidden="1" customWidth="1" outlineLevel="1"/>
    <col min="22" max="22" width="0.125" hidden="1" customWidth="1" outlineLevel="1"/>
    <col min="23" max="23" width="11.375" customWidth="1" collapsed="1"/>
    <col min="24" max="24" width="9.125" customWidth="1"/>
    <col min="30" max="30" width="11" bestFit="1" customWidth="1"/>
  </cols>
  <sheetData>
    <row r="1" spans="1:85" outlineLevel="1">
      <c r="A1" s="74"/>
      <c r="B1" s="68" t="s">
        <v>36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83"/>
      <c r="X1" s="113"/>
      <c r="Y1" s="113"/>
      <c r="Z1" s="113"/>
      <c r="AA1" s="113"/>
      <c r="AB1" s="113"/>
      <c r="AC1" s="84"/>
      <c r="AD1" s="65" t="s">
        <v>37</v>
      </c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</row>
    <row r="2" spans="1:85" ht="15" outlineLevel="1" thickBot="1">
      <c r="A2" s="74"/>
      <c r="B2" s="68" t="s">
        <v>69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83"/>
      <c r="X2" s="113"/>
      <c r="Y2" s="113"/>
      <c r="Z2" s="114" t="s">
        <v>38</v>
      </c>
      <c r="AA2" s="113"/>
      <c r="AB2" s="113"/>
      <c r="AC2" s="84"/>
      <c r="AD2" s="95" t="s">
        <v>39</v>
      </c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</row>
    <row r="3" spans="1:85" outlineLevel="1">
      <c r="A3" s="74"/>
      <c r="B3" s="68" t="s">
        <v>40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83"/>
      <c r="X3" s="111">
        <v>1</v>
      </c>
      <c r="Y3" s="110">
        <v>2</v>
      </c>
      <c r="Z3" s="110">
        <v>3</v>
      </c>
      <c r="AA3" s="110">
        <v>4</v>
      </c>
      <c r="AB3" s="109">
        <v>5</v>
      </c>
      <c r="AC3" s="87"/>
      <c r="AD3" s="186">
        <f>DAY('Суточно-месячный график SNGA'!$O$10)</f>
        <v>1</v>
      </c>
      <c r="AE3" s="94">
        <f>IF(AD3+1&gt;DAY(EOMONTH('Суточно-месячный график SNGA'!$O$10,0)),"",AD3+1)</f>
        <v>2</v>
      </c>
      <c r="AF3" s="94">
        <f>IF(AE3+1&gt;DAY(EOMONTH('Суточно-месячный график SNGA'!$O$10,0)),"",AE3+1)</f>
        <v>3</v>
      </c>
      <c r="AG3" s="94">
        <f>IF(AF3+1&gt;DAY(EOMONTH('Суточно-месячный график SNGA'!$O$10,0)),"",AF3+1)</f>
        <v>4</v>
      </c>
      <c r="AH3" s="94">
        <f>IF(AG3+1&gt;DAY(EOMONTH('Суточно-месячный график SNGA'!$O$10,0)),"",AG3+1)</f>
        <v>5</v>
      </c>
      <c r="AI3" s="94">
        <f>IF(AH3+1&gt;DAY(EOMONTH('Суточно-месячный график SNGA'!$O$10,0)),"",AH3+1)</f>
        <v>6</v>
      </c>
      <c r="AJ3" s="94">
        <f>IF(AI3+1&gt;DAY(EOMONTH('Суточно-месячный график SNGA'!$O$10,0)),"",AI3+1)</f>
        <v>7</v>
      </c>
      <c r="AK3" s="94">
        <f>IF(AJ3+1&gt;DAY(EOMONTH('Суточно-месячный график SNGA'!$O$10,0)),"",AJ3+1)</f>
        <v>8</v>
      </c>
      <c r="AL3" s="94">
        <f>IF(AK3+1&gt;DAY(EOMONTH('Суточно-месячный график SNGA'!$O$10,0)),"",AK3+1)</f>
        <v>9</v>
      </c>
      <c r="AM3" s="94">
        <f>IF(AL3+1&gt;DAY(EOMONTH('Суточно-месячный график SNGA'!$O$10,0)),"",AL3+1)</f>
        <v>10</v>
      </c>
      <c r="AN3" s="94">
        <f>IF(AM3+1&gt;DAY(EOMONTH('Суточно-месячный график SNGA'!$O$10,0)),"",AM3+1)</f>
        <v>11</v>
      </c>
      <c r="AO3" s="94">
        <f>IF(AN3+1&gt;DAY(EOMONTH('Суточно-месячный график SNGA'!$O$10,0)),"",AN3+1)</f>
        <v>12</v>
      </c>
      <c r="AP3" s="94">
        <f>IF(AO3+1&gt;DAY(EOMONTH('Суточно-месячный график SNGA'!$O$10,0)),"",AO3+1)</f>
        <v>13</v>
      </c>
      <c r="AQ3" s="94">
        <f>IF(AP3+1&gt;DAY(EOMONTH('Суточно-месячный график SNGA'!$O$10,0)),"",AP3+1)</f>
        <v>14</v>
      </c>
      <c r="AR3" s="94">
        <f>IF(AQ3+1&gt;DAY(EOMONTH('Суточно-месячный график SNGA'!$O$10,0)),"",AQ3+1)</f>
        <v>15</v>
      </c>
      <c r="AS3" s="94">
        <f>IF(AR3+1&gt;DAY(EOMONTH('Суточно-месячный график SNGA'!$O$10,0)),"",AR3+1)</f>
        <v>16</v>
      </c>
      <c r="AT3" s="94">
        <f>IF(AS3+1&gt;DAY(EOMONTH('Суточно-месячный график SNGA'!$O$10,0)),"",AS3+1)</f>
        <v>17</v>
      </c>
      <c r="AU3" s="94">
        <f>IF(AT3+1&gt;DAY(EOMONTH('Суточно-месячный график SNGA'!$O$10,0)),"",AT3+1)</f>
        <v>18</v>
      </c>
      <c r="AV3" s="94">
        <f>IF(AU3+1&gt;DAY(EOMONTH('Суточно-месячный график SNGA'!$O$10,0)),"",AU3+1)</f>
        <v>19</v>
      </c>
      <c r="AW3" s="94">
        <f>IF(AV3+1&gt;DAY(EOMONTH('Суточно-месячный график SNGA'!$O$10,0)),"",AV3+1)</f>
        <v>20</v>
      </c>
      <c r="AX3" s="94">
        <f>IF(AW3+1&gt;DAY(EOMONTH('Суточно-месячный график SNGA'!$O$10,0)),"",AW3+1)</f>
        <v>21</v>
      </c>
      <c r="AY3" s="94">
        <f>IF(AX3+1&gt;DAY(EOMONTH('Суточно-месячный график SNGA'!$O$10,0)),"",AX3+1)</f>
        <v>22</v>
      </c>
      <c r="AZ3" s="94">
        <f>IF(AY3+1&gt;DAY(EOMONTH('Суточно-месячный график SNGA'!$O$10,0)),"",AY3+1)</f>
        <v>23</v>
      </c>
      <c r="BA3" s="94">
        <f>IF(AZ3+1&gt;DAY(EOMONTH('Суточно-месячный график SNGA'!$O$10,0)),"",AZ3+1)</f>
        <v>24</v>
      </c>
      <c r="BB3" s="94">
        <f>IF(BA3+1&gt;DAY(EOMONTH('Суточно-месячный график SNGA'!$O$10,0)),"",BA3+1)</f>
        <v>25</v>
      </c>
      <c r="BC3" s="94">
        <f>IF(BB3+1&gt;DAY(EOMONTH('Суточно-месячный график SNGA'!$O$10,0)),"",BB3+1)</f>
        <v>26</v>
      </c>
      <c r="BD3" s="94">
        <f>IF(BC3+1&gt;DAY(EOMONTH('Суточно-месячный график SNGA'!$O$10,0)),"",BC3+1)</f>
        <v>27</v>
      </c>
      <c r="BE3" s="94">
        <f>IF(BD3+1&gt;DAY(EOMONTH('Суточно-месячный график SNGA'!$O$10,0)),"",BD3+1)</f>
        <v>28</v>
      </c>
      <c r="BF3" s="94">
        <f>IF(BE3+1&gt;DAY(EOMONTH('Суточно-месячный график SNGA'!$O$10,0)),"",BE3+1)</f>
        <v>29</v>
      </c>
      <c r="BG3" s="94">
        <f>IF(BF3+1&gt;DAY(EOMONTH('Суточно-месячный график SNGA'!$O$10,0)),"",BF3+1)</f>
        <v>30</v>
      </c>
      <c r="BH3" s="96" t="str">
        <f>IF(BG3+1&gt;DAY(EOMONTH('Суточно-месячный график SNGA'!$O$10,0)),"",BG3+1)</f>
        <v/>
      </c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</row>
    <row r="4" spans="1:85" ht="15" outlineLevel="1" thickBot="1">
      <c r="A4" s="74"/>
      <c r="B4" s="68"/>
      <c r="C4" s="68"/>
      <c r="D4" s="68"/>
      <c r="E4" s="68"/>
      <c r="F4" s="68"/>
      <c r="G4" s="68"/>
      <c r="H4" s="64"/>
      <c r="I4" s="67"/>
      <c r="J4" s="69" t="s">
        <v>41</v>
      </c>
      <c r="K4" s="82" t="str">
        <f>CHOOSE('Суточно-месячный график SNGA'!A10,X4,Y4,Z4,AA4,AB4)</f>
        <v>1 по 2</v>
      </c>
      <c r="L4" s="68" t="s">
        <v>71</v>
      </c>
      <c r="M4" s="68"/>
      <c r="N4" s="68"/>
      <c r="O4" s="68"/>
      <c r="P4" s="68"/>
      <c r="Q4" s="68"/>
      <c r="R4" s="68"/>
      <c r="S4" s="68"/>
      <c r="T4" s="68"/>
      <c r="U4" s="68"/>
      <c r="V4" s="68"/>
      <c r="W4" s="83"/>
      <c r="X4" s="117" t="str">
        <f>DAY(MAX('Суточно-месячный график SNGA'!$O$10,'Суточно-месячный график SNGA'!$O$10-WEEKDAY('Суточно-месячный график SNGA'!$O$10,2)+(COUNTA($X$3:X3)-1)*7+1))&amp;" по "&amp;DAY(MIN(EOMONTH('Суточно-месячный график SNGA'!$O$10,0),'Суточно-месячный график SNGA'!$O$10-WEEKDAY('Суточно-месячный график SNGA'!$O$10,2)+7+(COUNTA($X$3:X3)-1)*7))</f>
        <v>1 по 2</v>
      </c>
      <c r="Y4" s="115" t="str">
        <f>DAY(MAX('Суточно-месячный график SNGA'!$O$10,'Суточно-месячный график SNGA'!$O$10-WEEKDAY('Суточно-месячный график SNGA'!$O$10,2)+(COUNTA($X$3:Y3)-1)*7+1))&amp;" по "&amp;DAY(MIN(EOMONTH('Суточно-месячный график SNGA'!$O$10,0),'Суточно-месячный график SNGA'!$O$10-WEEKDAY('Суточно-месячный график SNGA'!$O$10,2)+7+(COUNTA($X$3:Y3)-1)*7))</f>
        <v>3 по 9</v>
      </c>
      <c r="Z4" s="115" t="str">
        <f>DAY(MAX('Суточно-месячный график SNGA'!$O$10,'Суточно-месячный график SNGA'!$O$10-WEEKDAY('Суточно-месячный график SNGA'!$O$10,2)+(COUNTA($X$3:Z3)-1)*7+1))&amp;" по "&amp;DAY(MIN(EOMONTH('Суточно-месячный график SNGA'!$O$10,0),'Суточно-месячный график SNGA'!$O$10-WEEKDAY('Суточно-месячный график SNGA'!$O$10,2)+7+(COUNTA($X$3:Z3)-1)*7))</f>
        <v>10 по 16</v>
      </c>
      <c r="AA4" s="115" t="str">
        <f>DAY(MAX('Суточно-месячный график SNGA'!$O$10,'Суточно-месячный график SNGA'!$O$10-WEEKDAY('Суточно-месячный график SNGA'!$O$10,2)+(COUNTA($X$3:AA3)-1)*7+1))&amp;" по "&amp;DAY(MIN(EOMONTH('Суточно-месячный график SNGA'!$O$10,0),'Суточно-месячный график SNGA'!$O$10-WEEKDAY('Суточно-месячный график SNGA'!$O$10,2)+7+(COUNTA($X$3:AA3)-1)*7))</f>
        <v>17 по 23</v>
      </c>
      <c r="AB4" s="116" t="str">
        <f>DAY(MAX('Суточно-месячный график SNGA'!$O$10,'Суточно-месячный график SNGA'!$O$10-WEEKDAY('Суточно-месячный график SNGA'!$O$10,2)+(COUNTA($X$3:AB3)-1)*7+1))&amp;" по "&amp;DAY(MIN(EOMONTH('Суточно-месячный график SNGA'!$O$10,0),'Суточно-месячный график SNGA'!$O$10-WEEKDAY('Суточно-месячный график SNGA'!$O$10,2)+7+(COUNTA($X$3:AB3)-1)*7))</f>
        <v>24 по 30</v>
      </c>
      <c r="AC4" s="84"/>
      <c r="AD4" s="183" t="str">
        <f>IF(AD3="","",IF(WEEKDAY('Суточно-месячный график SNGA'!$O$10+AD3-1,2)&lt;5,TEXT(AD3,"00"),TEXT(MAX(1,AD3+5-WEEKDAY('Суточно-месячный график SNGA'!$O$10+AD3-1,2)),"00")&amp;TEXT(-MIN(MAX($AD$3:$BH$3),AD3+7-WEEKDAY('Суточно-месячный график SNGA'!$O$10+AD3-1,2)),"00")))</f>
        <v>01-02</v>
      </c>
      <c r="AE4" s="184" t="str">
        <f>IF(AE3="","",IF(WEEKDAY('Суточно-месячный график SNGA'!$O$10+AE3-1,2)&lt;5,TEXT(AE3,"00"),TEXT(MAX(1,AE3+5-WEEKDAY('Суточно-месячный график SNGA'!$O$10+AE3-1,2)),"00")&amp;TEXT(-MIN(MAX($AD$3:$BH$3),AE3+7-WEEKDAY('Суточно-месячный график SNGA'!$O$10+AE3-1,2)),"00")))</f>
        <v>01-02</v>
      </c>
      <c r="AF4" s="97" t="str">
        <f>IF(AF3="","",IF(WEEKDAY('Суточно-месячный график SNGA'!$O$10+AF3-1,2)&lt;5,TEXT(AF3,"00"),TEXT(MAX(1,AF3+5-WEEKDAY('Суточно-месячный график SNGA'!$O$10+AF3-1,2)),"00")&amp;TEXT(-MIN(MAX($AD$3:$BH$3),AF3+7-WEEKDAY('Суточно-месячный график SNGA'!$O$10+AF3-1,2)),"00")))</f>
        <v>03</v>
      </c>
      <c r="AG4" s="97" t="str">
        <f>IF(AG3="","",IF(WEEKDAY('Суточно-месячный график SNGA'!$O$10+AG3-1,2)&lt;5,TEXT(AG3,"00"),TEXT(MAX(1,AG3+5-WEEKDAY('Суточно-месячный график SNGA'!$O$10+AG3-1,2)),"00")&amp;TEXT(-MIN(MAX($AD$3:$BH$3),AG3+7-WEEKDAY('Суточно-месячный график SNGA'!$O$10+AG3-1,2)),"00")))</f>
        <v>04</v>
      </c>
      <c r="AH4" s="97" t="str">
        <f>IF(AH3="","",IF(WEEKDAY('Суточно-месячный график SNGA'!$O$10+AH3-1,2)&lt;5,TEXT(AH3,"00"),TEXT(MAX(1,AH3+5-WEEKDAY('Суточно-месячный график SNGA'!$O$10+AH3-1,2)),"00")&amp;TEXT(-MIN(MAX($AD$3:$BH$3),AH3+7-WEEKDAY('Суточно-месячный график SNGA'!$O$10+AH3-1,2)),"00")))</f>
        <v>05</v>
      </c>
      <c r="AI4" s="184" t="str">
        <f>IF(AI3="","",IF(WEEKDAY('Суточно-месячный график SNGA'!$O$10+AI3-1,2)&lt;5,TEXT(AI3,"00"),TEXT(MAX(1,AI3+5-WEEKDAY('Суточно-месячный график SNGA'!$O$10+AI3-1,2)),"00")&amp;TEXT(-MIN(MAX($AD$3:$BH$3),AI3+7-WEEKDAY('Суточно-месячный график SNGA'!$O$10+AI3-1,2)),"00")))</f>
        <v>06</v>
      </c>
      <c r="AJ4" s="184" t="str">
        <f>IF(AJ3="","",IF(WEEKDAY('Суточно-месячный график SNGA'!$O$10+AJ3-1,2)&lt;5,TEXT(AJ3,"00"),TEXT(MAX(1,AJ3+5-WEEKDAY('Суточно-месячный график SNGA'!$O$10+AJ3-1,2)),"00")&amp;TEXT(-MIN(MAX($AD$3:$BH$3),AJ3+7-WEEKDAY('Суточно-месячный график SNGA'!$O$10+AJ3-1,2)),"00")))</f>
        <v>07-09</v>
      </c>
      <c r="AK4" s="184" t="str">
        <f>IF(AK3="","",IF(WEEKDAY('Суточно-месячный график SNGA'!$O$10+AK3-1,2)&lt;5,TEXT(AK3,"00"),TEXT(MAX(1,AK3+5-WEEKDAY('Суточно-месячный график SNGA'!$O$10+AK3-1,2)),"00")&amp;TEXT(-MIN(MAX($AD$3:$BH$3),AK3+7-WEEKDAY('Суточно-месячный график SNGA'!$O$10+AK3-1,2)),"00")))</f>
        <v>07-09</v>
      </c>
      <c r="AL4" s="184" t="str">
        <f>IF(AL3="","",IF(WEEKDAY('Суточно-месячный график SNGA'!$O$10+AL3-1,2)&lt;5,TEXT(AL3,"00"),TEXT(MAX(1,AL3+5-WEEKDAY('Суточно-месячный график SNGA'!$O$10+AL3-1,2)),"00")&amp;TEXT(-MIN(MAX($AD$3:$BH$3),AL3+7-WEEKDAY('Суточно-месячный график SNGA'!$O$10+AL3-1,2)),"00")))</f>
        <v>07-09</v>
      </c>
      <c r="AM4" s="97" t="str">
        <f>IF(AM3="","",IF(WEEKDAY('Суточно-месячный график SNGA'!$O$10+AM3-1,2)&lt;5,TEXT(AM3,"00"),TEXT(MAX(1,AM3+5-WEEKDAY('Суточно-месячный график SNGA'!$O$10+AM3-1,2)),"00")&amp;TEXT(-MIN(MAX($AD$3:$BH$3),AM3+7-WEEKDAY('Суточно-месячный график SNGA'!$O$10+AM3-1,2)),"00")))</f>
        <v>10</v>
      </c>
      <c r="AN4" s="97" t="str">
        <f>IF(AN3="","",IF(WEEKDAY('Суточно-месячный график SNGA'!$O$10+AN3-1,2)&lt;5,TEXT(AN3,"00"),TEXT(MAX(1,AN3+5-WEEKDAY('Суточно-месячный график SNGA'!$O$10+AN3-1,2)),"00")&amp;TEXT(-MIN(MAX($AD$3:$BH$3),AN3+7-WEEKDAY('Суточно-месячный график SNGA'!$O$10+AN3-1,2)),"00")))</f>
        <v>11</v>
      </c>
      <c r="AO4" s="97" t="str">
        <f>IF(AO3="","",IF(WEEKDAY('Суточно-месячный график SNGA'!$O$10+AO3-1,2)&lt;5,TEXT(AO3,"00"),TEXT(MAX(1,AO3+5-WEEKDAY('Суточно-месячный график SNGA'!$O$10+AO3-1,2)),"00")&amp;TEXT(-MIN(MAX($AD$3:$BH$3),AO3+7-WEEKDAY('Суточно-месячный график SNGA'!$O$10+AO3-1,2)),"00")))</f>
        <v>12</v>
      </c>
      <c r="AP4" s="97" t="str">
        <f>IF(AP3="","",IF(WEEKDAY('Суточно-месячный график SNGA'!$O$10+AP3-1,2)&lt;5,TEXT(AP3,"00"),TEXT(MAX(1,AP3+5-WEEKDAY('Суточно-месячный график SNGA'!$O$10+AP3-1,2)),"00")&amp;TEXT(-MIN(MAX($AD$3:$BH$3),AP3+7-WEEKDAY('Суточно-месячный график SNGA'!$O$10+AP3-1,2)),"00")))</f>
        <v>13</v>
      </c>
      <c r="AQ4" s="97" t="str">
        <f>IF(AQ3="","",IF(WEEKDAY('Суточно-месячный график SNGA'!$O$10+AQ3-1,2)&lt;5,TEXT(AQ3,"00"),TEXT(MAX(1,AQ3+5-WEEKDAY('Суточно-месячный график SNGA'!$O$10+AQ3-1,2)),"00")&amp;TEXT(-MIN(MAX($AD$3:$BH$3),AQ3+7-WEEKDAY('Суточно-месячный график SNGA'!$O$10+AQ3-1,2)),"00")))</f>
        <v>14-16</v>
      </c>
      <c r="AR4" s="97" t="str">
        <f>IF(AR3="","",IF(WEEKDAY('Суточно-месячный график SNGA'!$O$10+AR3-1,2)&lt;5,TEXT(AR3,"00"),TEXT(MAX(1,AR3+5-WEEKDAY('Суточно-месячный график SNGA'!$O$10+AR3-1,2)),"00")&amp;TEXT(-MIN(MAX($AD$3:$BH$3),AR3+7-WEEKDAY('Суточно-месячный график SNGA'!$O$10+AR3-1,2)),"00")))</f>
        <v>14-16</v>
      </c>
      <c r="AS4" s="97" t="str">
        <f>IF(AS3="","",IF(WEEKDAY('Суточно-месячный график SNGA'!$O$10+AS3-1,2)&lt;5,TEXT(AS3,"00"),TEXT(MAX(1,AS3+5-WEEKDAY('Суточно-месячный график SNGA'!$O$10+AS3-1,2)),"00")&amp;TEXT(-MIN(MAX($AD$3:$BH$3),AS3+7-WEEKDAY('Суточно-месячный график SNGA'!$O$10+AS3-1,2)),"00")))</f>
        <v>14-16</v>
      </c>
      <c r="AT4" s="97" t="str">
        <f>IF(AT3="","",IF(WEEKDAY('Суточно-месячный график SNGA'!$O$10+AT3-1,2)&lt;5,TEXT(AT3,"00"),TEXT(MAX(1,AT3+5-WEEKDAY('Суточно-месячный график SNGA'!$O$10+AT3-1,2)),"00")&amp;TEXT(-MIN(MAX($AD$3:$BH$3),AT3+7-WEEKDAY('Суточно-месячный график SNGA'!$O$10+AT3-1,2)),"00")))</f>
        <v>17</v>
      </c>
      <c r="AU4" s="97" t="str">
        <f>IF(AU3="","",IF(WEEKDAY('Суточно-месячный график SNGA'!$O$10+AU3-1,2)&lt;5,TEXT(AU3,"00"),TEXT(MAX(1,AU3+5-WEEKDAY('Суточно-месячный график SNGA'!$O$10+AU3-1,2)),"00")&amp;TEXT(-MIN(MAX($AD$3:$BH$3),AU3+7-WEEKDAY('Суточно-месячный график SNGA'!$O$10+AU3-1,2)),"00")))</f>
        <v>18</v>
      </c>
      <c r="AV4" s="97" t="str">
        <f>IF(AV3="","",IF(WEEKDAY('Суточно-месячный график SNGA'!$O$10+AV3-1,2)&lt;5,TEXT(AV3,"00"),TEXT(MAX(1,AV3+5-WEEKDAY('Суточно-месячный график SNGA'!$O$10+AV3-1,2)),"00")&amp;TEXT(-MIN(MAX($AD$3:$BH$3),AV3+7-WEEKDAY('Суточно-месячный график SNGA'!$O$10+AV3-1,2)),"00")))</f>
        <v>19</v>
      </c>
      <c r="AW4" s="97" t="str">
        <f>IF(AW3="","",IF(WEEKDAY('Суточно-месячный график SNGA'!$O$10+AW3-1,2)&lt;5,TEXT(AW3,"00"),TEXT(MAX(1,AW3+5-WEEKDAY('Суточно-месячный график SNGA'!$O$10+AW3-1,2)),"00")&amp;TEXT(-MIN(MAX($AD$3:$BH$3),AW3+7-WEEKDAY('Суточно-месячный график SNGA'!$O$10+AW3-1,2)),"00")))</f>
        <v>20</v>
      </c>
      <c r="AX4" s="97" t="str">
        <f>IF(AX3="","",IF(WEEKDAY('Суточно-месячный график SNGA'!$O$10+AX3-1,2)&lt;5,TEXT(AX3,"00"),TEXT(MAX(1,AX3+5-WEEKDAY('Суточно-месячный график SNGA'!$O$10+AX3-1,2)),"00")&amp;TEXT(-MIN(MAX($AD$3:$BH$3),AX3+7-WEEKDAY('Суточно-месячный график SNGA'!$O$10+AX3-1,2)),"00")))</f>
        <v>21-23</v>
      </c>
      <c r="AY4" s="97" t="str">
        <f>IF(AY3="","",IF(WEEKDAY('Суточно-месячный график SNGA'!$O$10+AY3-1,2)&lt;5,TEXT(AY3,"00"),TEXT(MAX(1,AY3+5-WEEKDAY('Суточно-месячный график SNGA'!$O$10+AY3-1,2)),"00")&amp;TEXT(-MIN(MAX($AD$3:$BH$3),AY3+7-WEEKDAY('Суточно-месячный график SNGA'!$O$10+AY3-1,2)),"00")))</f>
        <v>21-23</v>
      </c>
      <c r="AZ4" s="97" t="str">
        <f>IF(AZ3="","",IF(WEEKDAY('Суточно-месячный график SNGA'!$O$10+AZ3-1,2)&lt;5,TEXT(AZ3,"00"),TEXT(MAX(1,AZ3+5-WEEKDAY('Суточно-месячный график SNGA'!$O$10+AZ3-1,2)),"00")&amp;TEXT(-MIN(MAX($AD$3:$BH$3),AZ3+7-WEEKDAY('Суточно-месячный график SNGA'!$O$10+AZ3-1,2)),"00")))</f>
        <v>21-23</v>
      </c>
      <c r="BA4" s="97" t="str">
        <f>IF(BA3="","",IF(WEEKDAY('Суточно-месячный график SNGA'!$O$10+BA3-1,2)&lt;5,TEXT(BA3,"00"),TEXT(MAX(1,BA3+5-WEEKDAY('Суточно-месячный график SNGA'!$O$10+BA3-1,2)),"00")&amp;TEXT(-MIN(MAX($AD$3:$BH$3),BA3+7-WEEKDAY('Суточно-месячный график SNGA'!$O$10+BA3-1,2)),"00")))</f>
        <v>24</v>
      </c>
      <c r="BB4" s="97" t="str">
        <f>IF(BB3="","",IF(WEEKDAY('Суточно-месячный график SNGA'!$O$10+BB3-1,2)&lt;5,TEXT(BB3,"00"),TEXT(MAX(1,BB3+5-WEEKDAY('Суточно-месячный график SNGA'!$O$10+BB3-1,2)),"00")&amp;TEXT(-MIN(MAX($AD$3:$BH$3),BB3+7-WEEKDAY('Суточно-месячный график SNGA'!$O$10+BB3-1,2)),"00")))</f>
        <v>25</v>
      </c>
      <c r="BC4" s="97" t="str">
        <f>IF(BC3="","",IF(WEEKDAY('Суточно-месячный график SNGA'!$O$10+BC3-1,2)&lt;5,TEXT(BC3,"00"),TEXT(MAX(1,BC3+5-WEEKDAY('Суточно-месячный график SNGA'!$O$10+BC3-1,2)),"00")&amp;TEXT(-MIN(MAX($AD$3:$BH$3),BC3+7-WEEKDAY('Суточно-месячный график SNGA'!$O$10+BC3-1,2)),"00")))</f>
        <v>26</v>
      </c>
      <c r="BD4" s="97" t="str">
        <f>IF(BD3="","",IF(WEEKDAY('Суточно-месячный график SNGA'!$O$10+BD3-1,2)&lt;5,TEXT(BD3,"00"),TEXT(MAX(1,BD3+5-WEEKDAY('Суточно-месячный график SNGA'!$O$10+BD3-1,2)),"00")&amp;TEXT(-MIN(MAX($AD$3:$BH$3),BD3+7-WEEKDAY('Суточно-месячный график SNGA'!$O$10+BD3-1,2)),"00")))</f>
        <v>27</v>
      </c>
      <c r="BE4" s="97" t="str">
        <f>IF(BE3="","",IF(WEEKDAY('Суточно-месячный график SNGA'!$O$10+BE3-1,2)&lt;5,TEXT(BE3,"00"),TEXT(MAX(1,BE3+5-WEEKDAY('Суточно-месячный график SNGA'!$O$10+BE3-1,2)),"00")&amp;TEXT(-MIN(MAX($AD$3:$BH$3),BE3+7-WEEKDAY('Суточно-месячный график SNGA'!$O$10+BE3-1,2)),"00")))</f>
        <v>28-30</v>
      </c>
      <c r="BF4" s="97" t="str">
        <f>IF(BF3="","",IF(WEEKDAY('Суточно-месячный график SNGA'!$O$10+BF3-1,2)&lt;5,TEXT(BF3,"00"),TEXT(MAX(1,BF3+5-WEEKDAY('Суточно-месячный график SNGA'!$O$10+BF3-1,2)),"00")&amp;TEXT(-MIN(MAX($AD$3:$BH$3),BF3+7-WEEKDAY('Суточно-месячный график SNGA'!$O$10+BF3-1,2)),"00")))</f>
        <v>28-30</v>
      </c>
      <c r="BG4" s="97" t="str">
        <f>IF(BG3="","",IF(WEEKDAY('Суточно-месячный график SNGA'!$O$10+BG3-1,2)&lt;5,TEXT(BG3,"00"),TEXT(MAX(1,BG3+5-WEEKDAY('Суточно-месячный график SNGA'!$O$10+BG3-1,2)),"00")&amp;TEXT(-MIN(MAX($AD$3:$BH$3),BG3+7-WEEKDAY('Суточно-месячный график SNGA'!$O$10+BG3-1,2)),"00")))</f>
        <v>28-30</v>
      </c>
      <c r="BH4" s="98" t="str">
        <f>IF(BH3="","",IF(WEEKDAY('Суточно-месячный график SNGA'!$O$10+BH3-1,2)&lt;5,TEXT(BH3,"00"),TEXT(MAX(1,BH3+5-WEEKDAY('Суточно-месячный график SNGA'!$O$10+BH3-1,2)),"00")&amp;TEXT(-MIN(MAX($AD$3:$BH$3),BH3+7-WEEKDAY('Суточно-месячный график SNGA'!$O$10+BH3-1,2)),"00")))</f>
        <v/>
      </c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</row>
    <row r="5" spans="1:85" ht="15">
      <c r="A5" s="74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101"/>
      <c r="X5" s="89">
        <f>WEEKNUM('Суточно-месячный график SNGA'!$O$10+COUNTA($W$5:W5),2)-WEEKNUM('Суточно-месячный график SNGA'!$O$10,2)+1</f>
        <v>1</v>
      </c>
      <c r="Y5" s="88"/>
      <c r="Z5" s="88">
        <f>WEEKNUM('Суточно-месячный график SNGA'!$O$10+COUNTA($W$5:Y5),2)-WEEKNUM('Суточно-месячный график SNGA'!$O$10,2)+1</f>
        <v>1</v>
      </c>
      <c r="AA5" s="88"/>
      <c r="AB5" s="89">
        <f>WEEKNUM('Суточно-месячный график SNGA'!$O$10+COUNTA($W$5:AA5),2)-WEEKNUM('Суточно-месячный график SNGA'!$O$10,2)+1</f>
        <v>2</v>
      </c>
      <c r="AC5" s="88"/>
      <c r="AD5" s="88">
        <f>WEEKNUM('Суточно-месячный график SNGA'!$O$10+COUNTA($W$5:AC5),2)-WEEKNUM('Суточно-месячный график SNGA'!$O$10,2)+1</f>
        <v>2</v>
      </c>
      <c r="AE5" s="88"/>
      <c r="AF5" s="89">
        <f>WEEKNUM('Суточно-месячный график SNGA'!$O$10+COUNTA($W$5:AE5),2)-WEEKNUM('Суточно-месячный график SNGA'!$O$10,2)+1</f>
        <v>2</v>
      </c>
      <c r="AG5" s="88"/>
      <c r="AH5" s="88">
        <f>WEEKNUM('Суточно-месячный график SNGA'!$O$10+COUNTA($W$5:AG5),2)-WEEKNUM('Суточно-месячный график SNGA'!$O$10,2)+1</f>
        <v>2</v>
      </c>
      <c r="AI5" s="88"/>
      <c r="AJ5" s="89">
        <f>WEEKNUM('Суточно-месячный график SNGA'!$O$10+COUNTA($W$5:AI5),2)-WEEKNUM('Суточно-месячный график SNGA'!$O$10,2)+1</f>
        <v>2</v>
      </c>
      <c r="AK5" s="88"/>
      <c r="AL5" s="88">
        <f>WEEKNUM('Суточно-месячный график SNGA'!$O$10+COUNTA($W$5:AK5),2)-WEEKNUM('Суточно-месячный график SNGA'!$O$10,2)+1</f>
        <v>2</v>
      </c>
      <c r="AM5" s="88"/>
      <c r="AN5" s="89">
        <f>WEEKNUM('Суточно-месячный график SNGA'!$O$10+COUNTA($W$5:AM5),2)-WEEKNUM('Суточно-месячный график SNGA'!$O$10,2)+1</f>
        <v>2</v>
      </c>
      <c r="AO5" s="88"/>
      <c r="AP5" s="88">
        <f>WEEKNUM('Суточно-месячный график SNGA'!$O$10+COUNTA($W$5:AO5),2)-WEEKNUM('Суточно-месячный график SNGA'!$O$10,2)+1</f>
        <v>3</v>
      </c>
      <c r="AQ5" s="88"/>
      <c r="AR5" s="89">
        <f>WEEKNUM('Суточно-месячный график SNGA'!$O$10+COUNTA($W$5:AQ5),2)-WEEKNUM('Суточно-месячный график SNGA'!$O$10,2)+1</f>
        <v>3</v>
      </c>
      <c r="AS5" s="88"/>
      <c r="AT5" s="88">
        <f>WEEKNUM('Суточно-месячный график SNGA'!$O$10+COUNTA($W$5:AS5),2)-WEEKNUM('Суточно-месячный график SNGA'!$O$10,2)+1</f>
        <v>3</v>
      </c>
      <c r="AU5" s="88"/>
      <c r="AV5" s="89">
        <f>WEEKNUM('Суточно-месячный график SNGA'!$O$10+COUNTA($W$5:AU5),2)-WEEKNUM('Суточно-месячный график SNGA'!$O$10,2)+1</f>
        <v>3</v>
      </c>
      <c r="AW5" s="88"/>
      <c r="AX5" s="88">
        <f>WEEKNUM('Суточно-месячный график SNGA'!$O$10+COUNTA($W$5:AW5),2)-WEEKNUM('Суточно-месячный график SNGA'!$O$10,2)+1</f>
        <v>3</v>
      </c>
      <c r="AY5" s="88"/>
      <c r="AZ5" s="89">
        <f>WEEKNUM('Суточно-месячный график SNGA'!$O$10+COUNTA($W$5:AY5),2)-WEEKNUM('Суточно-месячный график SNGA'!$O$10,2)+1</f>
        <v>3</v>
      </c>
      <c r="BA5" s="88"/>
      <c r="BB5" s="88">
        <f>WEEKNUM('Суточно-месячный график SNGA'!$O$10+COUNTA($W$5:BA5),2)-WEEKNUM('Суточно-месячный график SNGA'!$O$10,2)+1</f>
        <v>3</v>
      </c>
      <c r="BC5" s="88"/>
      <c r="BD5" s="89">
        <f>WEEKNUM('Суточно-месячный график SNGA'!$O$10+COUNTA($W$5:BC5),2)-WEEKNUM('Суточно-месячный график SNGA'!$O$10,2)+1</f>
        <v>4</v>
      </c>
      <c r="BE5" s="88"/>
      <c r="BF5" s="88">
        <f>WEEKNUM('Суточно-месячный график SNGA'!$O$10+COUNTA($W$5:BE5),2)-WEEKNUM('Суточно-месячный график SNGA'!$O$10,2)+1</f>
        <v>4</v>
      </c>
      <c r="BG5" s="88"/>
      <c r="BH5" s="89">
        <f>WEEKNUM('Суточно-месячный график SNGA'!$O$10+COUNTA($W$5:BG5),2)-WEEKNUM('Суточно-месячный график SNGA'!$O$10,2)+1</f>
        <v>4</v>
      </c>
      <c r="BI5" s="88"/>
      <c r="BJ5" s="88">
        <f>WEEKNUM('Суточно-месячный график SNGA'!$O$10+COUNTA($W$5:BI5),2)-WEEKNUM('Суточно-месячный график SNGA'!$O$10,2)+1</f>
        <v>4</v>
      </c>
      <c r="BK5" s="88"/>
      <c r="BL5" s="89">
        <f>WEEKNUM('Суточно-месячный график SNGA'!$O$10+COUNTA($W$5:BK5),2)-WEEKNUM('Суточно-месячный график SNGA'!$O$10,2)+1</f>
        <v>4</v>
      </c>
      <c r="BM5" s="88"/>
      <c r="BN5" s="88">
        <f>WEEKNUM('Суточно-месячный график SNGA'!$O$10+COUNTA($W$5:BM5),2)-WEEKNUM('Суточно-месячный график SNGA'!$O$10,2)+1</f>
        <v>4</v>
      </c>
      <c r="BO5" s="88"/>
      <c r="BP5" s="89">
        <f>WEEKNUM('Суточно-месячный график SNGA'!$O$10+COUNTA($W$5:BO5),2)-WEEKNUM('Суточно-месячный график SNGA'!$O$10,2)+1</f>
        <v>4</v>
      </c>
      <c r="BQ5" s="88"/>
      <c r="BR5" s="88">
        <f>WEEKNUM('Суточно-месячный график SNGA'!$O$10+COUNTA($W$5:BQ5),2)-WEEKNUM('Суточно-месячный график SNGA'!$O$10,2)+1</f>
        <v>5</v>
      </c>
      <c r="BS5" s="88"/>
      <c r="BT5" s="89">
        <f>WEEKNUM('Суточно-месячный график SNGA'!$O$10+COUNTA($W$5:BS5),2)-WEEKNUM('Суточно-месячный график SNGA'!$O$10,2)+1</f>
        <v>5</v>
      </c>
      <c r="BU5" s="88"/>
      <c r="BV5" s="88">
        <f>WEEKNUM('Суточно-месячный график SNGA'!$O$10+COUNTA($W$5:BU5),2)-WEEKNUM('Суточно-месячный график SNGA'!$O$10,2)+1</f>
        <v>5</v>
      </c>
      <c r="BW5" s="88"/>
      <c r="BX5" s="89">
        <f>WEEKNUM('Суточно-месячный график SNGA'!$O$10+COUNTA($W$5:BW5),2)-WEEKNUM('Суточно-месячный график SNGA'!$O$10,2)+1</f>
        <v>5</v>
      </c>
      <c r="BY5" s="88"/>
      <c r="BZ5" s="88">
        <f>WEEKNUM('Суточно-месячный график SNGA'!$O$10+COUNTA($W$5:BY5),2)-WEEKNUM('Суточно-месячный график SNGA'!$O$10,2)+1</f>
        <v>5</v>
      </c>
      <c r="CA5" s="88"/>
      <c r="CB5" s="89">
        <f>WEEKNUM('Суточно-месячный график SNGA'!$O$10+COUNTA($W$5:CA5),2)-WEEKNUM('Суточно-месячный график SNGA'!$O$10,2)+1</f>
        <v>5</v>
      </c>
      <c r="CC5" s="88"/>
      <c r="CD5" s="88">
        <f>WEEKNUM('Суточно-месячный график SNGA'!$O$10+COUNTA($W$5:CC5),2)-WEEKNUM('Суточно-месячный график SNGA'!$O$10,2)+1</f>
        <v>5</v>
      </c>
      <c r="CE5" s="88"/>
      <c r="CF5" s="88">
        <f>WEEKNUM('Суточно-месячный график SNGA'!$O$10+COUNTA($W$5:CE5),2)-WEEKNUM('Суточно-месячный график SNGA'!$O$10,2)+1</f>
        <v>6</v>
      </c>
      <c r="CG5" s="88"/>
    </row>
    <row r="6" spans="1:85" ht="15.75" outlineLevel="1" thickBot="1">
      <c r="A6" s="74"/>
      <c r="B6" s="68"/>
      <c r="C6" s="68"/>
      <c r="D6" s="68"/>
      <c r="E6" s="68"/>
      <c r="F6" s="68"/>
      <c r="G6" s="68"/>
      <c r="H6" s="68"/>
      <c r="I6" s="67" t="s">
        <v>70</v>
      </c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101"/>
      <c r="X6" s="100"/>
      <c r="Y6" s="99">
        <f>X5</f>
        <v>1</v>
      </c>
      <c r="Z6" s="99"/>
      <c r="AA6" s="99">
        <f t="shared" ref="AA6:BF6" si="0">Z5</f>
        <v>1</v>
      </c>
      <c r="AB6" s="100"/>
      <c r="AC6" s="99">
        <f t="shared" ref="AC6:BH6" si="1">AB5</f>
        <v>2</v>
      </c>
      <c r="AD6" s="99"/>
      <c r="AE6" s="99">
        <f t="shared" ref="AE6:BJ6" si="2">AD5</f>
        <v>2</v>
      </c>
      <c r="AF6" s="100"/>
      <c r="AG6" s="99">
        <f t="shared" ref="AG6:BL6" si="3">AF5</f>
        <v>2</v>
      </c>
      <c r="AH6" s="99"/>
      <c r="AI6" s="99">
        <f t="shared" ref="AI6:BN6" si="4">AH5</f>
        <v>2</v>
      </c>
      <c r="AJ6" s="100"/>
      <c r="AK6" s="99">
        <f t="shared" ref="AK6:BP6" si="5">AJ5</f>
        <v>2</v>
      </c>
      <c r="AL6" s="99"/>
      <c r="AM6" s="99">
        <f t="shared" ref="AM6:CG6" si="6">AL5</f>
        <v>2</v>
      </c>
      <c r="AN6" s="100"/>
      <c r="AO6" s="99">
        <f t="shared" ref="AO6:CG6" si="7">AN5</f>
        <v>2</v>
      </c>
      <c r="AP6" s="99"/>
      <c r="AQ6" s="99">
        <f t="shared" ref="AQ6:CG6" si="8">AP5</f>
        <v>3</v>
      </c>
      <c r="AR6" s="100"/>
      <c r="AS6" s="99">
        <f t="shared" ref="AS6:CG6" si="9">AR5</f>
        <v>3</v>
      </c>
      <c r="AT6" s="99"/>
      <c r="AU6" s="99">
        <f t="shared" ref="AU6:CG6" si="10">AT5</f>
        <v>3</v>
      </c>
      <c r="AV6" s="100"/>
      <c r="AW6" s="99">
        <f t="shared" ref="AW6:CG6" si="11">AV5</f>
        <v>3</v>
      </c>
      <c r="AX6" s="99"/>
      <c r="AY6" s="99">
        <f t="shared" ref="AY6:CG6" si="12">AX5</f>
        <v>3</v>
      </c>
      <c r="AZ6" s="100"/>
      <c r="BA6" s="99">
        <f t="shared" ref="BA6:CG6" si="13">AZ5</f>
        <v>3</v>
      </c>
      <c r="BB6" s="99"/>
      <c r="BC6" s="99">
        <f t="shared" ref="BC6:CG6" si="14">BB5</f>
        <v>3</v>
      </c>
      <c r="BD6" s="100"/>
      <c r="BE6" s="99">
        <f t="shared" ref="BE6:CG6" si="15">BD5</f>
        <v>4</v>
      </c>
      <c r="BF6" s="99"/>
      <c r="BG6" s="99">
        <f t="shared" ref="BG6:CG6" si="16">BF5</f>
        <v>4</v>
      </c>
      <c r="BH6" s="100"/>
      <c r="BI6" s="99">
        <f t="shared" ref="BI6:CG6" si="17">BH5</f>
        <v>4</v>
      </c>
      <c r="BJ6" s="99"/>
      <c r="BK6" s="99">
        <f t="shared" ref="BK6:CG6" si="18">BJ5</f>
        <v>4</v>
      </c>
      <c r="BL6" s="100"/>
      <c r="BM6" s="99">
        <f t="shared" ref="BM6:CG6" si="19">BL5</f>
        <v>4</v>
      </c>
      <c r="BN6" s="99"/>
      <c r="BO6" s="99">
        <f t="shared" ref="BO6:CG6" si="20">BN5</f>
        <v>4</v>
      </c>
      <c r="BP6" s="100"/>
      <c r="BQ6" s="99">
        <f t="shared" ref="BQ6:CG6" si="21">BP5</f>
        <v>4</v>
      </c>
      <c r="BR6" s="99"/>
      <c r="BS6" s="99">
        <f t="shared" ref="BS6:CG6" si="22">BR5</f>
        <v>5</v>
      </c>
      <c r="BT6" s="100"/>
      <c r="BU6" s="99">
        <f t="shared" ref="BU6:CG6" si="23">BT5</f>
        <v>5</v>
      </c>
      <c r="BV6" s="99"/>
      <c r="BW6" s="99">
        <f t="shared" ref="BW6:CG6" si="24">BV5</f>
        <v>5</v>
      </c>
      <c r="BX6" s="100"/>
      <c r="BY6" s="99">
        <f t="shared" ref="BY6:CG6" si="25">BX5</f>
        <v>5</v>
      </c>
      <c r="BZ6" s="99"/>
      <c r="CA6" s="99">
        <f t="shared" ref="CA6:CG6" si="26">BZ5</f>
        <v>5</v>
      </c>
      <c r="CB6" s="100"/>
      <c r="CC6" s="99">
        <f t="shared" ref="CC6:CG6" si="27">CB5</f>
        <v>5</v>
      </c>
      <c r="CD6" s="99"/>
      <c r="CE6" s="99">
        <f t="shared" ref="CE6:CG6" si="28">CD5</f>
        <v>5</v>
      </c>
      <c r="CF6" s="99"/>
      <c r="CG6" s="99">
        <f t="shared" ref="CG6" si="29">CF5</f>
        <v>6</v>
      </c>
    </row>
    <row r="7" spans="1:85" ht="15" outlineLevel="1">
      <c r="A7" s="74"/>
      <c r="B7" s="68"/>
      <c r="C7" s="68"/>
      <c r="D7" s="68"/>
      <c r="E7" s="68"/>
      <c r="F7" s="69" t="s">
        <v>42</v>
      </c>
      <c r="G7" s="69"/>
      <c r="H7" s="72" t="str">
        <f>CHOOSE('Суточно-месячный график SNGA'!A11,AD4,AE4,AF4,AG4,AH4,AI4,AJ4,AK4,AL4,AM4,AN4,AO4,AP4,AQ4,AR4,AS4,AT4,AU4,AV4,AW4,AX4,AY4,AZ4,BA4,BB4,BC4,BD4,BE4,BF4,BG4,BH4)</f>
        <v/>
      </c>
      <c r="I7" s="68" t="s">
        <v>71</v>
      </c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73"/>
      <c r="V7" s="73"/>
      <c r="W7" s="101"/>
      <c r="X7" s="90">
        <f>--RIGHT(INDEX($AD$4:$BH$4,,COUNTA($W$7:W7)+1),2)</f>
        <v>2</v>
      </c>
      <c r="Y7" s="91"/>
      <c r="Z7" s="90">
        <f>--RIGHT(INDEX($AD$4:$BH$4,,COUNTA($W$7:Y7)+1),2)</f>
        <v>2</v>
      </c>
      <c r="AA7" s="91"/>
      <c r="AB7" s="90">
        <f>--RIGHT(INDEX($AD$4:$BH$4,,COUNTA($W$7:AA7)+1),2)</f>
        <v>3</v>
      </c>
      <c r="AC7" s="91"/>
      <c r="AD7" s="90">
        <f>--RIGHT(INDEX($AD$4:$BH$4,,COUNTA($W$7:AC7)+1),2)</f>
        <v>4</v>
      </c>
      <c r="AE7" s="91"/>
      <c r="AF7" s="90">
        <f>--RIGHT(INDEX($AD$4:$BH$4,,COUNTA($W$7:AE7)+1),2)</f>
        <v>5</v>
      </c>
      <c r="AG7" s="91"/>
      <c r="AH7" s="90">
        <f>--RIGHT(INDEX($AD$4:$BH$4,,COUNTA($W$7:AG7)+1),2)</f>
        <v>6</v>
      </c>
      <c r="AI7" s="91"/>
      <c r="AJ7" s="90">
        <f>--RIGHT(INDEX($AD$4:$BH$4,,COUNTA($W$7:AI7)+1),2)</f>
        <v>9</v>
      </c>
      <c r="AK7" s="91"/>
      <c r="AL7" s="90">
        <f>--RIGHT(INDEX($AD$4:$BH$4,,COUNTA($W$7:AK7)+1),2)</f>
        <v>9</v>
      </c>
      <c r="AM7" s="91"/>
      <c r="AN7" s="90">
        <f>--RIGHT(INDEX($AD$4:$BH$4,,COUNTA($W$7:AM7)+1),2)</f>
        <v>9</v>
      </c>
      <c r="AO7" s="91"/>
      <c r="AP7" s="90">
        <f>--RIGHT(INDEX($AD$4:$BH$4,,COUNTA($W$7:AO7)+1),2)</f>
        <v>10</v>
      </c>
      <c r="AQ7" s="91"/>
      <c r="AR7" s="90">
        <f>--RIGHT(INDEX($AD$4:$BH$4,,COUNTA($W$7:AQ7)+1),2)</f>
        <v>11</v>
      </c>
      <c r="AS7" s="91"/>
      <c r="AT7" s="90">
        <f>--RIGHT(INDEX($AD$4:$BH$4,,COUNTA($W$7:AS7)+1),2)</f>
        <v>12</v>
      </c>
      <c r="AU7" s="91"/>
      <c r="AV7" s="90">
        <f>--RIGHT(INDEX($AD$4:$BH$4,,COUNTA($W$7:AU7)+1),2)</f>
        <v>13</v>
      </c>
      <c r="AW7" s="91"/>
      <c r="AX7" s="90">
        <f>--RIGHT(INDEX($AD$4:$BH$4,,COUNTA($W$7:AW7)+1),2)</f>
        <v>16</v>
      </c>
      <c r="AY7" s="91"/>
      <c r="AZ7" s="90">
        <f>--RIGHT(INDEX($AD$4:$BH$4,,COUNTA($W$7:AY7)+1),2)</f>
        <v>16</v>
      </c>
      <c r="BA7" s="91"/>
      <c r="BB7" s="90">
        <f>--RIGHT(INDEX($AD$4:$BH$4,,COUNTA($W$7:BA7)+1),2)</f>
        <v>16</v>
      </c>
      <c r="BC7" s="91"/>
      <c r="BD7" s="90">
        <f>--RIGHT(INDEX($AD$4:$BH$4,,COUNTA($W$7:BC7)+1),2)</f>
        <v>17</v>
      </c>
      <c r="BE7" s="91"/>
      <c r="BF7" s="90">
        <f>--RIGHT(INDEX($AD$4:$BH$4,,COUNTA($W$7:BE7)+1),2)</f>
        <v>18</v>
      </c>
      <c r="BG7" s="91"/>
      <c r="BH7" s="90">
        <f>--RIGHT(INDEX($AD$4:$BH$4,,COUNTA($W$7:BG7)+1),2)</f>
        <v>19</v>
      </c>
      <c r="BI7" s="91"/>
      <c r="BJ7" s="90">
        <f>--RIGHT(INDEX($AD$4:$BH$4,,COUNTA($W$7:BI7)+1),2)</f>
        <v>20</v>
      </c>
      <c r="BK7" s="91"/>
      <c r="BL7" s="90">
        <f>--RIGHT(INDEX($AD$4:$BH$4,,COUNTA($W$7:BK7)+1),2)</f>
        <v>23</v>
      </c>
      <c r="BM7" s="91"/>
      <c r="BN7" s="90">
        <f>--RIGHT(INDEX($AD$4:$BH$4,,COUNTA($W$7:BM7)+1),2)</f>
        <v>23</v>
      </c>
      <c r="BO7" s="91"/>
      <c r="BP7" s="90">
        <f>--RIGHT(INDEX($AD$4:$BH$4,,COUNTA($W$7:BO7)+1),2)</f>
        <v>23</v>
      </c>
      <c r="BQ7" s="91"/>
      <c r="BR7" s="90">
        <f>--RIGHT(INDEX($AD$4:$BH$4,,COUNTA($W$7:BQ7)+1),2)</f>
        <v>24</v>
      </c>
      <c r="BS7" s="91"/>
      <c r="BT7" s="90">
        <f>--RIGHT(INDEX($AD$4:$BH$4,,COUNTA($W$7:BS7)+1),2)</f>
        <v>25</v>
      </c>
      <c r="BU7" s="91"/>
      <c r="BV7" s="90">
        <f>--RIGHT(INDEX($AD$4:$BH$4,,COUNTA($W$7:BU7)+1),2)</f>
        <v>26</v>
      </c>
      <c r="BW7" s="91"/>
      <c r="BX7" s="90">
        <f>--RIGHT(INDEX($AD$4:$BH$4,,COUNTA($W$7:BW7)+1),2)</f>
        <v>27</v>
      </c>
      <c r="BY7" s="91"/>
      <c r="BZ7" s="90">
        <f>--RIGHT(INDEX($AD$4:$BH$4,,COUNTA($W$7:BY7)+1),2)</f>
        <v>30</v>
      </c>
      <c r="CA7" s="91"/>
      <c r="CB7" s="90">
        <f>--RIGHT(INDEX($AD$4:$BH$4,,COUNTA($W$7:CA7)+1),2)</f>
        <v>30</v>
      </c>
      <c r="CC7" s="91"/>
      <c r="CD7" s="90">
        <f>--RIGHT(INDEX($AD$4:$BH$4,,COUNTA($W$7:CC7)+1),2)</f>
        <v>30</v>
      </c>
      <c r="CE7" s="91"/>
      <c r="CF7" s="90" t="e">
        <f>--RIGHT(INDEX($AD$4:$BH$4,,COUNTA($W$7:CE7)+1),2)</f>
        <v>#VALUE!</v>
      </c>
      <c r="CG7" s="91"/>
    </row>
    <row r="8" spans="1:85" ht="15.75" outlineLevel="1" thickBot="1">
      <c r="A8" s="74"/>
      <c r="B8" s="68"/>
      <c r="C8" s="68"/>
      <c r="D8" s="68"/>
      <c r="E8" s="68"/>
      <c r="F8" s="69"/>
      <c r="G8" s="69"/>
      <c r="H8" s="72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73"/>
      <c r="V8" s="73"/>
      <c r="W8" s="101"/>
      <c r="X8" s="92"/>
      <c r="Y8" s="93">
        <f>X7</f>
        <v>2</v>
      </c>
      <c r="Z8" s="92"/>
      <c r="AA8" s="93">
        <f t="shared" ref="AA8:BF8" si="30">Z7</f>
        <v>2</v>
      </c>
      <c r="AB8" s="92"/>
      <c r="AC8" s="93">
        <f t="shared" ref="AC8:BH8" si="31">AB7</f>
        <v>3</v>
      </c>
      <c r="AD8" s="92"/>
      <c r="AE8" s="93">
        <f t="shared" ref="AE8:BJ8" si="32">AD7</f>
        <v>4</v>
      </c>
      <c r="AF8" s="92"/>
      <c r="AG8" s="93">
        <f t="shared" ref="AG8:BL8" si="33">AF7</f>
        <v>5</v>
      </c>
      <c r="AH8" s="92"/>
      <c r="AI8" s="93">
        <f t="shared" ref="AI8:BN8" si="34">AH7</f>
        <v>6</v>
      </c>
      <c r="AJ8" s="92"/>
      <c r="AK8" s="93">
        <f t="shared" ref="AK8:BP8" si="35">AJ7</f>
        <v>9</v>
      </c>
      <c r="AL8" s="92"/>
      <c r="AM8" s="93">
        <f t="shared" ref="AM8:CG8" si="36">AL7</f>
        <v>9</v>
      </c>
      <c r="AN8" s="92"/>
      <c r="AO8" s="93">
        <f t="shared" ref="AO8:CG8" si="37">AN7</f>
        <v>9</v>
      </c>
      <c r="AP8" s="92"/>
      <c r="AQ8" s="93">
        <f t="shared" ref="AQ8:CG8" si="38">AP7</f>
        <v>10</v>
      </c>
      <c r="AR8" s="92"/>
      <c r="AS8" s="93">
        <f t="shared" ref="AS8:CG8" si="39">AR7</f>
        <v>11</v>
      </c>
      <c r="AT8" s="92"/>
      <c r="AU8" s="93">
        <f t="shared" ref="AU8:CG8" si="40">AT7</f>
        <v>12</v>
      </c>
      <c r="AV8" s="92"/>
      <c r="AW8" s="93">
        <f t="shared" ref="AW8:CG8" si="41">AV7</f>
        <v>13</v>
      </c>
      <c r="AX8" s="92"/>
      <c r="AY8" s="93">
        <f t="shared" ref="AY8:CG8" si="42">AX7</f>
        <v>16</v>
      </c>
      <c r="AZ8" s="92"/>
      <c r="BA8" s="93">
        <f t="shared" ref="BA8:CG8" si="43">AZ7</f>
        <v>16</v>
      </c>
      <c r="BB8" s="92"/>
      <c r="BC8" s="93">
        <f t="shared" ref="BC8:CG8" si="44">BB7</f>
        <v>16</v>
      </c>
      <c r="BD8" s="92"/>
      <c r="BE8" s="93">
        <f t="shared" ref="BE8:CG8" si="45">BD7</f>
        <v>17</v>
      </c>
      <c r="BF8" s="92"/>
      <c r="BG8" s="93">
        <f t="shared" ref="BG8:CG8" si="46">BF7</f>
        <v>18</v>
      </c>
      <c r="BH8" s="92"/>
      <c r="BI8" s="93">
        <f t="shared" ref="BI8:CG8" si="47">BH7</f>
        <v>19</v>
      </c>
      <c r="BJ8" s="92"/>
      <c r="BK8" s="93">
        <f t="shared" ref="BK8:CG8" si="48">BJ7</f>
        <v>20</v>
      </c>
      <c r="BL8" s="92"/>
      <c r="BM8" s="93">
        <f t="shared" ref="BM8:CG8" si="49">BL7</f>
        <v>23</v>
      </c>
      <c r="BN8" s="92"/>
      <c r="BO8" s="93">
        <f t="shared" ref="BO8:CG8" si="50">BN7</f>
        <v>23</v>
      </c>
      <c r="BP8" s="92"/>
      <c r="BQ8" s="93">
        <f t="shared" ref="BQ8:CG8" si="51">BP7</f>
        <v>23</v>
      </c>
      <c r="BR8" s="92"/>
      <c r="BS8" s="93">
        <f t="shared" ref="BS8:CG8" si="52">BR7</f>
        <v>24</v>
      </c>
      <c r="BT8" s="92"/>
      <c r="BU8" s="93">
        <f t="shared" ref="BU8:CG8" si="53">BT7</f>
        <v>25</v>
      </c>
      <c r="BV8" s="92"/>
      <c r="BW8" s="93">
        <f t="shared" ref="BW8:CG8" si="54">BV7</f>
        <v>26</v>
      </c>
      <c r="BX8" s="92"/>
      <c r="BY8" s="93">
        <f t="shared" ref="BY8:CG8" si="55">BX7</f>
        <v>27</v>
      </c>
      <c r="BZ8" s="92"/>
      <c r="CA8" s="93">
        <f t="shared" ref="CA8:CG8" si="56">BZ7</f>
        <v>30</v>
      </c>
      <c r="CB8" s="92"/>
      <c r="CC8" s="93">
        <f t="shared" ref="CC8:CG8" si="57">CB7</f>
        <v>30</v>
      </c>
      <c r="CD8" s="92"/>
      <c r="CE8" s="93">
        <f t="shared" ref="CE8:CG8" si="58">CD7</f>
        <v>30</v>
      </c>
      <c r="CF8" s="92"/>
      <c r="CG8" s="93" t="e">
        <f t="shared" ref="CG8" si="59">CF7</f>
        <v>#VALUE!</v>
      </c>
    </row>
    <row r="9" spans="1:85" ht="29.25" customHeight="1">
      <c r="A9" s="179" t="s">
        <v>43</v>
      </c>
      <c r="B9" s="181" t="s">
        <v>44</v>
      </c>
      <c r="C9" s="177" t="s">
        <v>9</v>
      </c>
      <c r="D9" s="129"/>
      <c r="E9" s="177" t="s">
        <v>45</v>
      </c>
      <c r="F9" s="177" t="s">
        <v>46</v>
      </c>
      <c r="G9" s="177" t="s">
        <v>47</v>
      </c>
      <c r="H9" s="177" t="s">
        <v>48</v>
      </c>
      <c r="I9" s="129"/>
      <c r="J9" s="177" t="s">
        <v>49</v>
      </c>
      <c r="K9" s="177"/>
      <c r="L9" s="177"/>
      <c r="M9" s="132"/>
      <c r="N9" s="177" t="s">
        <v>50</v>
      </c>
      <c r="O9" s="177"/>
      <c r="P9" s="177"/>
      <c r="Q9" s="129"/>
      <c r="R9" s="177" t="s">
        <v>51</v>
      </c>
      <c r="S9" s="177"/>
      <c r="T9" s="177"/>
      <c r="U9" s="132"/>
      <c r="V9" s="118"/>
      <c r="W9" s="127" t="s">
        <v>52</v>
      </c>
      <c r="X9" s="85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</row>
    <row r="10" spans="1:85" ht="29.25" customHeight="1">
      <c r="A10" s="180"/>
      <c r="B10" s="182"/>
      <c r="C10" s="178"/>
      <c r="D10" s="130"/>
      <c r="E10" s="178"/>
      <c r="F10" s="178"/>
      <c r="G10" s="178"/>
      <c r="H10" s="178"/>
      <c r="I10" s="130"/>
      <c r="J10" s="126" t="s">
        <v>53</v>
      </c>
      <c r="K10" s="126" t="s">
        <v>54</v>
      </c>
      <c r="L10" s="126" t="s">
        <v>55</v>
      </c>
      <c r="M10" s="131"/>
      <c r="N10" s="126" t="s">
        <v>53</v>
      </c>
      <c r="O10" s="126" t="s">
        <v>54</v>
      </c>
      <c r="P10" s="126" t="s">
        <v>55</v>
      </c>
      <c r="Q10" s="133"/>
      <c r="R10" s="126" t="s">
        <v>53</v>
      </c>
      <c r="S10" s="126" t="s">
        <v>54</v>
      </c>
      <c r="T10" s="126" t="s">
        <v>55</v>
      </c>
      <c r="U10" s="131"/>
      <c r="V10" s="119"/>
      <c r="W10" s="128"/>
      <c r="X10" s="70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</row>
    <row r="11" spans="1:85" ht="15">
      <c r="A11" s="80" t="s">
        <v>56</v>
      </c>
      <c r="B11" s="77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9"/>
      <c r="N11" s="76"/>
      <c r="O11" s="76"/>
      <c r="P11" s="76"/>
      <c r="Q11" s="79"/>
      <c r="R11" s="76"/>
      <c r="S11" s="76"/>
      <c r="T11" s="76"/>
      <c r="U11" s="79"/>
      <c r="V11" s="120"/>
      <c r="W11" s="122"/>
      <c r="X11" s="103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</row>
    <row r="12" spans="1:85" ht="15">
      <c r="A12" s="81" t="s">
        <v>57</v>
      </c>
      <c r="B12" s="78"/>
      <c r="C12" s="75"/>
      <c r="D12" s="76"/>
      <c r="E12" s="75"/>
      <c r="F12" s="75"/>
      <c r="G12" s="75"/>
      <c r="H12" s="75"/>
      <c r="I12" s="75"/>
      <c r="J12" s="75"/>
      <c r="K12" s="75"/>
      <c r="L12" s="75"/>
      <c r="M12" s="79"/>
      <c r="N12" s="75"/>
      <c r="O12" s="75"/>
      <c r="P12" s="75"/>
      <c r="Q12" s="79"/>
      <c r="R12" s="75"/>
      <c r="S12" s="75"/>
      <c r="T12" s="75"/>
      <c r="U12" s="79"/>
      <c r="V12" s="120"/>
      <c r="W12" s="123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</row>
    <row r="13" spans="1:85">
      <c r="A13" s="106" t="s">
        <v>58</v>
      </c>
      <c r="B13" s="108"/>
      <c r="C13" s="104"/>
      <c r="D13" s="105"/>
      <c r="E13" s="107"/>
      <c r="F13" s="107"/>
      <c r="G13" s="107"/>
      <c r="H13" s="107"/>
      <c r="I13" s="105"/>
      <c r="J13" s="104">
        <f>SUMIF(X$7:CG$7,"&lt;="&amp;'Суточно-месячный график SNGA'!A$11,X13:CG13)</f>
        <v>0</v>
      </c>
      <c r="K13" s="104">
        <f>SUMIF(X$8:CG$8,"&lt;="&amp;'Суточно-месячный график SNGA'!A$11,X13:CG13)</f>
        <v>0</v>
      </c>
      <c r="L13" s="104">
        <f>K13-J13</f>
        <v>0</v>
      </c>
      <c r="M13" s="105"/>
      <c r="N13" s="104">
        <f>SUMIF(X$5:CG$5,"="&amp;'Суточно-месячный график SNGA'!A$10,X13:CG13)</f>
        <v>0</v>
      </c>
      <c r="O13" s="104">
        <f>SUMIF(X$6:CG$6,"="&amp;'Суточно-месячный график SNGA'!A$10,X13:CG13)</f>
        <v>0</v>
      </c>
      <c r="P13" s="104">
        <f>O13-N13</f>
        <v>0</v>
      </c>
      <c r="Q13" s="105"/>
      <c r="R13" s="104">
        <f>SUMIF(X$7:CG$7,"="&amp;'Суточно-месячный график SNGA'!A$11,X13:CG13)</f>
        <v>0</v>
      </c>
      <c r="S13" s="104">
        <f>SUMIF(X$8:CG$8,"="&amp;'Суточно-месячный график SNGA'!A$11,X13:CG13)</f>
        <v>0</v>
      </c>
      <c r="T13" s="104">
        <f>S13-R13</f>
        <v>0</v>
      </c>
      <c r="U13" s="105"/>
      <c r="V13" s="121" t="str">
        <f>IF(AND(T13&lt;0,L13&gt;=0),"По месяцу отставания нет."," ")</f>
        <v xml:space="preserve"> </v>
      </c>
      <c r="W13" s="124"/>
      <c r="X13" s="112">
        <f>SUM('Суточно-месячный график SNGA'!O13)</f>
        <v>0</v>
      </c>
      <c r="Y13" s="66">
        <f>SUM('Суточно-месячный график SNGA'!P13)</f>
        <v>0</v>
      </c>
      <c r="Z13" s="66">
        <f>SUM('Суточно-месячный график SNGA'!Q13)</f>
        <v>0</v>
      </c>
      <c r="AA13" s="66">
        <f>SUM('Суточно-месячный график SNGA'!R13)</f>
        <v>0</v>
      </c>
      <c r="AB13" s="66">
        <f>SUM('Суточно-месячный график SNGA'!S13)</f>
        <v>0</v>
      </c>
      <c r="AC13" s="66">
        <f>SUM('Суточно-месячный график SNGA'!T13)</f>
        <v>0</v>
      </c>
      <c r="AD13" s="66">
        <f>SUM('Суточно-месячный график SNGA'!U13)</f>
        <v>0</v>
      </c>
      <c r="AE13" s="66">
        <f>SUM('Суточно-месячный график SNGA'!V13)</f>
        <v>0</v>
      </c>
      <c r="AF13" s="66">
        <f>SUM('Суточно-месячный график SNGA'!W13)</f>
        <v>0</v>
      </c>
      <c r="AG13" s="66">
        <f>SUM('Суточно-месячный график SNGA'!X13)</f>
        <v>0</v>
      </c>
      <c r="AH13" s="66">
        <f>SUM('Суточно-месячный график SNGA'!Y13)</f>
        <v>0</v>
      </c>
      <c r="AI13" s="66">
        <f>SUM('Суточно-месячный график SNGA'!Z13)</f>
        <v>0</v>
      </c>
      <c r="AJ13" s="66">
        <f>SUM('Суточно-месячный график SNGA'!AA13)</f>
        <v>0</v>
      </c>
      <c r="AK13" s="66">
        <f>SUM('Суточно-месячный график SNGA'!AB13)</f>
        <v>0</v>
      </c>
      <c r="AL13" s="66">
        <f>SUM('Суточно-месячный график SNGA'!AC13)</f>
        <v>0</v>
      </c>
      <c r="AM13" s="66">
        <f>SUM('Суточно-месячный график SNGA'!AD13)</f>
        <v>0</v>
      </c>
      <c r="AN13" s="66">
        <f>SUM('Суточно-месячный график SNGA'!AE13)</f>
        <v>0</v>
      </c>
      <c r="AO13" s="66">
        <f>SUM('Суточно-месячный график SNGA'!AF13)</f>
        <v>0</v>
      </c>
      <c r="AP13" s="66">
        <f>SUM('Суточно-месячный график SNGA'!AG13)</f>
        <v>0</v>
      </c>
      <c r="AQ13" s="66">
        <f>SUM('Суточно-месячный график SNGA'!AH13)</f>
        <v>0</v>
      </c>
      <c r="AR13" s="66">
        <f>SUM('Суточно-месячный график SNGA'!AI13)</f>
        <v>0</v>
      </c>
      <c r="AS13" s="66">
        <f>SUM('Суточно-месячный график SNGA'!AJ13)</f>
        <v>0</v>
      </c>
      <c r="AT13" s="66">
        <f>SUM('Суточно-месячный график SNGA'!AK13)</f>
        <v>0</v>
      </c>
      <c r="AU13" s="66">
        <f>SUM('Суточно-месячный график SNGA'!AL13)</f>
        <v>0</v>
      </c>
      <c r="AV13" s="66">
        <f>SUM('Суточно-месячный график SNGA'!AM13)</f>
        <v>0</v>
      </c>
      <c r="AW13" s="66">
        <f>SUM('Суточно-месячный график SNGA'!AN13)</f>
        <v>0</v>
      </c>
      <c r="AX13" s="66">
        <f>SUM('Суточно-месячный график SNGA'!AO13)</f>
        <v>0</v>
      </c>
      <c r="AY13" s="66">
        <f>SUM('Суточно-месячный график SNGA'!AP13)</f>
        <v>0</v>
      </c>
      <c r="AZ13" s="66">
        <f>SUM('Суточно-месячный график SNGA'!AQ13)</f>
        <v>0</v>
      </c>
      <c r="BA13" s="66">
        <f>SUM('Суточно-месячный график SNGA'!AR13)</f>
        <v>0</v>
      </c>
      <c r="BB13" s="66">
        <f>SUM('Суточно-месячный график SNGA'!AS13)</f>
        <v>0</v>
      </c>
      <c r="BC13" s="66">
        <f>SUM('Суточно-месячный график SNGA'!AT13)</f>
        <v>0</v>
      </c>
      <c r="BD13" s="66">
        <f>SUM('Суточно-месячный график SNGA'!AU13)</f>
        <v>0</v>
      </c>
      <c r="BE13" s="66">
        <f>SUM('Суточно-месячный график SNGA'!AV13)</f>
        <v>0</v>
      </c>
      <c r="BF13" s="66">
        <f>SUM('Суточно-месячный график SNGA'!AW13)</f>
        <v>0</v>
      </c>
      <c r="BG13" s="66">
        <f>SUM('Суточно-месячный график SNGA'!AX13)</f>
        <v>0</v>
      </c>
      <c r="BH13" s="66">
        <f>SUM('Суточно-месячный график SNGA'!AY13)</f>
        <v>0</v>
      </c>
      <c r="BI13" s="66">
        <f>SUM('Суточно-месячный график SNGA'!AZ13)</f>
        <v>0</v>
      </c>
      <c r="BJ13" s="66">
        <f>SUM('Суточно-месячный график SNGA'!BA13)</f>
        <v>0</v>
      </c>
      <c r="BK13" s="66">
        <f>SUM('Суточно-месячный график SNGA'!BB13)</f>
        <v>0</v>
      </c>
      <c r="BL13" s="66">
        <f>SUM('Суточно-месячный график SNGA'!BC13)</f>
        <v>0</v>
      </c>
      <c r="BM13" s="66">
        <f>SUM('Суточно-месячный график SNGA'!BD13)</f>
        <v>0</v>
      </c>
      <c r="BN13" s="66">
        <f>SUM('Суточно-месячный график SNGA'!BE13)</f>
        <v>0</v>
      </c>
      <c r="BO13" s="66">
        <f>SUM('Суточно-месячный график SNGA'!BF13)</f>
        <v>0</v>
      </c>
      <c r="BP13" s="66">
        <f>SUM('Суточно-месячный график SNGA'!BG13)</f>
        <v>0</v>
      </c>
      <c r="BQ13" s="66">
        <f>SUM('Суточно-месячный график SNGA'!BH13)</f>
        <v>0</v>
      </c>
      <c r="BR13" s="66">
        <f>SUM('Суточно-месячный график SNGA'!BI13)</f>
        <v>0</v>
      </c>
      <c r="BS13" s="66">
        <f>SUM('Суточно-месячный график SNGA'!BJ13)</f>
        <v>0</v>
      </c>
      <c r="BT13" s="66">
        <f>SUM('Суточно-месячный график SNGA'!BK13)</f>
        <v>0</v>
      </c>
      <c r="BU13" s="66">
        <f>SUM('Суточно-месячный график SNGA'!BL13)</f>
        <v>0</v>
      </c>
      <c r="BV13" s="66">
        <f>SUM('Суточно-месячный график SNGA'!BM13)</f>
        <v>0</v>
      </c>
      <c r="BW13" s="66">
        <f>SUM('Суточно-месячный график SNGA'!BN13)</f>
        <v>0</v>
      </c>
      <c r="BX13" s="66">
        <f>SUM('Суточно-месячный график SNGA'!BO13)</f>
        <v>0</v>
      </c>
      <c r="BY13" s="66">
        <f>SUM('Суточно-месячный график SNGA'!BP13)</f>
        <v>0</v>
      </c>
      <c r="BZ13" s="66">
        <f>SUM('Суточно-месячный график SNGA'!BQ13)</f>
        <v>0</v>
      </c>
      <c r="CA13" s="66">
        <f>SUM('Суточно-месячный график SNGA'!BR13)</f>
        <v>0</v>
      </c>
      <c r="CB13" s="66">
        <f>SUM('Суточно-месячный график SNGA'!BS13)</f>
        <v>0</v>
      </c>
      <c r="CC13" s="66">
        <f>SUM('Суточно-месячный график SNGA'!BT13)</f>
        <v>0</v>
      </c>
      <c r="CD13" s="66">
        <f>SUM('Суточно-месячный график SNGA'!BU13)</f>
        <v>0</v>
      </c>
      <c r="CE13" s="66">
        <f>SUM('Суточно-месячный график SNGA'!BV13)</f>
        <v>0</v>
      </c>
      <c r="CF13" s="66">
        <f>SUM('Суточно-месячный график SNGA'!BW13)</f>
        <v>0</v>
      </c>
      <c r="CG13" s="66">
        <f>SUM('Суточно-месячный график SNGA'!BX13)</f>
        <v>0</v>
      </c>
    </row>
    <row r="14" spans="1:85">
      <c r="A14" s="106" t="s">
        <v>59</v>
      </c>
      <c r="B14" s="108"/>
      <c r="C14" s="104"/>
      <c r="D14" s="105"/>
      <c r="E14" s="107"/>
      <c r="F14" s="107"/>
      <c r="G14" s="107"/>
      <c r="H14" s="107"/>
      <c r="I14" s="105"/>
      <c r="J14" s="104">
        <f>SUMIF(X$7:CG$7,"&lt;="&amp;'Суточно-месячный график SNGA'!A$11,X14:CG14)</f>
        <v>0</v>
      </c>
      <c r="K14" s="104">
        <f>SUMIF(X$8:CG$8,"&lt;="&amp;'Суточно-месячный график SNGA'!A$11,X14:CG14)</f>
        <v>0</v>
      </c>
      <c r="L14" s="104">
        <f t="shared" ref="L14:L23" si="60">K14-J14</f>
        <v>0</v>
      </c>
      <c r="M14" s="105"/>
      <c r="N14" s="104">
        <f>SUMIF(X$5:CG$5,"="&amp;'Суточно-месячный график SNGA'!A$10,X14:CG14)</f>
        <v>0</v>
      </c>
      <c r="O14" s="104">
        <f>SUMIF(X$6:CG$6,"="&amp;'Суточно-месячный график SNGA'!A$10,X14:CG14)</f>
        <v>0</v>
      </c>
      <c r="P14" s="104">
        <f t="shared" ref="P14:P23" si="61">O14-N14</f>
        <v>0</v>
      </c>
      <c r="Q14" s="105"/>
      <c r="R14" s="104">
        <f>SUMIF(X$7:CG$7,"="&amp;'Суточно-месячный график SNGA'!A$11,X14:CG14)</f>
        <v>0</v>
      </c>
      <c r="S14" s="104">
        <f>SUMIF(X$8:CG$8,"="&amp;'Суточно-месячный график SNGA'!A$11,X14:CG14)</f>
        <v>0</v>
      </c>
      <c r="T14" s="104">
        <f t="shared" ref="T14:T23" si="62">S14-R14</f>
        <v>0</v>
      </c>
      <c r="U14" s="105"/>
      <c r="V14" s="121" t="str">
        <f t="shared" ref="V14:V23" si="63">IF(AND(T14&lt;0,L14&gt;=0),"По месяцу отставания нет."," ")</f>
        <v xml:space="preserve"> </v>
      </c>
      <c r="W14" s="125"/>
      <c r="X14" s="112">
        <f>SUM('Суточно-месячный график SNGA'!O14)</f>
        <v>0</v>
      </c>
      <c r="Y14" s="66">
        <f>SUM('Суточно-месячный график SNGA'!P14)</f>
        <v>0</v>
      </c>
      <c r="Z14" s="66">
        <f>SUM('Суточно-месячный график SNGA'!Q14)</f>
        <v>0</v>
      </c>
      <c r="AA14" s="66">
        <f>SUM('Суточно-месячный график SNGA'!R14)</f>
        <v>0</v>
      </c>
      <c r="AB14" s="66">
        <f>SUM('Суточно-месячный график SNGA'!S14)</f>
        <v>0</v>
      </c>
      <c r="AC14" s="66">
        <f>SUM('Суточно-месячный график SNGA'!T14)</f>
        <v>0</v>
      </c>
      <c r="AD14" s="66">
        <f>SUM('Суточно-месячный график SNGA'!U14)</f>
        <v>0</v>
      </c>
      <c r="AE14" s="66">
        <f>SUM('Суточно-месячный график SNGA'!V14)</f>
        <v>0</v>
      </c>
      <c r="AF14" s="66">
        <f>SUM('Суточно-месячный график SNGA'!W14)</f>
        <v>0</v>
      </c>
      <c r="AG14" s="66">
        <f>SUM('Суточно-месячный график SNGA'!X14)</f>
        <v>0</v>
      </c>
      <c r="AH14" s="66">
        <f>SUM('Суточно-месячный график SNGA'!Y14)</f>
        <v>0</v>
      </c>
      <c r="AI14" s="66">
        <f>SUM('Суточно-месячный график SNGA'!Z14)</f>
        <v>0</v>
      </c>
      <c r="AJ14" s="66">
        <f>SUM('Суточно-месячный график SNGA'!AA14)</f>
        <v>0</v>
      </c>
      <c r="AK14" s="66">
        <f>SUM('Суточно-месячный график SNGA'!AB14)</f>
        <v>0</v>
      </c>
      <c r="AL14" s="66">
        <f>SUM('Суточно-месячный график SNGA'!AC14)</f>
        <v>0</v>
      </c>
      <c r="AM14" s="66">
        <f>SUM('Суточно-месячный график SNGA'!AD14)</f>
        <v>0</v>
      </c>
      <c r="AN14" s="66">
        <f>SUM('Суточно-месячный график SNGA'!AE14)</f>
        <v>0</v>
      </c>
      <c r="AO14" s="66">
        <f>SUM('Суточно-месячный график SNGA'!AF14)</f>
        <v>0</v>
      </c>
      <c r="AP14" s="66">
        <f>SUM('Суточно-месячный график SNGA'!AG14)</f>
        <v>0</v>
      </c>
      <c r="AQ14" s="66">
        <f>SUM('Суточно-месячный график SNGA'!AH14)</f>
        <v>0</v>
      </c>
      <c r="AR14" s="66">
        <f>SUM('Суточно-месячный график SNGA'!AI14)</f>
        <v>0</v>
      </c>
      <c r="AS14" s="66">
        <f>SUM('Суточно-месячный график SNGA'!AJ14)</f>
        <v>0</v>
      </c>
      <c r="AT14" s="66">
        <f>SUM('Суточно-месячный график SNGA'!AK14)</f>
        <v>0</v>
      </c>
      <c r="AU14" s="66">
        <f>SUM('Суточно-месячный график SNGA'!AL14)</f>
        <v>0</v>
      </c>
      <c r="AV14" s="66">
        <f>SUM('Суточно-месячный график SNGA'!AM14)</f>
        <v>0</v>
      </c>
      <c r="AW14" s="66">
        <f>SUM('Суточно-месячный график SNGA'!AN14)</f>
        <v>0</v>
      </c>
      <c r="AX14" s="66">
        <f>SUM('Суточно-месячный график SNGA'!AO14)</f>
        <v>0</v>
      </c>
      <c r="AY14" s="66">
        <f>SUM('Суточно-месячный график SNGA'!AP14)</f>
        <v>0</v>
      </c>
      <c r="AZ14" s="66">
        <f>SUM('Суточно-месячный график SNGA'!AQ14)</f>
        <v>0</v>
      </c>
      <c r="BA14" s="66">
        <f>SUM('Суточно-месячный график SNGA'!AR14)</f>
        <v>0</v>
      </c>
      <c r="BB14" s="66">
        <f>SUM('Суточно-месячный график SNGA'!AS14)</f>
        <v>0</v>
      </c>
      <c r="BC14" s="66">
        <f>SUM('Суточно-месячный график SNGA'!AT14)</f>
        <v>0</v>
      </c>
      <c r="BD14" s="66">
        <f>SUM('Суточно-месячный график SNGA'!AU14)</f>
        <v>0</v>
      </c>
      <c r="BE14" s="66">
        <f>SUM('Суточно-месячный график SNGA'!AV14)</f>
        <v>0</v>
      </c>
      <c r="BF14" s="66">
        <f>SUM('Суточно-месячный график SNGA'!AW14)</f>
        <v>0</v>
      </c>
      <c r="BG14" s="66">
        <f>SUM('Суточно-месячный график SNGA'!AX14)</f>
        <v>0</v>
      </c>
      <c r="BH14" s="66">
        <f>SUM('Суточно-месячный график SNGA'!AY14)</f>
        <v>0</v>
      </c>
      <c r="BI14" s="66">
        <f>SUM('Суточно-месячный график SNGA'!AZ14)</f>
        <v>0</v>
      </c>
      <c r="BJ14" s="66">
        <f>SUM('Суточно-месячный график SNGA'!BA14)</f>
        <v>0</v>
      </c>
      <c r="BK14" s="66">
        <f>SUM('Суточно-месячный график SNGA'!BB14)</f>
        <v>0</v>
      </c>
      <c r="BL14" s="66">
        <f>SUM('Суточно-месячный график SNGA'!BC14)</f>
        <v>0</v>
      </c>
      <c r="BM14" s="66">
        <f>SUM('Суточно-месячный график SNGA'!BD14)</f>
        <v>0</v>
      </c>
      <c r="BN14" s="66">
        <f>SUM('Суточно-месячный график SNGA'!BE14)</f>
        <v>0</v>
      </c>
      <c r="BO14" s="66">
        <f>SUM('Суточно-месячный график SNGA'!BF14)</f>
        <v>0</v>
      </c>
      <c r="BP14" s="66">
        <f>SUM('Суточно-месячный график SNGA'!BG14)</f>
        <v>0</v>
      </c>
      <c r="BQ14" s="66">
        <f>SUM('Суточно-месячный график SNGA'!BH14)</f>
        <v>0</v>
      </c>
      <c r="BR14" s="66">
        <f>SUM('Суточно-месячный график SNGA'!BI14)</f>
        <v>0</v>
      </c>
      <c r="BS14" s="66">
        <f>SUM('Суточно-месячный график SNGA'!BJ14)</f>
        <v>0</v>
      </c>
      <c r="BT14" s="66">
        <f>SUM('Суточно-месячный график SNGA'!BK14)</f>
        <v>0</v>
      </c>
      <c r="BU14" s="66">
        <f>SUM('Суточно-месячный график SNGA'!BL14)</f>
        <v>0</v>
      </c>
      <c r="BV14" s="66">
        <f>SUM('Суточно-месячный график SNGA'!BM14)</f>
        <v>0</v>
      </c>
      <c r="BW14" s="66">
        <f>SUM('Суточно-месячный график SNGA'!BN14)</f>
        <v>0</v>
      </c>
      <c r="BX14" s="66">
        <f>SUM('Суточно-месячный график SNGA'!BO14)</f>
        <v>0</v>
      </c>
      <c r="BY14" s="66">
        <f>SUM('Суточно-месячный график SNGA'!BP14)</f>
        <v>0</v>
      </c>
      <c r="BZ14" s="66">
        <f>SUM('Суточно-месячный график SNGA'!BQ14)</f>
        <v>0</v>
      </c>
      <c r="CA14" s="66">
        <f>SUM('Суточно-месячный график SNGA'!BR14)</f>
        <v>0</v>
      </c>
      <c r="CB14" s="66">
        <f>SUM('Суточно-месячный график SNGA'!BS14)</f>
        <v>0</v>
      </c>
      <c r="CC14" s="66">
        <f>SUM('Суточно-месячный график SNGA'!BT14)</f>
        <v>0</v>
      </c>
      <c r="CD14" s="66">
        <f>SUM('Суточно-месячный график SNGA'!BU14)</f>
        <v>0</v>
      </c>
      <c r="CE14" s="66">
        <f>SUM('Суточно-месячный график SNGA'!BV14)</f>
        <v>0</v>
      </c>
      <c r="CF14" s="66">
        <f>SUM('Суточно-месячный график SNGA'!BW14)</f>
        <v>0</v>
      </c>
      <c r="CG14" s="66">
        <f>SUM('Суточно-месячный график SNGA'!BX14)</f>
        <v>0</v>
      </c>
    </row>
    <row r="15" spans="1:85">
      <c r="A15" s="106" t="s">
        <v>60</v>
      </c>
      <c r="B15" s="108"/>
      <c r="C15" s="104"/>
      <c r="D15" s="105"/>
      <c r="E15" s="107"/>
      <c r="F15" s="107"/>
      <c r="G15" s="107"/>
      <c r="H15" s="107"/>
      <c r="I15" s="105"/>
      <c r="J15" s="104">
        <f>SUMIF(X$7:CG$7,"&lt;="&amp;'Суточно-месячный график SNGA'!A$11,X15:CG15)</f>
        <v>0</v>
      </c>
      <c r="K15" s="104">
        <f>SUMIF(X$8:CG$8,"&lt;="&amp;'Суточно-месячный график SNGA'!A$11,X15:CG15)</f>
        <v>0</v>
      </c>
      <c r="L15" s="104">
        <f t="shared" si="60"/>
        <v>0</v>
      </c>
      <c r="M15" s="105"/>
      <c r="N15" s="104">
        <f>SUMIF(X$5:CG$5,"="&amp;'Суточно-месячный график SNGA'!A$10,X15:CG15)</f>
        <v>0</v>
      </c>
      <c r="O15" s="104">
        <f>SUMIF(X$6:CG$6,"="&amp;'Суточно-месячный график SNGA'!A$10,X15:CG15)</f>
        <v>0</v>
      </c>
      <c r="P15" s="104">
        <f t="shared" si="61"/>
        <v>0</v>
      </c>
      <c r="Q15" s="105"/>
      <c r="R15" s="104">
        <f>SUMIF(X$7:CG$7,"="&amp;'Суточно-месячный график SNGA'!A$11,X15:CG15)</f>
        <v>0</v>
      </c>
      <c r="S15" s="104">
        <f>SUMIF(X$8:CG$8,"="&amp;'Суточно-месячный график SNGA'!A$11,X15:CG15)</f>
        <v>0</v>
      </c>
      <c r="T15" s="104">
        <f t="shared" si="62"/>
        <v>0</v>
      </c>
      <c r="U15" s="105"/>
      <c r="V15" s="121" t="str">
        <f t="shared" si="63"/>
        <v xml:space="preserve"> </v>
      </c>
      <c r="W15" s="125"/>
      <c r="X15" s="112">
        <f>SUM('Суточно-месячный график SNGA'!O15)</f>
        <v>0</v>
      </c>
      <c r="Y15" s="66">
        <f>SUM('Суточно-месячный график SNGA'!P15)</f>
        <v>0</v>
      </c>
      <c r="Z15" s="66">
        <f>SUM('Суточно-месячный график SNGA'!Q15)</f>
        <v>0</v>
      </c>
      <c r="AA15" s="66">
        <f>SUM('Суточно-месячный график SNGA'!R15)</f>
        <v>0</v>
      </c>
      <c r="AB15" s="66">
        <f>SUM('Суточно-месячный график SNGA'!S15)</f>
        <v>0</v>
      </c>
      <c r="AC15" s="66">
        <f>SUM('Суточно-месячный график SNGA'!T15)</f>
        <v>0</v>
      </c>
      <c r="AD15" s="66">
        <f>SUM('Суточно-месячный график SNGA'!U15)</f>
        <v>0</v>
      </c>
      <c r="AE15" s="66">
        <f>SUM('Суточно-месячный график SNGA'!V15)</f>
        <v>0</v>
      </c>
      <c r="AF15" s="66">
        <f>SUM('Суточно-месячный график SNGA'!W15)</f>
        <v>0</v>
      </c>
      <c r="AG15" s="66">
        <f>SUM('Суточно-месячный график SNGA'!X15)</f>
        <v>0</v>
      </c>
      <c r="AH15" s="66">
        <f>SUM('Суточно-месячный график SNGA'!Y15)</f>
        <v>0</v>
      </c>
      <c r="AI15" s="66">
        <f>SUM('Суточно-месячный график SNGA'!Z15)</f>
        <v>0</v>
      </c>
      <c r="AJ15" s="66">
        <f>SUM('Суточно-месячный график SNGA'!AA15)</f>
        <v>0</v>
      </c>
      <c r="AK15" s="66">
        <f>SUM('Суточно-месячный график SNGA'!AB15)</f>
        <v>0</v>
      </c>
      <c r="AL15" s="66">
        <f>SUM('Суточно-месячный график SNGA'!AC15)</f>
        <v>0</v>
      </c>
      <c r="AM15" s="66">
        <f>SUM('Суточно-месячный график SNGA'!AD15)</f>
        <v>0</v>
      </c>
      <c r="AN15" s="66">
        <f>SUM('Суточно-месячный график SNGA'!AE15)</f>
        <v>0</v>
      </c>
      <c r="AO15" s="66">
        <f>SUM('Суточно-месячный график SNGA'!AF15)</f>
        <v>0</v>
      </c>
      <c r="AP15" s="66">
        <f>SUM('Суточно-месячный график SNGA'!AG15)</f>
        <v>0</v>
      </c>
      <c r="AQ15" s="66">
        <f>SUM('Суточно-месячный график SNGA'!AH15)</f>
        <v>0</v>
      </c>
      <c r="AR15" s="66">
        <f>SUM('Суточно-месячный график SNGA'!AI15)</f>
        <v>0</v>
      </c>
      <c r="AS15" s="66">
        <f>SUM('Суточно-месячный график SNGA'!AJ15)</f>
        <v>0</v>
      </c>
      <c r="AT15" s="66">
        <f>SUM('Суточно-месячный график SNGA'!AK15)</f>
        <v>0</v>
      </c>
      <c r="AU15" s="66">
        <f>SUM('Суточно-месячный график SNGA'!AL15)</f>
        <v>0</v>
      </c>
      <c r="AV15" s="66">
        <f>SUM('Суточно-месячный график SNGA'!AM15)</f>
        <v>0</v>
      </c>
      <c r="AW15" s="66">
        <f>SUM('Суточно-месячный график SNGA'!AN15)</f>
        <v>0</v>
      </c>
      <c r="AX15" s="66">
        <f>SUM('Суточно-месячный график SNGA'!AO15)</f>
        <v>0</v>
      </c>
      <c r="AY15" s="66">
        <f>SUM('Суточно-месячный график SNGA'!AP15)</f>
        <v>0</v>
      </c>
      <c r="AZ15" s="66">
        <f>SUM('Суточно-месячный график SNGA'!AQ15)</f>
        <v>0</v>
      </c>
      <c r="BA15" s="66">
        <f>SUM('Суточно-месячный график SNGA'!AR15)</f>
        <v>0</v>
      </c>
      <c r="BB15" s="66">
        <f>SUM('Суточно-месячный график SNGA'!AS15)</f>
        <v>0</v>
      </c>
      <c r="BC15" s="66">
        <f>SUM('Суточно-месячный график SNGA'!AT15)</f>
        <v>0</v>
      </c>
      <c r="BD15" s="66">
        <f>SUM('Суточно-месячный график SNGA'!AU15)</f>
        <v>0</v>
      </c>
      <c r="BE15" s="66">
        <f>SUM('Суточно-месячный график SNGA'!AV15)</f>
        <v>0</v>
      </c>
      <c r="BF15" s="66">
        <f>SUM('Суточно-месячный график SNGA'!AW15)</f>
        <v>0</v>
      </c>
      <c r="BG15" s="66">
        <f>SUM('Суточно-месячный график SNGA'!AX15)</f>
        <v>0</v>
      </c>
      <c r="BH15" s="66">
        <f>SUM('Суточно-месячный график SNGA'!AY15)</f>
        <v>0</v>
      </c>
      <c r="BI15" s="66">
        <f>SUM('Суточно-месячный график SNGA'!AZ15)</f>
        <v>0</v>
      </c>
      <c r="BJ15" s="66">
        <f>SUM('Суточно-месячный график SNGA'!BA15)</f>
        <v>0</v>
      </c>
      <c r="BK15" s="66">
        <f>SUM('Суточно-месячный график SNGA'!BB15)</f>
        <v>0</v>
      </c>
      <c r="BL15" s="66">
        <f>SUM('Суточно-месячный график SNGA'!BC15)</f>
        <v>0</v>
      </c>
      <c r="BM15" s="66">
        <f>SUM('Суточно-месячный график SNGA'!BD15)</f>
        <v>0</v>
      </c>
      <c r="BN15" s="66">
        <f>SUM('Суточно-месячный график SNGA'!BE15)</f>
        <v>0</v>
      </c>
      <c r="BO15" s="66">
        <f>SUM('Суточно-месячный график SNGA'!BF15)</f>
        <v>0</v>
      </c>
      <c r="BP15" s="66">
        <f>SUM('Суточно-месячный график SNGA'!BG15)</f>
        <v>0</v>
      </c>
      <c r="BQ15" s="66">
        <f>SUM('Суточно-месячный график SNGA'!BH15)</f>
        <v>0</v>
      </c>
      <c r="BR15" s="66">
        <f>SUM('Суточно-месячный график SNGA'!BI15)</f>
        <v>0</v>
      </c>
      <c r="BS15" s="66">
        <f>SUM('Суточно-месячный график SNGA'!BJ15)</f>
        <v>0</v>
      </c>
      <c r="BT15" s="66">
        <f>SUM('Суточно-месячный график SNGA'!BK15)</f>
        <v>0</v>
      </c>
      <c r="BU15" s="66">
        <f>SUM('Суточно-месячный график SNGA'!BL15)</f>
        <v>0</v>
      </c>
      <c r="BV15" s="66">
        <f>SUM('Суточно-месячный график SNGA'!BM15)</f>
        <v>0</v>
      </c>
      <c r="BW15" s="66">
        <f>SUM('Суточно-месячный график SNGA'!BN15)</f>
        <v>0</v>
      </c>
      <c r="BX15" s="66">
        <f>SUM('Суточно-месячный график SNGA'!BO15)</f>
        <v>0</v>
      </c>
      <c r="BY15" s="66">
        <f>SUM('Суточно-месячный график SNGA'!BP15)</f>
        <v>0</v>
      </c>
      <c r="BZ15" s="66">
        <f>SUM('Суточно-месячный график SNGA'!BQ15)</f>
        <v>0</v>
      </c>
      <c r="CA15" s="66">
        <f>SUM('Суточно-месячный график SNGA'!BR15)</f>
        <v>0</v>
      </c>
      <c r="CB15" s="66">
        <f>SUM('Суточно-месячный график SNGA'!BS15)</f>
        <v>0</v>
      </c>
      <c r="CC15" s="66">
        <f>SUM('Суточно-месячный график SNGA'!BT15)</f>
        <v>0</v>
      </c>
      <c r="CD15" s="66">
        <f>SUM('Суточно-месячный график SNGA'!BU15)</f>
        <v>0</v>
      </c>
      <c r="CE15" s="66">
        <f>SUM('Суточно-месячный график SNGA'!BV15)</f>
        <v>0</v>
      </c>
      <c r="CF15" s="66">
        <f>SUM('Суточно-месячный график SNGA'!BW15)</f>
        <v>0</v>
      </c>
      <c r="CG15" s="66">
        <f>SUM('Суточно-месячный график SNGA'!BX15)</f>
        <v>0</v>
      </c>
    </row>
    <row r="16" spans="1:85">
      <c r="A16" s="106" t="s">
        <v>61</v>
      </c>
      <c r="B16" s="108"/>
      <c r="C16" s="104"/>
      <c r="D16" s="105"/>
      <c r="E16" s="107"/>
      <c r="F16" s="107"/>
      <c r="G16" s="107"/>
      <c r="H16" s="107"/>
      <c r="I16" s="105"/>
      <c r="J16" s="104">
        <f>SUMIF(X$7:CG$7,"&lt;="&amp;'Суточно-месячный график SNGA'!A$11,X16:CG16)</f>
        <v>0</v>
      </c>
      <c r="K16" s="104">
        <f>SUMIF(X$8:CG$8,"&lt;="&amp;'Суточно-месячный график SNGA'!A$11,X16:CG16)</f>
        <v>0</v>
      </c>
      <c r="L16" s="104">
        <f t="shared" si="60"/>
        <v>0</v>
      </c>
      <c r="M16" s="105"/>
      <c r="N16" s="104">
        <f>SUMIF(X$5:CG$5,"="&amp;'Суточно-месячный график SNGA'!A$10,X16:CG16)</f>
        <v>0</v>
      </c>
      <c r="O16" s="104">
        <f>SUMIF(X$6:CG$6,"="&amp;'Суточно-месячный график SNGA'!A$10,X16:CG16)</f>
        <v>0</v>
      </c>
      <c r="P16" s="104">
        <f t="shared" si="61"/>
        <v>0</v>
      </c>
      <c r="Q16" s="105"/>
      <c r="R16" s="104">
        <f>SUMIF(X$7:CG$7,"="&amp;'Суточно-месячный график SNGA'!A$11,X16:CG16)</f>
        <v>0</v>
      </c>
      <c r="S16" s="104">
        <f>SUMIF(X$8:CG$8,"="&amp;'Суточно-месячный график SNGA'!A$11,X16:CG16)</f>
        <v>0</v>
      </c>
      <c r="T16" s="104">
        <f t="shared" si="62"/>
        <v>0</v>
      </c>
      <c r="U16" s="105"/>
      <c r="V16" s="121" t="str">
        <f t="shared" si="63"/>
        <v xml:space="preserve"> </v>
      </c>
      <c r="W16" s="125"/>
      <c r="X16" s="112">
        <f>SUM('Суточно-месячный график SNGA'!O16)</f>
        <v>0</v>
      </c>
      <c r="Y16" s="66">
        <f>SUM('Суточно-месячный график SNGA'!P16)</f>
        <v>0</v>
      </c>
      <c r="Z16" s="66">
        <f>SUM('Суточно-месячный график SNGA'!Q16)</f>
        <v>0</v>
      </c>
      <c r="AA16" s="66">
        <f>SUM('Суточно-месячный график SNGA'!R16)</f>
        <v>0</v>
      </c>
      <c r="AB16" s="66">
        <f>SUM('Суточно-месячный график SNGA'!S16)</f>
        <v>0</v>
      </c>
      <c r="AC16" s="66">
        <f>SUM('Суточно-месячный график SNGA'!T16)</f>
        <v>0</v>
      </c>
      <c r="AD16" s="66">
        <f>SUM('Суточно-месячный график SNGA'!U16)</f>
        <v>0</v>
      </c>
      <c r="AE16" s="66">
        <f>SUM('Суточно-месячный график SNGA'!V16)</f>
        <v>0</v>
      </c>
      <c r="AF16" s="66">
        <f>SUM('Суточно-месячный график SNGA'!W16)</f>
        <v>0</v>
      </c>
      <c r="AG16" s="66">
        <f>SUM('Суточно-месячный график SNGA'!X16)</f>
        <v>0</v>
      </c>
      <c r="AH16" s="66">
        <f>SUM('Суточно-месячный график SNGA'!Y16)</f>
        <v>0</v>
      </c>
      <c r="AI16" s="66">
        <f>SUM('Суточно-месячный график SNGA'!Z16)</f>
        <v>0</v>
      </c>
      <c r="AJ16" s="66">
        <f>SUM('Суточно-месячный график SNGA'!AA16)</f>
        <v>0</v>
      </c>
      <c r="AK16" s="66">
        <f>SUM('Суточно-месячный график SNGA'!AB16)</f>
        <v>0</v>
      </c>
      <c r="AL16" s="66">
        <f>SUM('Суточно-месячный график SNGA'!AC16)</f>
        <v>0</v>
      </c>
      <c r="AM16" s="66">
        <f>SUM('Суточно-месячный график SNGA'!AD16)</f>
        <v>0</v>
      </c>
      <c r="AN16" s="66">
        <f>SUM('Суточно-месячный график SNGA'!AE16)</f>
        <v>0</v>
      </c>
      <c r="AO16" s="66">
        <f>SUM('Суточно-месячный график SNGA'!AF16)</f>
        <v>0</v>
      </c>
      <c r="AP16" s="66">
        <f>SUM('Суточно-месячный график SNGA'!AG16)</f>
        <v>0</v>
      </c>
      <c r="AQ16" s="66">
        <f>SUM('Суточно-месячный график SNGA'!AH16)</f>
        <v>0</v>
      </c>
      <c r="AR16" s="66">
        <f>SUM('Суточно-месячный график SNGA'!AI16)</f>
        <v>0</v>
      </c>
      <c r="AS16" s="66">
        <f>SUM('Суточно-месячный график SNGA'!AJ16)</f>
        <v>0</v>
      </c>
      <c r="AT16" s="66">
        <f>SUM('Суточно-месячный график SNGA'!AK16)</f>
        <v>0</v>
      </c>
      <c r="AU16" s="66">
        <f>SUM('Суточно-месячный график SNGA'!AL16)</f>
        <v>0</v>
      </c>
      <c r="AV16" s="66">
        <f>SUM('Суточно-месячный график SNGA'!AM16)</f>
        <v>0</v>
      </c>
      <c r="AW16" s="66">
        <f>SUM('Суточно-месячный график SNGA'!AN16)</f>
        <v>0</v>
      </c>
      <c r="AX16" s="66">
        <f>SUM('Суточно-месячный график SNGA'!AO16)</f>
        <v>0</v>
      </c>
      <c r="AY16" s="66">
        <f>SUM('Суточно-месячный график SNGA'!AP16)</f>
        <v>0</v>
      </c>
      <c r="AZ16" s="66">
        <f>SUM('Суточно-месячный график SNGA'!AQ16)</f>
        <v>0</v>
      </c>
      <c r="BA16" s="66">
        <f>SUM('Суточно-месячный график SNGA'!AR16)</f>
        <v>0</v>
      </c>
      <c r="BB16" s="66">
        <f>SUM('Суточно-месячный график SNGA'!AS16)</f>
        <v>0</v>
      </c>
      <c r="BC16" s="66">
        <f>SUM('Суточно-месячный график SNGA'!AT16)</f>
        <v>0</v>
      </c>
      <c r="BD16" s="66">
        <f>SUM('Суточно-месячный график SNGA'!AU16)</f>
        <v>0</v>
      </c>
      <c r="BE16" s="66">
        <f>SUM('Суточно-месячный график SNGA'!AV16)</f>
        <v>0</v>
      </c>
      <c r="BF16" s="66">
        <f>SUM('Суточно-месячный график SNGA'!AW16)</f>
        <v>0</v>
      </c>
      <c r="BG16" s="66">
        <f>SUM('Суточно-месячный график SNGA'!AX16)</f>
        <v>0</v>
      </c>
      <c r="BH16" s="66">
        <f>SUM('Суточно-месячный график SNGA'!AY16)</f>
        <v>0</v>
      </c>
      <c r="BI16" s="66">
        <f>SUM('Суточно-месячный график SNGA'!AZ16)</f>
        <v>0</v>
      </c>
      <c r="BJ16" s="66">
        <f>SUM('Суточно-месячный график SNGA'!BA16)</f>
        <v>0</v>
      </c>
      <c r="BK16" s="66">
        <f>SUM('Суточно-месячный график SNGA'!BB16)</f>
        <v>0</v>
      </c>
      <c r="BL16" s="66">
        <f>SUM('Суточно-месячный график SNGA'!BC16)</f>
        <v>0</v>
      </c>
      <c r="BM16" s="66">
        <f>SUM('Суточно-месячный график SNGA'!BD16)</f>
        <v>0</v>
      </c>
      <c r="BN16" s="66">
        <f>SUM('Суточно-месячный график SNGA'!BE16)</f>
        <v>0</v>
      </c>
      <c r="BO16" s="66">
        <f>SUM('Суточно-месячный график SNGA'!BF16)</f>
        <v>0</v>
      </c>
      <c r="BP16" s="66">
        <f>SUM('Суточно-месячный график SNGA'!BG16)</f>
        <v>0</v>
      </c>
      <c r="BQ16" s="66">
        <f>SUM('Суточно-месячный график SNGA'!BH16)</f>
        <v>0</v>
      </c>
      <c r="BR16" s="66">
        <f>SUM('Суточно-месячный график SNGA'!BI16)</f>
        <v>0</v>
      </c>
      <c r="BS16" s="66">
        <f>SUM('Суточно-месячный график SNGA'!BJ16)</f>
        <v>0</v>
      </c>
      <c r="BT16" s="66">
        <f>SUM('Суточно-месячный график SNGA'!BK16)</f>
        <v>0</v>
      </c>
      <c r="BU16" s="66">
        <f>SUM('Суточно-месячный график SNGA'!BL16)</f>
        <v>0</v>
      </c>
      <c r="BV16" s="66">
        <f>SUM('Суточно-месячный график SNGA'!BM16)</f>
        <v>0</v>
      </c>
      <c r="BW16" s="66">
        <f>SUM('Суточно-месячный график SNGA'!BN16)</f>
        <v>0</v>
      </c>
      <c r="BX16" s="66">
        <f>SUM('Суточно-месячный график SNGA'!BO16)</f>
        <v>0</v>
      </c>
      <c r="BY16" s="66">
        <f>SUM('Суточно-месячный график SNGA'!BP16)</f>
        <v>0</v>
      </c>
      <c r="BZ16" s="66">
        <f>SUM('Суточно-месячный график SNGA'!BQ16)</f>
        <v>0</v>
      </c>
      <c r="CA16" s="66">
        <f>SUM('Суточно-месячный график SNGA'!BR16)</f>
        <v>0</v>
      </c>
      <c r="CB16" s="66">
        <f>SUM('Суточно-месячный график SNGA'!BS16)</f>
        <v>0</v>
      </c>
      <c r="CC16" s="66">
        <f>SUM('Суточно-месячный график SNGA'!BT16)</f>
        <v>0</v>
      </c>
      <c r="CD16" s="66">
        <f>SUM('Суточно-месячный график SNGA'!BU16)</f>
        <v>0</v>
      </c>
      <c r="CE16" s="66">
        <f>SUM('Суточно-месячный график SNGA'!BV16)</f>
        <v>0</v>
      </c>
      <c r="CF16" s="66">
        <f>SUM('Суточно-месячный график SNGA'!BW16)</f>
        <v>0</v>
      </c>
      <c r="CG16" s="66">
        <f>SUM('Суточно-месячный график SNGA'!BX16)</f>
        <v>0</v>
      </c>
    </row>
    <row r="17" spans="1:85">
      <c r="A17" s="106" t="s">
        <v>62</v>
      </c>
      <c r="B17" s="108"/>
      <c r="C17" s="104"/>
      <c r="D17" s="105"/>
      <c r="E17" s="107"/>
      <c r="F17" s="107"/>
      <c r="G17" s="107"/>
      <c r="H17" s="107"/>
      <c r="I17" s="105"/>
      <c r="J17" s="104">
        <f>SUMIF(X$7:CG$7,"&lt;="&amp;'Суточно-месячный график SNGA'!A$11,X17:CG17)</f>
        <v>0</v>
      </c>
      <c r="K17" s="104">
        <f>SUMIF(X$8:CG$8,"&lt;="&amp;'Суточно-месячный график SNGA'!A$11,X17:CG17)</f>
        <v>0</v>
      </c>
      <c r="L17" s="104">
        <f t="shared" si="60"/>
        <v>0</v>
      </c>
      <c r="M17" s="105"/>
      <c r="N17" s="104">
        <f>SUMIF(X$5:CG$5,"="&amp;'Суточно-месячный график SNGA'!A$10,X17:CG17)</f>
        <v>0</v>
      </c>
      <c r="O17" s="104">
        <f>SUMIF(X$6:CG$6,"="&amp;'Суточно-месячный график SNGA'!A$10,X17:CG17)</f>
        <v>0</v>
      </c>
      <c r="P17" s="104">
        <f t="shared" si="61"/>
        <v>0</v>
      </c>
      <c r="Q17" s="105"/>
      <c r="R17" s="104">
        <f>SUMIF(X$7:CG$7,"="&amp;'Суточно-месячный график SNGA'!A$11,X17:CG17)</f>
        <v>0</v>
      </c>
      <c r="S17" s="104">
        <f>SUMIF(X$8:CG$8,"="&amp;'Суточно-месячный график SNGA'!A$11,X17:CG17)</f>
        <v>0</v>
      </c>
      <c r="T17" s="104">
        <f t="shared" si="62"/>
        <v>0</v>
      </c>
      <c r="U17" s="105"/>
      <c r="V17" s="121" t="str">
        <f t="shared" si="63"/>
        <v xml:space="preserve"> </v>
      </c>
      <c r="W17" s="125"/>
      <c r="X17" s="112">
        <f>SUM('Суточно-месячный график SNGA'!O17)</f>
        <v>0</v>
      </c>
      <c r="Y17" s="66">
        <f>SUM('Суточно-месячный график SNGA'!P17)</f>
        <v>0</v>
      </c>
      <c r="Z17" s="66">
        <f>SUM('Суточно-месячный график SNGA'!Q17)</f>
        <v>0</v>
      </c>
      <c r="AA17" s="66">
        <f>SUM('Суточно-месячный график SNGA'!R17)</f>
        <v>0</v>
      </c>
      <c r="AB17" s="66">
        <f>SUM('Суточно-месячный график SNGA'!S17)</f>
        <v>0</v>
      </c>
      <c r="AC17" s="66">
        <f>SUM('Суточно-месячный график SNGA'!T17)</f>
        <v>0</v>
      </c>
      <c r="AD17" s="66">
        <f>SUM('Суточно-месячный график SNGA'!U17)</f>
        <v>0</v>
      </c>
      <c r="AE17" s="66">
        <f>SUM('Суточно-месячный график SNGA'!V17)</f>
        <v>0</v>
      </c>
      <c r="AF17" s="66">
        <f>SUM('Суточно-месячный график SNGA'!W17)</f>
        <v>0</v>
      </c>
      <c r="AG17" s="66">
        <f>SUM('Суточно-месячный график SNGA'!X17)</f>
        <v>0</v>
      </c>
      <c r="AH17" s="66">
        <f>SUM('Суточно-месячный график SNGA'!Y17)</f>
        <v>0</v>
      </c>
      <c r="AI17" s="66">
        <f>SUM('Суточно-месячный график SNGA'!Z17)</f>
        <v>0</v>
      </c>
      <c r="AJ17" s="66">
        <f>SUM('Суточно-месячный график SNGA'!AA17)</f>
        <v>0</v>
      </c>
      <c r="AK17" s="66">
        <f>SUM('Суточно-месячный график SNGA'!AB17)</f>
        <v>0</v>
      </c>
      <c r="AL17" s="66">
        <f>SUM('Суточно-месячный график SNGA'!AC17)</f>
        <v>0</v>
      </c>
      <c r="AM17" s="66">
        <f>SUM('Суточно-месячный график SNGA'!AD17)</f>
        <v>0</v>
      </c>
      <c r="AN17" s="66">
        <f>SUM('Суточно-месячный график SNGA'!AE17)</f>
        <v>0</v>
      </c>
      <c r="AO17" s="66">
        <f>SUM('Суточно-месячный график SNGA'!AF17)</f>
        <v>0</v>
      </c>
      <c r="AP17" s="66">
        <f>SUM('Суточно-месячный график SNGA'!AG17)</f>
        <v>0</v>
      </c>
      <c r="AQ17" s="66">
        <f>SUM('Суточно-месячный график SNGA'!AH17)</f>
        <v>0</v>
      </c>
      <c r="AR17" s="66">
        <f>SUM('Суточно-месячный график SNGA'!AI17)</f>
        <v>0</v>
      </c>
      <c r="AS17" s="66">
        <f>SUM('Суточно-месячный график SNGA'!AJ17)</f>
        <v>0</v>
      </c>
      <c r="AT17" s="66">
        <f>SUM('Суточно-месячный график SNGA'!AK17)</f>
        <v>0</v>
      </c>
      <c r="AU17" s="66">
        <f>SUM('Суточно-месячный график SNGA'!AL17)</f>
        <v>0</v>
      </c>
      <c r="AV17" s="66">
        <f>SUM('Суточно-месячный график SNGA'!AM17)</f>
        <v>0</v>
      </c>
      <c r="AW17" s="66">
        <f>SUM('Суточно-месячный график SNGA'!AN17)</f>
        <v>0</v>
      </c>
      <c r="AX17" s="66">
        <f>SUM('Суточно-месячный график SNGA'!AO17)</f>
        <v>0</v>
      </c>
      <c r="AY17" s="66">
        <f>SUM('Суточно-месячный график SNGA'!AP17)</f>
        <v>0</v>
      </c>
      <c r="AZ17" s="66">
        <f>SUM('Суточно-месячный график SNGA'!AQ17)</f>
        <v>0</v>
      </c>
      <c r="BA17" s="66">
        <f>SUM('Суточно-месячный график SNGA'!AR17)</f>
        <v>0</v>
      </c>
      <c r="BB17" s="66">
        <f>SUM('Суточно-месячный график SNGA'!AS17)</f>
        <v>0</v>
      </c>
      <c r="BC17" s="66">
        <f>SUM('Суточно-месячный график SNGA'!AT17)</f>
        <v>0</v>
      </c>
      <c r="BD17" s="66">
        <f>SUM('Суточно-месячный график SNGA'!AU17)</f>
        <v>0</v>
      </c>
      <c r="BE17" s="66">
        <f>SUM('Суточно-месячный график SNGA'!AV17)</f>
        <v>0</v>
      </c>
      <c r="BF17" s="66">
        <f>SUM('Суточно-месячный график SNGA'!AW17)</f>
        <v>0</v>
      </c>
      <c r="BG17" s="66">
        <f>SUM('Суточно-месячный график SNGA'!AX17)</f>
        <v>0</v>
      </c>
      <c r="BH17" s="66">
        <f>SUM('Суточно-месячный график SNGA'!AY17)</f>
        <v>0</v>
      </c>
      <c r="BI17" s="66">
        <f>SUM('Суточно-месячный график SNGA'!AZ17)</f>
        <v>0</v>
      </c>
      <c r="BJ17" s="66">
        <f>SUM('Суточно-месячный график SNGA'!BA17)</f>
        <v>0</v>
      </c>
      <c r="BK17" s="66">
        <f>SUM('Суточно-месячный график SNGA'!BB17)</f>
        <v>0</v>
      </c>
      <c r="BL17" s="66">
        <f>SUM('Суточно-месячный график SNGA'!BC17)</f>
        <v>0</v>
      </c>
      <c r="BM17" s="66">
        <f>SUM('Суточно-месячный график SNGA'!BD17)</f>
        <v>0</v>
      </c>
      <c r="BN17" s="66">
        <f>SUM('Суточно-месячный график SNGA'!BE17)</f>
        <v>0</v>
      </c>
      <c r="BO17" s="66">
        <f>SUM('Суточно-месячный график SNGA'!BF17)</f>
        <v>0</v>
      </c>
      <c r="BP17" s="66">
        <f>SUM('Суточно-месячный график SNGA'!BG17)</f>
        <v>0</v>
      </c>
      <c r="BQ17" s="66">
        <f>SUM('Суточно-месячный график SNGA'!BH17)</f>
        <v>0</v>
      </c>
      <c r="BR17" s="66">
        <f>SUM('Суточно-месячный график SNGA'!BI17)</f>
        <v>0</v>
      </c>
      <c r="BS17" s="66">
        <f>SUM('Суточно-месячный график SNGA'!BJ17)</f>
        <v>0</v>
      </c>
      <c r="BT17" s="66">
        <f>SUM('Суточно-месячный график SNGA'!BK17)</f>
        <v>0</v>
      </c>
      <c r="BU17" s="66">
        <f>SUM('Суточно-месячный график SNGA'!BL17)</f>
        <v>0</v>
      </c>
      <c r="BV17" s="66">
        <f>SUM('Суточно-месячный график SNGA'!BM17)</f>
        <v>0</v>
      </c>
      <c r="BW17" s="66">
        <f>SUM('Суточно-месячный график SNGA'!BN17)</f>
        <v>0</v>
      </c>
      <c r="BX17" s="66">
        <f>SUM('Суточно-месячный график SNGA'!BO17)</f>
        <v>0</v>
      </c>
      <c r="BY17" s="66">
        <f>SUM('Суточно-месячный график SNGA'!BP17)</f>
        <v>0</v>
      </c>
      <c r="BZ17" s="66">
        <f>SUM('Суточно-месячный график SNGA'!BQ17)</f>
        <v>0</v>
      </c>
      <c r="CA17" s="66">
        <f>SUM('Суточно-месячный график SNGA'!BR17)</f>
        <v>0</v>
      </c>
      <c r="CB17" s="66">
        <f>SUM('Суточно-месячный график SNGA'!BS17)</f>
        <v>0</v>
      </c>
      <c r="CC17" s="66">
        <f>SUM('Суточно-месячный график SNGA'!BT17)</f>
        <v>0</v>
      </c>
      <c r="CD17" s="66">
        <f>SUM('Суточно-месячный график SNGA'!BU17)</f>
        <v>0</v>
      </c>
      <c r="CE17" s="66">
        <f>SUM('Суточно-месячный график SNGA'!BV17)</f>
        <v>0</v>
      </c>
      <c r="CF17" s="66">
        <f>SUM('Суточно-месячный график SNGA'!BW17)</f>
        <v>0</v>
      </c>
      <c r="CG17" s="66">
        <f>SUM('Суточно-месячный график SNGA'!BX17)</f>
        <v>0</v>
      </c>
    </row>
    <row r="18" spans="1:85">
      <c r="A18" s="106" t="s">
        <v>63</v>
      </c>
      <c r="B18" s="108"/>
      <c r="C18" s="104"/>
      <c r="D18" s="105"/>
      <c r="E18" s="107"/>
      <c r="F18" s="107"/>
      <c r="G18" s="107"/>
      <c r="H18" s="107"/>
      <c r="I18" s="105"/>
      <c r="J18" s="104">
        <f>SUMIF(X$7:CG$7,"&lt;="&amp;'Суточно-месячный график SNGA'!A$11,X18:CG18)</f>
        <v>0</v>
      </c>
      <c r="K18" s="104">
        <f>SUMIF(X$8:CG$8,"&lt;="&amp;'Суточно-месячный график SNGA'!A$11,X18:CG18)</f>
        <v>0</v>
      </c>
      <c r="L18" s="104">
        <f t="shared" si="60"/>
        <v>0</v>
      </c>
      <c r="M18" s="105"/>
      <c r="N18" s="104">
        <f>SUMIF(X$5:CG$5,"="&amp;'Суточно-месячный график SNGA'!A$10,X18:CG18)</f>
        <v>0</v>
      </c>
      <c r="O18" s="104">
        <f>SUMIF(X$6:CG$6,"="&amp;'Суточно-месячный график SNGA'!A$10,X18:CG18)</f>
        <v>0</v>
      </c>
      <c r="P18" s="104">
        <f t="shared" si="61"/>
        <v>0</v>
      </c>
      <c r="Q18" s="105"/>
      <c r="R18" s="104">
        <f>SUMIF(X$7:CG$7,"="&amp;'Суточно-месячный график SNGA'!A$11,X18:CG18)</f>
        <v>0</v>
      </c>
      <c r="S18" s="104">
        <f>SUMIF(X$8:CG$8,"="&amp;'Суточно-месячный график SNGA'!A$11,X18:CG18)</f>
        <v>0</v>
      </c>
      <c r="T18" s="104">
        <f t="shared" si="62"/>
        <v>0</v>
      </c>
      <c r="U18" s="105"/>
      <c r="V18" s="121" t="str">
        <f t="shared" si="63"/>
        <v xml:space="preserve"> </v>
      </c>
      <c r="W18" s="125"/>
      <c r="X18" s="112">
        <f>SUM('Суточно-месячный график SNGA'!O18)</f>
        <v>0</v>
      </c>
      <c r="Y18" s="66">
        <f>SUM('Суточно-месячный график SNGA'!P18)</f>
        <v>0</v>
      </c>
      <c r="Z18" s="66">
        <f>SUM('Суточно-месячный график SNGA'!Q18)</f>
        <v>0</v>
      </c>
      <c r="AA18" s="66">
        <f>SUM('Суточно-месячный график SNGA'!R18)</f>
        <v>0</v>
      </c>
      <c r="AB18" s="66">
        <f>SUM('Суточно-месячный график SNGA'!S18)</f>
        <v>0</v>
      </c>
      <c r="AC18" s="66">
        <f>SUM('Суточно-месячный график SNGA'!T18)</f>
        <v>0</v>
      </c>
      <c r="AD18" s="66">
        <f>SUM('Суточно-месячный график SNGA'!U18)</f>
        <v>0</v>
      </c>
      <c r="AE18" s="66">
        <f>SUM('Суточно-месячный график SNGA'!V18)</f>
        <v>0</v>
      </c>
      <c r="AF18" s="66">
        <f>SUM('Суточно-месячный график SNGA'!W18)</f>
        <v>0</v>
      </c>
      <c r="AG18" s="66">
        <f>SUM('Суточно-месячный график SNGA'!X18)</f>
        <v>0</v>
      </c>
      <c r="AH18" s="66">
        <f>SUM('Суточно-месячный график SNGA'!Y18)</f>
        <v>0</v>
      </c>
      <c r="AI18" s="66">
        <f>SUM('Суточно-месячный график SNGA'!Z18)</f>
        <v>0</v>
      </c>
      <c r="AJ18" s="66">
        <f>SUM('Суточно-месячный график SNGA'!AA18)</f>
        <v>0</v>
      </c>
      <c r="AK18" s="66">
        <f>SUM('Суточно-месячный график SNGA'!AB18)</f>
        <v>0</v>
      </c>
      <c r="AL18" s="66">
        <f>SUM('Суточно-месячный график SNGA'!AC18)</f>
        <v>0</v>
      </c>
      <c r="AM18" s="66">
        <f>SUM('Суточно-месячный график SNGA'!AD18)</f>
        <v>0</v>
      </c>
      <c r="AN18" s="66">
        <f>SUM('Суточно-месячный график SNGA'!AE18)</f>
        <v>0</v>
      </c>
      <c r="AO18" s="66">
        <f>SUM('Суточно-месячный график SNGA'!AF18)</f>
        <v>0</v>
      </c>
      <c r="AP18" s="66">
        <f>SUM('Суточно-месячный график SNGA'!AG18)</f>
        <v>0</v>
      </c>
      <c r="AQ18" s="66">
        <f>SUM('Суточно-месячный график SNGA'!AH18)</f>
        <v>0</v>
      </c>
      <c r="AR18" s="66">
        <f>SUM('Суточно-месячный график SNGA'!AI18)</f>
        <v>0</v>
      </c>
      <c r="AS18" s="66">
        <f>SUM('Суточно-месячный график SNGA'!AJ18)</f>
        <v>0</v>
      </c>
      <c r="AT18" s="66">
        <f>SUM('Суточно-месячный график SNGA'!AK18)</f>
        <v>0</v>
      </c>
      <c r="AU18" s="66">
        <f>SUM('Суточно-месячный график SNGA'!AL18)</f>
        <v>0</v>
      </c>
      <c r="AV18" s="66">
        <f>SUM('Суточно-месячный график SNGA'!AM18)</f>
        <v>0</v>
      </c>
      <c r="AW18" s="66">
        <f>SUM('Суточно-месячный график SNGA'!AN18)</f>
        <v>0</v>
      </c>
      <c r="AX18" s="66">
        <f>SUM('Суточно-месячный график SNGA'!AO18)</f>
        <v>0</v>
      </c>
      <c r="AY18" s="66">
        <f>SUM('Суточно-месячный график SNGA'!AP18)</f>
        <v>0</v>
      </c>
      <c r="AZ18" s="66">
        <f>SUM('Суточно-месячный график SNGA'!AQ18)</f>
        <v>0</v>
      </c>
      <c r="BA18" s="66">
        <f>SUM('Суточно-месячный график SNGA'!AR18)</f>
        <v>0</v>
      </c>
      <c r="BB18" s="66">
        <f>SUM('Суточно-месячный график SNGA'!AS18)</f>
        <v>0</v>
      </c>
      <c r="BC18" s="66">
        <f>SUM('Суточно-месячный график SNGA'!AT18)</f>
        <v>0</v>
      </c>
      <c r="BD18" s="66">
        <f>SUM('Суточно-месячный график SNGA'!AU18)</f>
        <v>0</v>
      </c>
      <c r="BE18" s="66">
        <f>SUM('Суточно-месячный график SNGA'!AV18)</f>
        <v>0</v>
      </c>
      <c r="BF18" s="66">
        <f>SUM('Суточно-месячный график SNGA'!AW18)</f>
        <v>0</v>
      </c>
      <c r="BG18" s="66">
        <f>SUM('Суточно-месячный график SNGA'!AX18)</f>
        <v>0</v>
      </c>
      <c r="BH18" s="66">
        <f>SUM('Суточно-месячный график SNGA'!AY18)</f>
        <v>0</v>
      </c>
      <c r="BI18" s="66">
        <f>SUM('Суточно-месячный график SNGA'!AZ18)</f>
        <v>0</v>
      </c>
      <c r="BJ18" s="66">
        <f>SUM('Суточно-месячный график SNGA'!BA18)</f>
        <v>0</v>
      </c>
      <c r="BK18" s="66">
        <f>SUM('Суточно-месячный график SNGA'!BB18)</f>
        <v>0</v>
      </c>
      <c r="BL18" s="66">
        <f>SUM('Суточно-месячный график SNGA'!BC18)</f>
        <v>0</v>
      </c>
      <c r="BM18" s="66">
        <f>SUM('Суточно-месячный график SNGA'!BD18)</f>
        <v>0</v>
      </c>
      <c r="BN18" s="66">
        <f>SUM('Суточно-месячный график SNGA'!BE18)</f>
        <v>0</v>
      </c>
      <c r="BO18" s="66">
        <f>SUM('Суточно-месячный график SNGA'!BF18)</f>
        <v>0</v>
      </c>
      <c r="BP18" s="66">
        <f>SUM('Суточно-месячный график SNGA'!BG18)</f>
        <v>0</v>
      </c>
      <c r="BQ18" s="66">
        <f>SUM('Суточно-месячный график SNGA'!BH18)</f>
        <v>0</v>
      </c>
      <c r="BR18" s="66">
        <f>SUM('Суточно-месячный график SNGA'!BI18)</f>
        <v>0</v>
      </c>
      <c r="BS18" s="66">
        <f>SUM('Суточно-месячный график SNGA'!BJ18)</f>
        <v>0</v>
      </c>
      <c r="BT18" s="66">
        <f>SUM('Суточно-месячный график SNGA'!BK18)</f>
        <v>0</v>
      </c>
      <c r="BU18" s="66">
        <f>SUM('Суточно-месячный график SNGA'!BL18)</f>
        <v>0</v>
      </c>
      <c r="BV18" s="66">
        <f>SUM('Суточно-месячный график SNGA'!BM18)</f>
        <v>0</v>
      </c>
      <c r="BW18" s="66">
        <f>SUM('Суточно-месячный график SNGA'!BN18)</f>
        <v>0</v>
      </c>
      <c r="BX18" s="66">
        <f>SUM('Суточно-месячный график SNGA'!BO18)</f>
        <v>0</v>
      </c>
      <c r="BY18" s="66">
        <f>SUM('Суточно-месячный график SNGA'!BP18)</f>
        <v>0</v>
      </c>
      <c r="BZ18" s="66">
        <f>SUM('Суточно-месячный график SNGA'!BQ18)</f>
        <v>0</v>
      </c>
      <c r="CA18" s="66">
        <f>SUM('Суточно-месячный график SNGA'!BR18)</f>
        <v>0</v>
      </c>
      <c r="CB18" s="66">
        <f>SUM('Суточно-месячный график SNGA'!BS18)</f>
        <v>0</v>
      </c>
      <c r="CC18" s="66">
        <f>SUM('Суточно-месячный график SNGA'!BT18)</f>
        <v>0</v>
      </c>
      <c r="CD18" s="66">
        <f>SUM('Суточно-месячный график SNGA'!BU18)</f>
        <v>0</v>
      </c>
      <c r="CE18" s="66">
        <f>SUM('Суточно-месячный график SNGA'!BV18)</f>
        <v>0</v>
      </c>
      <c r="CF18" s="66">
        <f>SUM('Суточно-месячный график SNGA'!BW18)</f>
        <v>0</v>
      </c>
      <c r="CG18" s="66">
        <f>SUM('Суточно-месячный график SNGA'!BX18)</f>
        <v>0</v>
      </c>
    </row>
    <row r="19" spans="1:85">
      <c r="A19" s="106" t="s">
        <v>64</v>
      </c>
      <c r="B19" s="108"/>
      <c r="C19" s="104"/>
      <c r="D19" s="105"/>
      <c r="E19" s="107"/>
      <c r="F19" s="107"/>
      <c r="G19" s="107"/>
      <c r="H19" s="107"/>
      <c r="I19" s="105"/>
      <c r="J19" s="104">
        <f>SUMIF(X$7:CG$7,"&lt;="&amp;'Суточно-месячный график SNGA'!A$11,X19:CG19)</f>
        <v>0</v>
      </c>
      <c r="K19" s="104">
        <f>SUMIF(X$8:CG$8,"&lt;="&amp;'Суточно-месячный график SNGA'!A$11,X19:CG19)</f>
        <v>0</v>
      </c>
      <c r="L19" s="104">
        <f t="shared" si="60"/>
        <v>0</v>
      </c>
      <c r="M19" s="105"/>
      <c r="N19" s="104">
        <f>SUMIF(X$5:CG$5,"="&amp;'Суточно-месячный график SNGA'!A$10,X19:CG19)</f>
        <v>0</v>
      </c>
      <c r="O19" s="104">
        <f>SUMIF(X$6:CG$6,"="&amp;'Суточно-месячный график SNGA'!A$10,X19:CG19)</f>
        <v>0</v>
      </c>
      <c r="P19" s="104">
        <f t="shared" si="61"/>
        <v>0</v>
      </c>
      <c r="Q19" s="105"/>
      <c r="R19" s="104">
        <f>SUMIF(X$7:CG$7,"="&amp;'Суточно-месячный график SNGA'!A$11,X19:CG19)</f>
        <v>0</v>
      </c>
      <c r="S19" s="104">
        <f>SUMIF(X$8:CG$8,"="&amp;'Суточно-месячный график SNGA'!A$11,X19:CG19)</f>
        <v>0</v>
      </c>
      <c r="T19" s="104">
        <f t="shared" si="62"/>
        <v>0</v>
      </c>
      <c r="U19" s="105"/>
      <c r="V19" s="121" t="str">
        <f t="shared" si="63"/>
        <v xml:space="preserve"> </v>
      </c>
      <c r="W19" s="125"/>
      <c r="X19" s="112">
        <f>SUM('Суточно-месячный график SNGA'!O19)</f>
        <v>0</v>
      </c>
      <c r="Y19" s="66">
        <f>SUM('Суточно-месячный график SNGA'!P19)</f>
        <v>0</v>
      </c>
      <c r="Z19" s="66">
        <f>SUM('Суточно-месячный график SNGA'!Q19)</f>
        <v>0</v>
      </c>
      <c r="AA19" s="66">
        <f>SUM('Суточно-месячный график SNGA'!R19)</f>
        <v>0</v>
      </c>
      <c r="AB19" s="66">
        <f>SUM('Суточно-месячный график SNGA'!S19)</f>
        <v>0</v>
      </c>
      <c r="AC19" s="66">
        <f>SUM('Суточно-месячный график SNGA'!T19)</f>
        <v>0</v>
      </c>
      <c r="AD19" s="66">
        <f>SUM('Суточно-месячный график SNGA'!U19)</f>
        <v>0</v>
      </c>
      <c r="AE19" s="66">
        <f>SUM('Суточно-месячный график SNGA'!V19)</f>
        <v>0</v>
      </c>
      <c r="AF19" s="66">
        <f>SUM('Суточно-месячный график SNGA'!W19)</f>
        <v>0</v>
      </c>
      <c r="AG19" s="66">
        <f>SUM('Суточно-месячный график SNGA'!X19)</f>
        <v>0</v>
      </c>
      <c r="AH19" s="66">
        <f>SUM('Суточно-месячный график SNGA'!Y19)</f>
        <v>0</v>
      </c>
      <c r="AI19" s="66">
        <f>SUM('Суточно-месячный график SNGA'!Z19)</f>
        <v>0</v>
      </c>
      <c r="AJ19" s="66">
        <f>SUM('Суточно-месячный график SNGA'!AA19)</f>
        <v>0</v>
      </c>
      <c r="AK19" s="66">
        <f>SUM('Суточно-месячный график SNGA'!AB19)</f>
        <v>0</v>
      </c>
      <c r="AL19" s="66">
        <f>SUM('Суточно-месячный график SNGA'!AC19)</f>
        <v>0</v>
      </c>
      <c r="AM19" s="66">
        <f>SUM('Суточно-месячный график SNGA'!AD19)</f>
        <v>0</v>
      </c>
      <c r="AN19" s="66">
        <f>SUM('Суточно-месячный график SNGA'!AE19)</f>
        <v>0</v>
      </c>
      <c r="AO19" s="66">
        <f>SUM('Суточно-месячный график SNGA'!AF19)</f>
        <v>0</v>
      </c>
      <c r="AP19" s="66">
        <f>SUM('Суточно-месячный график SNGA'!AG19)</f>
        <v>0</v>
      </c>
      <c r="AQ19" s="66">
        <f>SUM('Суточно-месячный график SNGA'!AH19)</f>
        <v>0</v>
      </c>
      <c r="AR19" s="66">
        <f>SUM('Суточно-месячный график SNGA'!AI19)</f>
        <v>0</v>
      </c>
      <c r="AS19" s="66">
        <f>SUM('Суточно-месячный график SNGA'!AJ19)</f>
        <v>0</v>
      </c>
      <c r="AT19" s="66">
        <f>SUM('Суточно-месячный график SNGA'!AK19)</f>
        <v>0</v>
      </c>
      <c r="AU19" s="66">
        <f>SUM('Суточно-месячный график SNGA'!AL19)</f>
        <v>0</v>
      </c>
      <c r="AV19" s="66">
        <f>SUM('Суточно-месячный график SNGA'!AM19)</f>
        <v>0</v>
      </c>
      <c r="AW19" s="66">
        <f>SUM('Суточно-месячный график SNGA'!AN19)</f>
        <v>0</v>
      </c>
      <c r="AX19" s="66">
        <f>SUM('Суточно-месячный график SNGA'!AO19)</f>
        <v>0</v>
      </c>
      <c r="AY19" s="66">
        <f>SUM('Суточно-месячный график SNGA'!AP19)</f>
        <v>0</v>
      </c>
      <c r="AZ19" s="66">
        <f>SUM('Суточно-месячный график SNGA'!AQ19)</f>
        <v>0</v>
      </c>
      <c r="BA19" s="66">
        <f>SUM('Суточно-месячный график SNGA'!AR19)</f>
        <v>0</v>
      </c>
      <c r="BB19" s="66">
        <f>SUM('Суточно-месячный график SNGA'!AS19)</f>
        <v>0</v>
      </c>
      <c r="BC19" s="66">
        <f>SUM('Суточно-месячный график SNGA'!AT19)</f>
        <v>0</v>
      </c>
      <c r="BD19" s="66">
        <f>SUM('Суточно-месячный график SNGA'!AU19)</f>
        <v>0</v>
      </c>
      <c r="BE19" s="66">
        <f>SUM('Суточно-месячный график SNGA'!AV19)</f>
        <v>0</v>
      </c>
      <c r="BF19" s="66">
        <f>SUM('Суточно-месячный график SNGA'!AW19)</f>
        <v>0</v>
      </c>
      <c r="BG19" s="66">
        <f>SUM('Суточно-месячный график SNGA'!AX19)</f>
        <v>0</v>
      </c>
      <c r="BH19" s="66">
        <f>SUM('Суточно-месячный график SNGA'!AY19)</f>
        <v>0</v>
      </c>
      <c r="BI19" s="66">
        <f>SUM('Суточно-месячный график SNGA'!AZ19)</f>
        <v>0</v>
      </c>
      <c r="BJ19" s="66">
        <f>SUM('Суточно-месячный график SNGA'!BA19)</f>
        <v>0</v>
      </c>
      <c r="BK19" s="66">
        <f>SUM('Суточно-месячный график SNGA'!BB19)</f>
        <v>0</v>
      </c>
      <c r="BL19" s="66">
        <f>SUM('Суточно-месячный график SNGA'!BC19)</f>
        <v>0</v>
      </c>
      <c r="BM19" s="66">
        <f>SUM('Суточно-месячный график SNGA'!BD19)</f>
        <v>0</v>
      </c>
      <c r="BN19" s="66">
        <f>SUM('Суточно-месячный график SNGA'!BE19)</f>
        <v>0</v>
      </c>
      <c r="BO19" s="66">
        <f>SUM('Суточно-месячный график SNGA'!BF19)</f>
        <v>0</v>
      </c>
      <c r="BP19" s="66">
        <f>SUM('Суточно-месячный график SNGA'!BG19)</f>
        <v>0</v>
      </c>
      <c r="BQ19" s="66">
        <f>SUM('Суточно-месячный график SNGA'!BH19)</f>
        <v>0</v>
      </c>
      <c r="BR19" s="66">
        <f>SUM('Суточно-месячный график SNGA'!BI19)</f>
        <v>0</v>
      </c>
      <c r="BS19" s="66">
        <f>SUM('Суточно-месячный график SNGA'!BJ19)</f>
        <v>0</v>
      </c>
      <c r="BT19" s="66">
        <f>SUM('Суточно-месячный график SNGA'!BK19)</f>
        <v>0</v>
      </c>
      <c r="BU19" s="66">
        <f>SUM('Суточно-месячный график SNGA'!BL19)</f>
        <v>0</v>
      </c>
      <c r="BV19" s="66">
        <f>SUM('Суточно-месячный график SNGA'!BM19)</f>
        <v>0</v>
      </c>
      <c r="BW19" s="66">
        <f>SUM('Суточно-месячный график SNGA'!BN19)</f>
        <v>0</v>
      </c>
      <c r="BX19" s="66">
        <f>SUM('Суточно-месячный график SNGA'!BO19)</f>
        <v>0</v>
      </c>
      <c r="BY19" s="66">
        <f>SUM('Суточно-месячный график SNGA'!BP19)</f>
        <v>0</v>
      </c>
      <c r="BZ19" s="66">
        <f>SUM('Суточно-месячный график SNGA'!BQ19)</f>
        <v>0</v>
      </c>
      <c r="CA19" s="66">
        <f>SUM('Суточно-месячный график SNGA'!BR19)</f>
        <v>0</v>
      </c>
      <c r="CB19" s="66">
        <f>SUM('Суточно-месячный график SNGA'!BS19)</f>
        <v>0</v>
      </c>
      <c r="CC19" s="66">
        <f>SUM('Суточно-месячный график SNGA'!BT19)</f>
        <v>0</v>
      </c>
      <c r="CD19" s="66">
        <f>SUM('Суточно-месячный график SNGA'!BU19)</f>
        <v>0</v>
      </c>
      <c r="CE19" s="66">
        <f>SUM('Суточно-месячный график SNGA'!BV19)</f>
        <v>0</v>
      </c>
      <c r="CF19" s="66">
        <f>SUM('Суточно-месячный график SNGA'!BW19)</f>
        <v>0</v>
      </c>
      <c r="CG19" s="66">
        <f>SUM('Суточно-месячный график SNGA'!BX19)</f>
        <v>0</v>
      </c>
    </row>
    <row r="20" spans="1:85">
      <c r="A20" s="106" t="s">
        <v>65</v>
      </c>
      <c r="B20" s="108"/>
      <c r="C20" s="104"/>
      <c r="D20" s="105"/>
      <c r="E20" s="107"/>
      <c r="F20" s="107"/>
      <c r="G20" s="107"/>
      <c r="H20" s="107"/>
      <c r="I20" s="105"/>
      <c r="J20" s="104">
        <f>SUMIF(X$7:CG$7,"&lt;="&amp;'Суточно-месячный график SNGA'!A$11,X20:CG20)</f>
        <v>0</v>
      </c>
      <c r="K20" s="104">
        <f>SUMIF(X$8:CG$8,"&lt;="&amp;'Суточно-месячный график SNGA'!A$11,X20:CG20)</f>
        <v>0</v>
      </c>
      <c r="L20" s="104">
        <f t="shared" si="60"/>
        <v>0</v>
      </c>
      <c r="M20" s="105"/>
      <c r="N20" s="104">
        <f>SUMIF(X$5:CG$5,"="&amp;'Суточно-месячный график SNGA'!A$10,X20:CG20)</f>
        <v>0</v>
      </c>
      <c r="O20" s="104">
        <f>SUMIF(X$6:CG$6,"="&amp;'Суточно-месячный график SNGA'!A$10,X20:CG20)</f>
        <v>0</v>
      </c>
      <c r="P20" s="104">
        <f t="shared" si="61"/>
        <v>0</v>
      </c>
      <c r="Q20" s="105"/>
      <c r="R20" s="104">
        <f>SUMIF(X$7:CG$7,"="&amp;'Суточно-месячный график SNGA'!A$11,X20:CG20)</f>
        <v>0</v>
      </c>
      <c r="S20" s="104">
        <f>SUMIF(X$8:CG$8,"="&amp;'Суточно-месячный график SNGA'!A$11,X20:CG20)</f>
        <v>0</v>
      </c>
      <c r="T20" s="104">
        <f t="shared" si="62"/>
        <v>0</v>
      </c>
      <c r="U20" s="105"/>
      <c r="V20" s="121" t="str">
        <f t="shared" si="63"/>
        <v xml:space="preserve"> </v>
      </c>
      <c r="W20" s="125"/>
      <c r="X20" s="112">
        <f>SUM('Суточно-месячный график SNGA'!O20)</f>
        <v>0</v>
      </c>
      <c r="Y20" s="66">
        <f>SUM('Суточно-месячный график SNGA'!P20)</f>
        <v>0</v>
      </c>
      <c r="Z20" s="66">
        <f>SUM('Суточно-месячный график SNGA'!Q20)</f>
        <v>0</v>
      </c>
      <c r="AA20" s="66">
        <f>SUM('Суточно-месячный график SNGA'!R20)</f>
        <v>0</v>
      </c>
      <c r="AB20" s="66">
        <f>SUM('Суточно-месячный график SNGA'!S20)</f>
        <v>0</v>
      </c>
      <c r="AC20" s="66">
        <f>SUM('Суточно-месячный график SNGA'!T20)</f>
        <v>0</v>
      </c>
      <c r="AD20" s="66">
        <f>SUM('Суточно-месячный график SNGA'!U20)</f>
        <v>0</v>
      </c>
      <c r="AE20" s="66">
        <f>SUM('Суточно-месячный график SNGA'!V20)</f>
        <v>0</v>
      </c>
      <c r="AF20" s="66">
        <f>SUM('Суточно-месячный график SNGA'!W20)</f>
        <v>0</v>
      </c>
      <c r="AG20" s="66">
        <f>SUM('Суточно-месячный график SNGA'!X20)</f>
        <v>0</v>
      </c>
      <c r="AH20" s="66">
        <f>SUM('Суточно-месячный график SNGA'!Y20)</f>
        <v>0</v>
      </c>
      <c r="AI20" s="66">
        <f>SUM('Суточно-месячный график SNGA'!Z20)</f>
        <v>0</v>
      </c>
      <c r="AJ20" s="66">
        <f>SUM('Суточно-месячный график SNGA'!AA20)</f>
        <v>0</v>
      </c>
      <c r="AK20" s="66">
        <f>SUM('Суточно-месячный график SNGA'!AB20)</f>
        <v>0</v>
      </c>
      <c r="AL20" s="66">
        <f>SUM('Суточно-месячный график SNGA'!AC20)</f>
        <v>0</v>
      </c>
      <c r="AM20" s="66">
        <f>SUM('Суточно-месячный график SNGA'!AD20)</f>
        <v>0</v>
      </c>
      <c r="AN20" s="66">
        <f>SUM('Суточно-месячный график SNGA'!AE20)</f>
        <v>0</v>
      </c>
      <c r="AO20" s="66">
        <f>SUM('Суточно-месячный график SNGA'!AF20)</f>
        <v>0</v>
      </c>
      <c r="AP20" s="66">
        <f>SUM('Суточно-месячный график SNGA'!AG20)</f>
        <v>0</v>
      </c>
      <c r="AQ20" s="66">
        <f>SUM('Суточно-месячный график SNGA'!AH20)</f>
        <v>0</v>
      </c>
      <c r="AR20" s="66">
        <f>SUM('Суточно-месячный график SNGA'!AI20)</f>
        <v>0</v>
      </c>
      <c r="AS20" s="66">
        <f>SUM('Суточно-месячный график SNGA'!AJ20)</f>
        <v>0</v>
      </c>
      <c r="AT20" s="66">
        <f>SUM('Суточно-месячный график SNGA'!AK20)</f>
        <v>0</v>
      </c>
      <c r="AU20" s="66">
        <f>SUM('Суточно-месячный график SNGA'!AL20)</f>
        <v>0</v>
      </c>
      <c r="AV20" s="66">
        <f>SUM('Суточно-месячный график SNGA'!AM20)</f>
        <v>0</v>
      </c>
      <c r="AW20" s="66">
        <f>SUM('Суточно-месячный график SNGA'!AN20)</f>
        <v>0</v>
      </c>
      <c r="AX20" s="66">
        <f>SUM('Суточно-месячный график SNGA'!AO20)</f>
        <v>0</v>
      </c>
      <c r="AY20" s="66">
        <f>SUM('Суточно-месячный график SNGA'!AP20)</f>
        <v>0</v>
      </c>
      <c r="AZ20" s="66">
        <f>SUM('Суточно-месячный график SNGA'!AQ20)</f>
        <v>0</v>
      </c>
      <c r="BA20" s="66">
        <f>SUM('Суточно-месячный график SNGA'!AR20)</f>
        <v>0</v>
      </c>
      <c r="BB20" s="66">
        <f>SUM('Суточно-месячный график SNGA'!AS20)</f>
        <v>0</v>
      </c>
      <c r="BC20" s="66">
        <f>SUM('Суточно-месячный график SNGA'!AT20)</f>
        <v>0</v>
      </c>
      <c r="BD20" s="66">
        <f>SUM('Суточно-месячный график SNGA'!AU20)</f>
        <v>0</v>
      </c>
      <c r="BE20" s="66">
        <f>SUM('Суточно-месячный график SNGA'!AV20)</f>
        <v>0</v>
      </c>
      <c r="BF20" s="66">
        <f>SUM('Суточно-месячный график SNGA'!AW20)</f>
        <v>0</v>
      </c>
      <c r="BG20" s="66">
        <f>SUM('Суточно-месячный график SNGA'!AX20)</f>
        <v>0</v>
      </c>
      <c r="BH20" s="66">
        <f>SUM('Суточно-месячный график SNGA'!AY20)</f>
        <v>0</v>
      </c>
      <c r="BI20" s="66">
        <f>SUM('Суточно-месячный график SNGA'!AZ20)</f>
        <v>0</v>
      </c>
      <c r="BJ20" s="66">
        <f>SUM('Суточно-месячный график SNGA'!BA20)</f>
        <v>0</v>
      </c>
      <c r="BK20" s="66">
        <f>SUM('Суточно-месячный график SNGA'!BB20)</f>
        <v>0</v>
      </c>
      <c r="BL20" s="66">
        <f>SUM('Суточно-месячный график SNGA'!BC20)</f>
        <v>0</v>
      </c>
      <c r="BM20" s="66">
        <f>SUM('Суточно-месячный график SNGA'!BD20)</f>
        <v>0</v>
      </c>
      <c r="BN20" s="66">
        <f>SUM('Суточно-месячный график SNGA'!BE20)</f>
        <v>0</v>
      </c>
      <c r="BO20" s="66">
        <f>SUM('Суточно-месячный график SNGA'!BF20)</f>
        <v>0</v>
      </c>
      <c r="BP20" s="66">
        <f>SUM('Суточно-месячный график SNGA'!BG20)</f>
        <v>0</v>
      </c>
      <c r="BQ20" s="66">
        <f>SUM('Суточно-месячный график SNGA'!BH20)</f>
        <v>0</v>
      </c>
      <c r="BR20" s="66">
        <f>SUM('Суточно-месячный график SNGA'!BI20)</f>
        <v>0</v>
      </c>
      <c r="BS20" s="66">
        <f>SUM('Суточно-месячный график SNGA'!BJ20)</f>
        <v>0</v>
      </c>
      <c r="BT20" s="66">
        <f>SUM('Суточно-месячный график SNGA'!BK20)</f>
        <v>0</v>
      </c>
      <c r="BU20" s="66">
        <f>SUM('Суточно-месячный график SNGA'!BL20)</f>
        <v>0</v>
      </c>
      <c r="BV20" s="66">
        <f>SUM('Суточно-месячный график SNGA'!BM20)</f>
        <v>0</v>
      </c>
      <c r="BW20" s="66">
        <f>SUM('Суточно-месячный график SNGA'!BN20)</f>
        <v>0</v>
      </c>
      <c r="BX20" s="66">
        <f>SUM('Суточно-месячный график SNGA'!BO20)</f>
        <v>0</v>
      </c>
      <c r="BY20" s="66">
        <f>SUM('Суточно-месячный график SNGA'!BP20)</f>
        <v>0</v>
      </c>
      <c r="BZ20" s="66">
        <f>SUM('Суточно-месячный график SNGA'!BQ20)</f>
        <v>0</v>
      </c>
      <c r="CA20" s="66">
        <f>SUM('Суточно-месячный график SNGA'!BR20)</f>
        <v>0</v>
      </c>
      <c r="CB20" s="66">
        <f>SUM('Суточно-месячный график SNGA'!BS20)</f>
        <v>0</v>
      </c>
      <c r="CC20" s="66">
        <f>SUM('Суточно-месячный график SNGA'!BT20)</f>
        <v>0</v>
      </c>
      <c r="CD20" s="66">
        <f>SUM('Суточно-месячный график SNGA'!BU20)</f>
        <v>0</v>
      </c>
      <c r="CE20" s="66">
        <f>SUM('Суточно-месячный график SNGA'!BV20)</f>
        <v>0</v>
      </c>
      <c r="CF20" s="66">
        <f>SUM('Суточно-месячный график SNGA'!BW20)</f>
        <v>0</v>
      </c>
      <c r="CG20" s="66">
        <f>SUM('Суточно-месячный график SNGA'!BX20)</f>
        <v>0</v>
      </c>
    </row>
    <row r="21" spans="1:85">
      <c r="A21" s="106" t="s">
        <v>66</v>
      </c>
      <c r="B21" s="108"/>
      <c r="C21" s="104"/>
      <c r="D21" s="105"/>
      <c r="E21" s="107"/>
      <c r="F21" s="107"/>
      <c r="G21" s="107"/>
      <c r="H21" s="107"/>
      <c r="I21" s="105"/>
      <c r="J21" s="104">
        <f>SUMIF(X$7:CG$7,"&lt;="&amp;'Суточно-месячный график SNGA'!A$11,X21:CG21)</f>
        <v>0</v>
      </c>
      <c r="K21" s="104">
        <f>SUMIF(X$8:CG$8,"&lt;="&amp;'Суточно-месячный график SNGA'!A$11,X21:CG21)</f>
        <v>0</v>
      </c>
      <c r="L21" s="104">
        <f t="shared" si="60"/>
        <v>0</v>
      </c>
      <c r="M21" s="105"/>
      <c r="N21" s="104">
        <f>SUMIF(X$5:CG$5,"="&amp;'Суточно-месячный график SNGA'!A$10,X21:CG21)</f>
        <v>0</v>
      </c>
      <c r="O21" s="104">
        <f>SUMIF(X$6:CG$6,"="&amp;'Суточно-месячный график SNGA'!A$10,X21:CG21)</f>
        <v>0</v>
      </c>
      <c r="P21" s="104">
        <f t="shared" si="61"/>
        <v>0</v>
      </c>
      <c r="Q21" s="105"/>
      <c r="R21" s="104">
        <f>SUMIF(X$7:CG$7,"="&amp;'Суточно-месячный график SNGA'!A$11,X21:CG21)</f>
        <v>0</v>
      </c>
      <c r="S21" s="104">
        <f>SUMIF(X$8:CG$8,"="&amp;'Суточно-месячный график SNGA'!A$11,X21:CG21)</f>
        <v>0</v>
      </c>
      <c r="T21" s="104">
        <f t="shared" si="62"/>
        <v>0</v>
      </c>
      <c r="U21" s="105"/>
      <c r="V21" s="121" t="str">
        <f t="shared" si="63"/>
        <v xml:space="preserve"> </v>
      </c>
      <c r="W21" s="125"/>
      <c r="X21" s="112">
        <f>SUM('Суточно-месячный график SNGA'!O21)</f>
        <v>0</v>
      </c>
      <c r="Y21" s="66">
        <f>SUM('Суточно-месячный график SNGA'!P21)</f>
        <v>0</v>
      </c>
      <c r="Z21" s="66">
        <f>SUM('Суточно-месячный график SNGA'!Q21)</f>
        <v>0</v>
      </c>
      <c r="AA21" s="66">
        <f>SUM('Суточно-месячный график SNGA'!R21)</f>
        <v>0</v>
      </c>
      <c r="AB21" s="66">
        <f>SUM('Суточно-месячный график SNGA'!S21)</f>
        <v>0</v>
      </c>
      <c r="AC21" s="66">
        <f>SUM('Суточно-месячный график SNGA'!T21)</f>
        <v>0</v>
      </c>
      <c r="AD21" s="66">
        <f>SUM('Суточно-месячный график SNGA'!U21)</f>
        <v>0</v>
      </c>
      <c r="AE21" s="66">
        <f>SUM('Суточно-месячный график SNGA'!V21)</f>
        <v>0</v>
      </c>
      <c r="AF21" s="66">
        <f>SUM('Суточно-месячный график SNGA'!W21)</f>
        <v>0</v>
      </c>
      <c r="AG21" s="66">
        <f>SUM('Суточно-месячный график SNGA'!X21)</f>
        <v>0</v>
      </c>
      <c r="AH21" s="66">
        <f>SUM('Суточно-месячный график SNGA'!Y21)</f>
        <v>0</v>
      </c>
      <c r="AI21" s="66">
        <f>SUM('Суточно-месячный график SNGA'!Z21)</f>
        <v>0</v>
      </c>
      <c r="AJ21" s="66">
        <f>SUM('Суточно-месячный график SNGA'!AA21)</f>
        <v>0</v>
      </c>
      <c r="AK21" s="66">
        <f>SUM('Суточно-месячный график SNGA'!AB21)</f>
        <v>0</v>
      </c>
      <c r="AL21" s="66">
        <f>SUM('Суточно-месячный график SNGA'!AC21)</f>
        <v>0</v>
      </c>
      <c r="AM21" s="66">
        <f>SUM('Суточно-месячный график SNGA'!AD21)</f>
        <v>0</v>
      </c>
      <c r="AN21" s="66">
        <f>SUM('Суточно-месячный график SNGA'!AE21)</f>
        <v>0</v>
      </c>
      <c r="AO21" s="66">
        <f>SUM('Суточно-месячный график SNGA'!AF21)</f>
        <v>0</v>
      </c>
      <c r="AP21" s="66">
        <f>SUM('Суточно-месячный график SNGA'!AG21)</f>
        <v>0</v>
      </c>
      <c r="AQ21" s="66">
        <f>SUM('Суточно-месячный график SNGA'!AH21)</f>
        <v>0</v>
      </c>
      <c r="AR21" s="66">
        <f>SUM('Суточно-месячный график SNGA'!AI21)</f>
        <v>0</v>
      </c>
      <c r="AS21" s="66">
        <f>SUM('Суточно-месячный график SNGA'!AJ21)</f>
        <v>0</v>
      </c>
      <c r="AT21" s="66">
        <f>SUM('Суточно-месячный график SNGA'!AK21)</f>
        <v>0</v>
      </c>
      <c r="AU21" s="66">
        <f>SUM('Суточно-месячный график SNGA'!AL21)</f>
        <v>0</v>
      </c>
      <c r="AV21" s="66">
        <f>SUM('Суточно-месячный график SNGA'!AM21)</f>
        <v>0</v>
      </c>
      <c r="AW21" s="66">
        <f>SUM('Суточно-месячный график SNGA'!AN21)</f>
        <v>0</v>
      </c>
      <c r="AX21" s="66">
        <f>SUM('Суточно-месячный график SNGA'!AO21)</f>
        <v>0</v>
      </c>
      <c r="AY21" s="66">
        <f>SUM('Суточно-месячный график SNGA'!AP21)</f>
        <v>0</v>
      </c>
      <c r="AZ21" s="66">
        <f>SUM('Суточно-месячный график SNGA'!AQ21)</f>
        <v>0</v>
      </c>
      <c r="BA21" s="66">
        <f>SUM('Суточно-месячный график SNGA'!AR21)</f>
        <v>0</v>
      </c>
      <c r="BB21" s="66">
        <f>SUM('Суточно-месячный график SNGA'!AS21)</f>
        <v>0</v>
      </c>
      <c r="BC21" s="66">
        <f>SUM('Суточно-месячный график SNGA'!AT21)</f>
        <v>0</v>
      </c>
      <c r="BD21" s="66">
        <f>SUM('Суточно-месячный график SNGA'!AU21)</f>
        <v>0</v>
      </c>
      <c r="BE21" s="66">
        <f>SUM('Суточно-месячный график SNGA'!AV21)</f>
        <v>0</v>
      </c>
      <c r="BF21" s="66">
        <f>SUM('Суточно-месячный график SNGA'!AW21)</f>
        <v>0</v>
      </c>
      <c r="BG21" s="66">
        <f>SUM('Суточно-месячный график SNGA'!AX21)</f>
        <v>0</v>
      </c>
      <c r="BH21" s="66">
        <f>SUM('Суточно-месячный график SNGA'!AY21)</f>
        <v>0</v>
      </c>
      <c r="BI21" s="66">
        <f>SUM('Суточно-месячный график SNGA'!AZ21)</f>
        <v>0</v>
      </c>
      <c r="BJ21" s="66">
        <f>SUM('Суточно-месячный график SNGA'!BA21)</f>
        <v>0</v>
      </c>
      <c r="BK21" s="66">
        <f>SUM('Суточно-месячный график SNGA'!BB21)</f>
        <v>0</v>
      </c>
      <c r="BL21" s="66">
        <f>SUM('Суточно-месячный график SNGA'!BC21)</f>
        <v>0</v>
      </c>
      <c r="BM21" s="66">
        <f>SUM('Суточно-месячный график SNGA'!BD21)</f>
        <v>0</v>
      </c>
      <c r="BN21" s="66">
        <f>SUM('Суточно-месячный график SNGA'!BE21)</f>
        <v>0</v>
      </c>
      <c r="BO21" s="66">
        <f>SUM('Суточно-месячный график SNGA'!BF21)</f>
        <v>0</v>
      </c>
      <c r="BP21" s="66">
        <f>SUM('Суточно-месячный график SNGA'!BG21)</f>
        <v>0</v>
      </c>
      <c r="BQ21" s="66">
        <f>SUM('Суточно-месячный график SNGA'!BH21)</f>
        <v>0</v>
      </c>
      <c r="BR21" s="66">
        <f>SUM('Суточно-месячный график SNGA'!BI21)</f>
        <v>0</v>
      </c>
      <c r="BS21" s="66">
        <f>SUM('Суточно-месячный график SNGA'!BJ21)</f>
        <v>0</v>
      </c>
      <c r="BT21" s="66">
        <f>SUM('Суточно-месячный график SNGA'!BK21)</f>
        <v>0</v>
      </c>
      <c r="BU21" s="66">
        <f>SUM('Суточно-месячный график SNGA'!BL21)</f>
        <v>0</v>
      </c>
      <c r="BV21" s="66">
        <f>SUM('Суточно-месячный график SNGA'!BM21)</f>
        <v>0</v>
      </c>
      <c r="BW21" s="66">
        <f>SUM('Суточно-месячный график SNGA'!BN21)</f>
        <v>0</v>
      </c>
      <c r="BX21" s="66">
        <f>SUM('Суточно-месячный график SNGA'!BO21)</f>
        <v>0</v>
      </c>
      <c r="BY21" s="66">
        <f>SUM('Суточно-месячный график SNGA'!BP21)</f>
        <v>0</v>
      </c>
      <c r="BZ21" s="66">
        <f>SUM('Суточно-месячный график SNGA'!BQ21)</f>
        <v>0</v>
      </c>
      <c r="CA21" s="66">
        <f>SUM('Суточно-месячный график SNGA'!BR21)</f>
        <v>0</v>
      </c>
      <c r="CB21" s="66">
        <f>SUM('Суточно-месячный график SNGA'!BS21)</f>
        <v>0</v>
      </c>
      <c r="CC21" s="66">
        <f>SUM('Суточно-месячный график SNGA'!BT21)</f>
        <v>0</v>
      </c>
      <c r="CD21" s="66">
        <f>SUM('Суточно-месячный график SNGA'!BU21)</f>
        <v>0</v>
      </c>
      <c r="CE21" s="66">
        <f>SUM('Суточно-месячный график SNGA'!BV21)</f>
        <v>0</v>
      </c>
      <c r="CF21" s="66">
        <f>SUM('Суточно-месячный график SNGA'!BW21)</f>
        <v>0</v>
      </c>
      <c r="CG21" s="66">
        <f>SUM('Суточно-месячный график SNGA'!BX21)</f>
        <v>0</v>
      </c>
    </row>
    <row r="22" spans="1:85">
      <c r="A22" s="106" t="s">
        <v>67</v>
      </c>
      <c r="B22" s="108"/>
      <c r="C22" s="104"/>
      <c r="D22" s="105"/>
      <c r="E22" s="107"/>
      <c r="F22" s="107"/>
      <c r="G22" s="107"/>
      <c r="H22" s="107"/>
      <c r="I22" s="105"/>
      <c r="J22" s="104">
        <f>SUMIF(X$7:CG$7,"&lt;="&amp;'Суточно-месячный график SNGA'!A$11,X22:CG22)</f>
        <v>0</v>
      </c>
      <c r="K22" s="104">
        <f>SUMIF(X$8:CG$8,"&lt;="&amp;'Суточно-месячный график SNGA'!A$11,X22:CG22)</f>
        <v>0</v>
      </c>
      <c r="L22" s="104">
        <f t="shared" si="60"/>
        <v>0</v>
      </c>
      <c r="M22" s="105"/>
      <c r="N22" s="104">
        <f>SUMIF(X$5:CG$5,"="&amp;'Суточно-месячный график SNGA'!A$10,X22:CG22)</f>
        <v>0</v>
      </c>
      <c r="O22" s="104">
        <f>SUMIF(X$6:CG$6,"="&amp;'Суточно-месячный график SNGA'!A$10,X22:CG22)</f>
        <v>0</v>
      </c>
      <c r="P22" s="104">
        <f t="shared" si="61"/>
        <v>0</v>
      </c>
      <c r="Q22" s="105"/>
      <c r="R22" s="104">
        <f>SUMIF(X$7:CG$7,"="&amp;'Суточно-месячный график SNGA'!A$11,X22:CG22)</f>
        <v>0</v>
      </c>
      <c r="S22" s="104">
        <f>SUMIF(X$8:CG$8,"="&amp;'Суточно-месячный график SNGA'!A$11,X22:CG22)</f>
        <v>0</v>
      </c>
      <c r="T22" s="104">
        <f t="shared" si="62"/>
        <v>0</v>
      </c>
      <c r="U22" s="105"/>
      <c r="V22" s="121" t="str">
        <f t="shared" si="63"/>
        <v xml:space="preserve"> </v>
      </c>
      <c r="W22" s="125"/>
      <c r="X22" s="112">
        <f>SUM('Суточно-месячный график SNGA'!O22)</f>
        <v>0</v>
      </c>
      <c r="Y22" s="66">
        <f>SUM('Суточно-месячный график SNGA'!P22)</f>
        <v>0</v>
      </c>
      <c r="Z22" s="66">
        <f>SUM('Суточно-месячный график SNGA'!Q22)</f>
        <v>0</v>
      </c>
      <c r="AA22" s="66">
        <f>SUM('Суточно-месячный график SNGA'!R22)</f>
        <v>0</v>
      </c>
      <c r="AB22" s="66">
        <f>SUM('Суточно-месячный график SNGA'!S22)</f>
        <v>0</v>
      </c>
      <c r="AC22" s="66">
        <f>SUM('Суточно-месячный график SNGA'!T22)</f>
        <v>0</v>
      </c>
      <c r="AD22" s="66">
        <f>SUM('Суточно-месячный график SNGA'!U22)</f>
        <v>0</v>
      </c>
      <c r="AE22" s="66">
        <f>SUM('Суточно-месячный график SNGA'!V22)</f>
        <v>0</v>
      </c>
      <c r="AF22" s="66">
        <f>SUM('Суточно-месячный график SNGA'!W22)</f>
        <v>0</v>
      </c>
      <c r="AG22" s="66">
        <f>SUM('Суточно-месячный график SNGA'!X22)</f>
        <v>0</v>
      </c>
      <c r="AH22" s="66">
        <f>SUM('Суточно-месячный график SNGA'!Y22)</f>
        <v>0</v>
      </c>
      <c r="AI22" s="66">
        <f>SUM('Суточно-месячный график SNGA'!Z22)</f>
        <v>0</v>
      </c>
      <c r="AJ22" s="66">
        <f>SUM('Суточно-месячный график SNGA'!AA22)</f>
        <v>0</v>
      </c>
      <c r="AK22" s="66">
        <f>SUM('Суточно-месячный график SNGA'!AB22)</f>
        <v>0</v>
      </c>
      <c r="AL22" s="66">
        <f>SUM('Суточно-месячный график SNGA'!AC22)</f>
        <v>0</v>
      </c>
      <c r="AM22" s="66">
        <f>SUM('Суточно-месячный график SNGA'!AD22)</f>
        <v>0</v>
      </c>
      <c r="AN22" s="66">
        <f>SUM('Суточно-месячный график SNGA'!AE22)</f>
        <v>0</v>
      </c>
      <c r="AO22" s="66">
        <f>SUM('Суточно-месячный график SNGA'!AF22)</f>
        <v>0</v>
      </c>
      <c r="AP22" s="66">
        <f>SUM('Суточно-месячный график SNGA'!AG22)</f>
        <v>0</v>
      </c>
      <c r="AQ22" s="66">
        <f>SUM('Суточно-месячный график SNGA'!AH22)</f>
        <v>0</v>
      </c>
      <c r="AR22" s="66">
        <f>SUM('Суточно-месячный график SNGA'!AI22)</f>
        <v>0</v>
      </c>
      <c r="AS22" s="66">
        <f>SUM('Суточно-месячный график SNGA'!AJ22)</f>
        <v>0</v>
      </c>
      <c r="AT22" s="66">
        <f>SUM('Суточно-месячный график SNGA'!AK22)</f>
        <v>0</v>
      </c>
      <c r="AU22" s="66">
        <f>SUM('Суточно-месячный график SNGA'!AL22)</f>
        <v>0</v>
      </c>
      <c r="AV22" s="66">
        <f>SUM('Суточно-месячный график SNGA'!AM22)</f>
        <v>0</v>
      </c>
      <c r="AW22" s="66">
        <f>SUM('Суточно-месячный график SNGA'!AN22)</f>
        <v>0</v>
      </c>
      <c r="AX22" s="66">
        <f>SUM('Суточно-месячный график SNGA'!AO22)</f>
        <v>0</v>
      </c>
      <c r="AY22" s="66">
        <f>SUM('Суточно-месячный график SNGA'!AP22)</f>
        <v>0</v>
      </c>
      <c r="AZ22" s="66">
        <f>SUM('Суточно-месячный график SNGA'!AQ22)</f>
        <v>0</v>
      </c>
      <c r="BA22" s="66">
        <f>SUM('Суточно-месячный график SNGA'!AR22)</f>
        <v>0</v>
      </c>
      <c r="BB22" s="66">
        <f>SUM('Суточно-месячный график SNGA'!AS22)</f>
        <v>0</v>
      </c>
      <c r="BC22" s="66">
        <f>SUM('Суточно-месячный график SNGA'!AT22)</f>
        <v>0</v>
      </c>
      <c r="BD22" s="66">
        <f>SUM('Суточно-месячный график SNGA'!AU22)</f>
        <v>0</v>
      </c>
      <c r="BE22" s="66">
        <f>SUM('Суточно-месячный график SNGA'!AV22)</f>
        <v>0</v>
      </c>
      <c r="BF22" s="66">
        <f>SUM('Суточно-месячный график SNGA'!AW22)</f>
        <v>0</v>
      </c>
      <c r="BG22" s="66">
        <f>SUM('Суточно-месячный график SNGA'!AX22)</f>
        <v>0</v>
      </c>
      <c r="BH22" s="66">
        <f>SUM('Суточно-месячный график SNGA'!AY22)</f>
        <v>0</v>
      </c>
      <c r="BI22" s="66">
        <f>SUM('Суточно-месячный график SNGA'!AZ22)</f>
        <v>0</v>
      </c>
      <c r="BJ22" s="66">
        <f>SUM('Суточно-месячный график SNGA'!BA22)</f>
        <v>0</v>
      </c>
      <c r="BK22" s="66">
        <f>SUM('Суточно-месячный график SNGA'!BB22)</f>
        <v>0</v>
      </c>
      <c r="BL22" s="66">
        <f>SUM('Суточно-месячный график SNGA'!BC22)</f>
        <v>0</v>
      </c>
      <c r="BM22" s="66">
        <f>SUM('Суточно-месячный график SNGA'!BD22)</f>
        <v>0</v>
      </c>
      <c r="BN22" s="66">
        <f>SUM('Суточно-месячный график SNGA'!BE22)</f>
        <v>0</v>
      </c>
      <c r="BO22" s="66">
        <f>SUM('Суточно-месячный график SNGA'!BF22)</f>
        <v>0</v>
      </c>
      <c r="BP22" s="66">
        <f>SUM('Суточно-месячный график SNGA'!BG22)</f>
        <v>0</v>
      </c>
      <c r="BQ22" s="66">
        <f>SUM('Суточно-месячный график SNGA'!BH22)</f>
        <v>0</v>
      </c>
      <c r="BR22" s="66">
        <f>SUM('Суточно-месячный график SNGA'!BI22)</f>
        <v>0</v>
      </c>
      <c r="BS22" s="66">
        <f>SUM('Суточно-месячный график SNGA'!BJ22)</f>
        <v>0</v>
      </c>
      <c r="BT22" s="66">
        <f>SUM('Суточно-месячный график SNGA'!BK22)</f>
        <v>0</v>
      </c>
      <c r="BU22" s="66">
        <f>SUM('Суточно-месячный график SNGA'!BL22)</f>
        <v>0</v>
      </c>
      <c r="BV22" s="66">
        <f>SUM('Суточно-месячный график SNGA'!BM22)</f>
        <v>0</v>
      </c>
      <c r="BW22" s="66">
        <f>SUM('Суточно-месячный график SNGA'!BN22)</f>
        <v>0</v>
      </c>
      <c r="BX22" s="66">
        <f>SUM('Суточно-месячный график SNGA'!BO22)</f>
        <v>0</v>
      </c>
      <c r="BY22" s="66">
        <f>SUM('Суточно-месячный график SNGA'!BP22)</f>
        <v>0</v>
      </c>
      <c r="BZ22" s="66">
        <f>SUM('Суточно-месячный график SNGA'!BQ22)</f>
        <v>0</v>
      </c>
      <c r="CA22" s="66">
        <f>SUM('Суточно-месячный график SNGA'!BR22)</f>
        <v>0</v>
      </c>
      <c r="CB22" s="66">
        <f>SUM('Суточно-месячный график SNGA'!BS22)</f>
        <v>0</v>
      </c>
      <c r="CC22" s="66">
        <f>SUM('Суточно-месячный график SNGA'!BT22)</f>
        <v>0</v>
      </c>
      <c r="CD22" s="66">
        <f>SUM('Суточно-месячный график SNGA'!BU22)</f>
        <v>0</v>
      </c>
      <c r="CE22" s="66">
        <f>SUM('Суточно-месячный график SNGA'!BV22)</f>
        <v>0</v>
      </c>
      <c r="CF22" s="66">
        <f>SUM('Суточно-месячный график SNGA'!BW22)</f>
        <v>0</v>
      </c>
      <c r="CG22" s="66">
        <f>SUM('Суточно-месячный график SNGA'!BX22)</f>
        <v>0</v>
      </c>
    </row>
    <row r="23" spans="1:85">
      <c r="A23" s="106" t="s">
        <v>68</v>
      </c>
      <c r="B23" s="108"/>
      <c r="C23" s="104"/>
      <c r="D23" s="105"/>
      <c r="E23" s="107"/>
      <c r="F23" s="107"/>
      <c r="G23" s="107"/>
      <c r="H23" s="107"/>
      <c r="I23" s="105"/>
      <c r="J23" s="104">
        <f>SUMIF(X$7:CG$7,"&lt;="&amp;'Суточно-месячный график SNGA'!A$11,X23:CG23)</f>
        <v>0</v>
      </c>
      <c r="K23" s="104">
        <f>SUMIF(X$8:CG$8,"&lt;="&amp;'Суточно-месячный график SNGA'!A$11,X23:CG23)</f>
        <v>0</v>
      </c>
      <c r="L23" s="104">
        <f t="shared" si="60"/>
        <v>0</v>
      </c>
      <c r="M23" s="105"/>
      <c r="N23" s="104">
        <f>SUMIF(X$5:CG$5,"="&amp;'Суточно-месячный график SNGA'!A$10,X23:CG23)</f>
        <v>0</v>
      </c>
      <c r="O23" s="104">
        <f>SUMIF(X$6:CG$6,"="&amp;'Суточно-месячный график SNGA'!A$10,X23:CG23)</f>
        <v>0</v>
      </c>
      <c r="P23" s="104">
        <f t="shared" si="61"/>
        <v>0</v>
      </c>
      <c r="Q23" s="105"/>
      <c r="R23" s="104">
        <f>SUMIF(X$7:CG$7,"="&amp;'Суточно-месячный график SNGA'!A$11,X23:CG23)</f>
        <v>0</v>
      </c>
      <c r="S23" s="104">
        <f>SUMIF(X$8:CG$8,"="&amp;'Суточно-месячный график SNGA'!A$11,X23:CG23)</f>
        <v>0</v>
      </c>
      <c r="T23" s="104">
        <f t="shared" si="62"/>
        <v>0</v>
      </c>
      <c r="U23" s="105"/>
      <c r="V23" s="121" t="str">
        <f t="shared" si="63"/>
        <v xml:space="preserve"> </v>
      </c>
      <c r="W23" s="125"/>
      <c r="X23" s="112">
        <f>SUM('Суточно-месячный график SNGA'!O23)</f>
        <v>0</v>
      </c>
      <c r="Y23" s="66">
        <f>SUM('Суточно-месячный график SNGA'!P23)</f>
        <v>0</v>
      </c>
      <c r="Z23" s="66">
        <f>SUM('Суточно-месячный график SNGA'!Q23)</f>
        <v>0</v>
      </c>
      <c r="AA23" s="66">
        <f>SUM('Суточно-месячный график SNGA'!R23)</f>
        <v>0</v>
      </c>
      <c r="AB23" s="66">
        <f>SUM('Суточно-месячный график SNGA'!S23)</f>
        <v>0</v>
      </c>
      <c r="AC23" s="66">
        <f>SUM('Суточно-месячный график SNGA'!T23)</f>
        <v>0</v>
      </c>
      <c r="AD23" s="66">
        <f>SUM('Суточно-месячный график SNGA'!U23)</f>
        <v>0</v>
      </c>
      <c r="AE23" s="66">
        <f>SUM('Суточно-месячный график SNGA'!V23)</f>
        <v>0</v>
      </c>
      <c r="AF23" s="66">
        <f>SUM('Суточно-месячный график SNGA'!W23)</f>
        <v>0</v>
      </c>
      <c r="AG23" s="66">
        <f>SUM('Суточно-месячный график SNGA'!X23)</f>
        <v>0</v>
      </c>
      <c r="AH23" s="66">
        <f>SUM('Суточно-месячный график SNGA'!Y23)</f>
        <v>0</v>
      </c>
      <c r="AI23" s="66">
        <f>SUM('Суточно-месячный график SNGA'!Z23)</f>
        <v>0</v>
      </c>
      <c r="AJ23" s="66">
        <f>SUM('Суточно-месячный график SNGA'!AA23)</f>
        <v>0</v>
      </c>
      <c r="AK23" s="66">
        <f>SUM('Суточно-месячный график SNGA'!AB23)</f>
        <v>0</v>
      </c>
      <c r="AL23" s="66">
        <f>SUM('Суточно-месячный график SNGA'!AC23)</f>
        <v>0</v>
      </c>
      <c r="AM23" s="66">
        <f>SUM('Суточно-месячный график SNGA'!AD23)</f>
        <v>0</v>
      </c>
      <c r="AN23" s="66">
        <f>SUM('Суточно-месячный график SNGA'!AE23)</f>
        <v>0</v>
      </c>
      <c r="AO23" s="66">
        <f>SUM('Суточно-месячный график SNGA'!AF23)</f>
        <v>0</v>
      </c>
      <c r="AP23" s="66">
        <f>SUM('Суточно-месячный график SNGA'!AG23)</f>
        <v>0</v>
      </c>
      <c r="AQ23" s="66">
        <f>SUM('Суточно-месячный график SNGA'!AH23)</f>
        <v>0</v>
      </c>
      <c r="AR23" s="66">
        <f>SUM('Суточно-месячный график SNGA'!AI23)</f>
        <v>0</v>
      </c>
      <c r="AS23" s="66">
        <f>SUM('Суточно-месячный график SNGA'!AJ23)</f>
        <v>0</v>
      </c>
      <c r="AT23" s="66">
        <f>SUM('Суточно-месячный график SNGA'!AK23)</f>
        <v>0</v>
      </c>
      <c r="AU23" s="66">
        <f>SUM('Суточно-месячный график SNGA'!AL23)</f>
        <v>0</v>
      </c>
      <c r="AV23" s="66">
        <f>SUM('Суточно-месячный график SNGA'!AM23)</f>
        <v>0</v>
      </c>
      <c r="AW23" s="66">
        <f>SUM('Суточно-месячный график SNGA'!AN23)</f>
        <v>0</v>
      </c>
      <c r="AX23" s="66">
        <f>SUM('Суточно-месячный график SNGA'!AO23)</f>
        <v>0</v>
      </c>
      <c r="AY23" s="66">
        <f>SUM('Суточно-месячный график SNGA'!AP23)</f>
        <v>0</v>
      </c>
      <c r="AZ23" s="66">
        <f>SUM('Суточно-месячный график SNGA'!AQ23)</f>
        <v>0</v>
      </c>
      <c r="BA23" s="66">
        <f>SUM('Суточно-месячный график SNGA'!AR23)</f>
        <v>0</v>
      </c>
      <c r="BB23" s="66">
        <f>SUM('Суточно-месячный график SNGA'!AS23)</f>
        <v>0</v>
      </c>
      <c r="BC23" s="66">
        <f>SUM('Суточно-месячный график SNGA'!AT23)</f>
        <v>0</v>
      </c>
      <c r="BD23" s="66">
        <f>SUM('Суточно-месячный график SNGA'!AU23)</f>
        <v>0</v>
      </c>
      <c r="BE23" s="66">
        <f>SUM('Суточно-месячный график SNGA'!AV23)</f>
        <v>0</v>
      </c>
      <c r="BF23" s="66">
        <f>SUM('Суточно-месячный график SNGA'!AW23)</f>
        <v>0</v>
      </c>
      <c r="BG23" s="66">
        <f>SUM('Суточно-месячный график SNGA'!AX23)</f>
        <v>0</v>
      </c>
      <c r="BH23" s="66">
        <f>SUM('Суточно-месячный график SNGA'!AY23)</f>
        <v>0</v>
      </c>
      <c r="BI23" s="66">
        <f>SUM('Суточно-месячный график SNGA'!AZ23)</f>
        <v>0</v>
      </c>
      <c r="BJ23" s="66">
        <f>SUM('Суточно-месячный график SNGA'!BA23)</f>
        <v>0</v>
      </c>
      <c r="BK23" s="66">
        <f>SUM('Суточно-месячный график SNGA'!BB23)</f>
        <v>0</v>
      </c>
      <c r="BL23" s="66">
        <f>SUM('Суточно-месячный график SNGA'!BC23)</f>
        <v>0</v>
      </c>
      <c r="BM23" s="66">
        <f>SUM('Суточно-месячный график SNGA'!BD23)</f>
        <v>0</v>
      </c>
      <c r="BN23" s="66">
        <f>SUM('Суточно-месячный график SNGA'!BE23)</f>
        <v>0</v>
      </c>
      <c r="BO23" s="66">
        <f>SUM('Суточно-месячный график SNGA'!BF23)</f>
        <v>0</v>
      </c>
      <c r="BP23" s="66">
        <f>SUM('Суточно-месячный график SNGA'!BG23)</f>
        <v>0</v>
      </c>
      <c r="BQ23" s="66">
        <f>SUM('Суточно-месячный график SNGA'!BH23)</f>
        <v>0</v>
      </c>
      <c r="BR23" s="66">
        <f>SUM('Суточно-месячный график SNGA'!BI23)</f>
        <v>0</v>
      </c>
      <c r="BS23" s="66">
        <f>SUM('Суточно-месячный график SNGA'!BJ23)</f>
        <v>0</v>
      </c>
      <c r="BT23" s="66">
        <f>SUM('Суточно-месячный график SNGA'!BK23)</f>
        <v>0</v>
      </c>
      <c r="BU23" s="66">
        <f>SUM('Суточно-месячный график SNGA'!BL23)</f>
        <v>0</v>
      </c>
      <c r="BV23" s="66">
        <f>SUM('Суточно-месячный график SNGA'!BM23)</f>
        <v>0</v>
      </c>
      <c r="BW23" s="66">
        <f>SUM('Суточно-месячный график SNGA'!BN23)</f>
        <v>0</v>
      </c>
      <c r="BX23" s="66">
        <f>SUM('Суточно-месячный график SNGA'!BO23)</f>
        <v>0</v>
      </c>
      <c r="BY23" s="66">
        <f>SUM('Суточно-месячный график SNGA'!BP23)</f>
        <v>0</v>
      </c>
      <c r="BZ23" s="66">
        <f>SUM('Суточно-месячный график SNGA'!BQ23)</f>
        <v>0</v>
      </c>
      <c r="CA23" s="66">
        <f>SUM('Суточно-месячный график SNGA'!BR23)</f>
        <v>0</v>
      </c>
      <c r="CB23" s="66">
        <f>SUM('Суточно-месячный график SNGA'!BS23)</f>
        <v>0</v>
      </c>
      <c r="CC23" s="66">
        <f>SUM('Суточно-месячный график SNGA'!BT23)</f>
        <v>0</v>
      </c>
      <c r="CD23" s="66">
        <f>SUM('Суточно-месячный график SNGA'!BU23)</f>
        <v>0</v>
      </c>
      <c r="CE23" s="66">
        <f>SUM('Суточно-месячный график SNGA'!BV23)</f>
        <v>0</v>
      </c>
      <c r="CF23" s="66">
        <f>SUM('Суточно-месячный график SNGA'!BW23)</f>
        <v>0</v>
      </c>
      <c r="CG23" s="66">
        <f>SUM('Суточно-месячный график SNGA'!BX23)</f>
        <v>0</v>
      </c>
    </row>
    <row r="25" spans="1:85"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</row>
    <row r="26" spans="1:85"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</row>
    <row r="27" spans="1:85"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</row>
    <row r="28" spans="1:85"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185"/>
    </row>
    <row r="29" spans="1:85"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</row>
    <row r="30" spans="1:85"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</row>
    <row r="31" spans="1:85"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</row>
  </sheetData>
  <mergeCells count="10">
    <mergeCell ref="A9:A10"/>
    <mergeCell ref="B9:B10"/>
    <mergeCell ref="C9:C10"/>
    <mergeCell ref="E9:E10"/>
    <mergeCell ref="F9:F10"/>
    <mergeCell ref="G9:G10"/>
    <mergeCell ref="H9:H10"/>
    <mergeCell ref="R9:T9"/>
    <mergeCell ref="N9:P9"/>
    <mergeCell ref="J9:L9"/>
  </mergeCells>
  <pageMargins left="0.23622047244094491" right="0.23622047244094491" top="0.74803149606299213" bottom="0.74803149606299213" header="0.31496062992125984" footer="0.31496062992125984"/>
  <pageSetup paperSize="9" scale="58" orientation="landscape" r:id="rId1"/>
  <ignoredErrors>
    <ignoredError sqref="A11:A12" numberStoredAsText="1"/>
    <ignoredError sqref="A13:A23" twoDigitTextYear="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Суточно-месячный график SNGA</vt:lpstr>
      <vt:lpstr>Краткий СМГ SNGA</vt:lpstr>
      <vt:lpstr>'Краткий СМГ SNGA'!Заголовки_для_печати</vt:lpstr>
      <vt:lpstr>'Суточно-месячный график SNGA'!Заголовки_для_печати</vt:lpstr>
      <vt:lpstr>'Краткий СМГ SNGA'!Область_печати</vt:lpstr>
      <vt:lpstr>'Суточно-месячный график SNGA'!Область_печати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СНГА</dc:creator>
  <cp:lastModifiedBy>Ахтямов Руслан Сальманович</cp:lastModifiedBy>
  <cp:lastPrinted>2013-04-24T06:37:17Z</cp:lastPrinted>
  <dcterms:created xsi:type="dcterms:W3CDTF">2012-10-31T05:16:19Z</dcterms:created>
  <dcterms:modified xsi:type="dcterms:W3CDTF">2014-09-26T07:48:08Z</dcterms:modified>
</cp:coreProperties>
</file>