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7235" windowHeight="9270" activeTab="0"/>
  </bookViews>
  <sheets>
    <sheet name="Расчет" sheetId="1" r:id="rId1"/>
  </sheets>
  <externalReferences>
    <externalReference r:id="rId4"/>
  </externalReferences>
  <definedNames>
    <definedName name="HEADCOLOR">'Расчет'!$A$15</definedName>
    <definedName name="Last_Row">IF(Values_Entered,Header_Row+Number_of_Payments,Header_Row)</definedName>
    <definedName name="MYCOLOR">'Расчет'!$F$15</definedName>
    <definedName name="Number_of_Payments">MATCH(0.01,End_Bal,-1)+1</definedName>
    <definedName name="Payment_Date">DATE(YEAR(Loan_Start),MONTH(Loan_Start)+Payment_Number,DAY(Loan_Start))</definedName>
    <definedName name="Print_Area_Reset">OFFSET(Full_Print,0,0,Last_Row)</definedName>
    <definedName name="Values_Entered">IF(Loan_Amount*Interest_Rate*Loan_Years*Loan_Start&gt;0,1,0)</definedName>
    <definedName name="вид">'[1]рабочий'!$B$2:$B$10</definedName>
    <definedName name="год">'[1]рабочий'!$B$15:$B$25</definedName>
    <definedName name="год2">'[1]рабочий'!$B$75:$B$82</definedName>
    <definedName name="должность">'[1]рабочий'!$B$70:$B$73</definedName>
    <definedName name="_xlnm.Print_Titles" localSheetId="0">'Расчет'!$12:$14</definedName>
    <definedName name="Код">"R[1]C"</definedName>
    <definedName name="критерий">'[1]рабочий'!$D$47:$D$61</definedName>
    <definedName name="место">'[1]Реестр'!$B$31:$B$35</definedName>
    <definedName name="метод">'[1]рабочий'!$B$40:$B$44</definedName>
    <definedName name="орг">'[1]Реестр'!$B$2:$B$19</definedName>
    <definedName name="основание">'[1]рабочий'!$B$65:$B$68</definedName>
    <definedName name="ПослСтрКАг">'[1]Реестр'!$19:$19</definedName>
    <definedName name="ПослСтрКАг1">'[1]Реестр'!$27:$27</definedName>
    <definedName name="ПослСтрКАг2">'[1]Реестр'!$35:$35</definedName>
    <definedName name="район">'[1]Реестр'!$B$23:$B$27</definedName>
    <definedName name="система">'[1]рабочий'!$B$33:$B$38</definedName>
    <definedName name="строка">'[1]Реестр'!$1:$1</definedName>
    <definedName name="тип">'[1]рабочий'!$B$28:$B$30</definedName>
  </definedNames>
  <calcPr fullCalcOnLoad="1"/>
</workbook>
</file>

<file path=xl/sharedStrings.xml><?xml version="1.0" encoding="utf-8"?>
<sst xmlns="http://schemas.openxmlformats.org/spreadsheetml/2006/main" count="292" uniqueCount="202">
  <si>
    <t>Наименование организации</t>
  </si>
  <si>
    <t>№ п/п</t>
  </si>
  <si>
    <t>Наименование показателей</t>
  </si>
  <si>
    <t>Ед.изм.</t>
  </si>
  <si>
    <t>Отклонение
(п.5-п.4)</t>
  </si>
  <si>
    <t>I</t>
  </si>
  <si>
    <t>тыс.куб.м.</t>
  </si>
  <si>
    <t>5.1</t>
  </si>
  <si>
    <t>%</t>
  </si>
  <si>
    <t>6.1</t>
  </si>
  <si>
    <t>6.2</t>
  </si>
  <si>
    <t>6.3</t>
  </si>
  <si>
    <t>6.3.1</t>
  </si>
  <si>
    <t>6.3.2</t>
  </si>
  <si>
    <t>6.3.3</t>
  </si>
  <si>
    <t>II</t>
  </si>
  <si>
    <t>1</t>
  </si>
  <si>
    <t>тыс.руб.</t>
  </si>
  <si>
    <t>1.1</t>
  </si>
  <si>
    <t>1.2</t>
  </si>
  <si>
    <t>1.2.1</t>
  </si>
  <si>
    <t>тыс.кВт*ч</t>
  </si>
  <si>
    <t>руб.</t>
  </si>
  <si>
    <r>
      <t>кВт*чм</t>
    </r>
    <r>
      <rPr>
        <vertAlign val="superscript"/>
        <sz val="10"/>
        <color indexed="8"/>
        <rFont val="Times New Roman"/>
        <family val="1"/>
      </rPr>
      <t>3</t>
    </r>
  </si>
  <si>
    <t>1.2.2</t>
  </si>
  <si>
    <t>1.2.3</t>
  </si>
  <si>
    <t>1.2.4</t>
  </si>
  <si>
    <t>1.3</t>
  </si>
  <si>
    <t>1.4</t>
  </si>
  <si>
    <t>1.4.1</t>
  </si>
  <si>
    <t>чел.</t>
  </si>
  <si>
    <t>руб./мес.</t>
  </si>
  <si>
    <t>1.4.2</t>
  </si>
  <si>
    <t>1.5</t>
  </si>
  <si>
    <t>1.6</t>
  </si>
  <si>
    <t>1.7</t>
  </si>
  <si>
    <t>2</t>
  </si>
  <si>
    <t>2.1</t>
  </si>
  <si>
    <t>2.2</t>
  </si>
  <si>
    <t>2.3</t>
  </si>
  <si>
    <t>2.4</t>
  </si>
  <si>
    <t>3</t>
  </si>
  <si>
    <t>3.1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</si>
  <si>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</si>
  <si>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</si>
  <si>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</si>
  <si>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</si>
  <si>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</si>
  <si>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</si>
  <si>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</si>
  <si>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</si>
  <si>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</si>
  <si>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4</t>
  </si>
  <si>
    <t>5</t>
  </si>
  <si>
    <t>6</t>
  </si>
  <si>
    <t>6.4</t>
  </si>
  <si>
    <t>6.5</t>
  </si>
  <si>
    <t>6.6</t>
  </si>
  <si>
    <t>7</t>
  </si>
  <si>
    <t>7.1</t>
  </si>
  <si>
    <t>7.2</t>
  </si>
  <si>
    <t>7.3</t>
  </si>
  <si>
    <t>7.4</t>
  </si>
  <si>
    <t>7.5</t>
  </si>
  <si>
    <t>8</t>
  </si>
  <si>
    <t>9</t>
  </si>
  <si>
    <t>10</t>
  </si>
  <si>
    <t>III</t>
  </si>
  <si>
    <t>РАСЧЕТ</t>
  </si>
  <si>
    <t>на</t>
  </si>
  <si>
    <t>Район</t>
  </si>
  <si>
    <t>Населенный пункт</t>
  </si>
  <si>
    <t>Год</t>
  </si>
  <si>
    <t>Условия</t>
  </si>
  <si>
    <t>А</t>
  </si>
  <si>
    <t>Б</t>
  </si>
  <si>
    <t>В</t>
  </si>
  <si>
    <t>Г</t>
  </si>
  <si>
    <t>Д</t>
  </si>
  <si>
    <t>Е</t>
  </si>
  <si>
    <t>Д1</t>
  </si>
  <si>
    <t>Е1</t>
  </si>
  <si>
    <t>Е2</t>
  </si>
  <si>
    <t>Е3</t>
  </si>
  <si>
    <t>Е31</t>
  </si>
  <si>
    <t>Е4</t>
  </si>
  <si>
    <t>Е5</t>
  </si>
  <si>
    <t>Е32</t>
  </si>
  <si>
    <t>Е33</t>
  </si>
  <si>
    <t>Е321</t>
  </si>
  <si>
    <t>Е322</t>
  </si>
  <si>
    <t>Ё</t>
  </si>
  <si>
    <t>Ж</t>
  </si>
  <si>
    <t>З</t>
  </si>
  <si>
    <t>И</t>
  </si>
  <si>
    <t>К</t>
  </si>
  <si>
    <t>А1</t>
  </si>
  <si>
    <t>А2</t>
  </si>
  <si>
    <t>А3</t>
  </si>
  <si>
    <t>А4</t>
  </si>
  <si>
    <t>А5</t>
  </si>
  <si>
    <t>А6</t>
  </si>
  <si>
    <t>А7</t>
  </si>
  <si>
    <t>Б1</t>
  </si>
  <si>
    <t>Б2</t>
  </si>
  <si>
    <t>Б3</t>
  </si>
  <si>
    <t>Б4</t>
  </si>
  <si>
    <t>В1</t>
  </si>
  <si>
    <t>В2</t>
  </si>
  <si>
    <t>В3</t>
  </si>
  <si>
    <t>В4</t>
  </si>
  <si>
    <t>В5</t>
  </si>
  <si>
    <t>В6</t>
  </si>
  <si>
    <t>В7</t>
  </si>
  <si>
    <t>В8</t>
  </si>
  <si>
    <t>Е6</t>
  </si>
  <si>
    <t>Ё1</t>
  </si>
  <si>
    <t>Ё2</t>
  </si>
  <si>
    <t>Ё3</t>
  </si>
  <si>
    <t>Ё4</t>
  </si>
  <si>
    <t>Ё5</t>
  </si>
  <si>
    <t>В21</t>
  </si>
  <si>
    <t>В22</t>
  </si>
  <si>
    <t>А41</t>
  </si>
  <si>
    <t>А42</t>
  </si>
  <si>
    <t>А411</t>
  </si>
  <si>
    <t>А412</t>
  </si>
  <si>
    <t>А413</t>
  </si>
  <si>
    <t>А21</t>
  </si>
  <si>
    <t>А22</t>
  </si>
  <si>
    <t>А23</t>
  </si>
  <si>
    <t>А24</t>
  </si>
  <si>
    <t>А211</t>
  </si>
  <si>
    <t>А212</t>
  </si>
  <si>
    <t>А213</t>
  </si>
  <si>
    <t>А2131</t>
  </si>
  <si>
    <t>А2132</t>
  </si>
  <si>
    <t>А2133</t>
  </si>
  <si>
    <t>А2134</t>
  </si>
  <si>
    <t>А21311</t>
  </si>
  <si>
    <t>А21312</t>
  </si>
  <si>
    <t>А21321</t>
  </si>
  <si>
    <t>А213122</t>
  </si>
  <si>
    <t>А21331</t>
  </si>
  <si>
    <t>А21332</t>
  </si>
  <si>
    <t>А21341</t>
  </si>
  <si>
    <t>А21342</t>
  </si>
  <si>
    <t>Нужно скрыть строки в каждом из разделов (I, II), в которых по столбцам D и E нет данных. При этом основные пункты (закрашенные зеленой заливкой: А,Б,В,Г,Д и тд.), даже если в них сумма показателей равна нулю, скрываться не должны.</t>
  </si>
  <si>
    <t>Расходы</t>
  </si>
  <si>
    <t>Объем</t>
  </si>
  <si>
    <t>HEADCOLOR</t>
  </si>
  <si>
    <t>=Расчет!$A$15</t>
  </si>
  <si>
    <t>Last_Row</t>
  </si>
  <si>
    <t>=IF(Values_Entered,Header_Row+Number_of_Payments,Header_Row)</t>
  </si>
  <si>
    <t>MYCOLOR</t>
  </si>
  <si>
    <t>=Расчет!$F$15</t>
  </si>
  <si>
    <t>Number_of_Payments</t>
  </si>
  <si>
    <t>=MATCH(0.01,End_Bal,-1)+1</t>
  </si>
  <si>
    <t>Payment_Date</t>
  </si>
  <si>
    <t>=DATE(YEAR(Loan_Start),MONTH(Loan_Start)+Payment_Number,DAY(Loan_Start))</t>
  </si>
  <si>
    <t>Print_Area_Reset</t>
  </si>
  <si>
    <t>=OFFSET(Full_Print,0,0,Last_Row)</t>
  </si>
  <si>
    <t>Values_Entered</t>
  </si>
  <si>
    <t>=IF(Loan_Amount*Interest_Rate*Loan_Years*Loan_Start&gt;0,1,0)</t>
  </si>
  <si>
    <t>вид</t>
  </si>
  <si>
    <t>='D:\Users\supranova_ga\Documents\РАБОТА\БЛАНКИ-ШАБЛОНЫ\[РАСЧЕТ ТАРИФА (расчет по методике).xlsm]рабочий'!$B$2:$B$10</t>
  </si>
  <si>
    <t>год</t>
  </si>
  <si>
    <t>='D:\Users\supranova_ga\Documents\РАБОТА\БЛАНКИ-ШАБЛОНЫ\[РАСЧЕТ ТАРИФА (расчет по методике).xlsm]рабочий'!$B$15:$B$25</t>
  </si>
  <si>
    <t>год2</t>
  </si>
  <si>
    <t>='D:\Users\supranova_ga\Documents\РАБОТА\БЛАНКИ-ШАБЛОНЫ\[РАСЧЕТ ТАРИФА (расчет по методике).xlsm]рабочий'!$B$75:$B$82</t>
  </si>
  <si>
    <t>должность</t>
  </si>
  <si>
    <t>='D:\Users\supranova_ga\Documents\РАБОТА\БЛАНКИ-ШАБЛОНЫ\[РАСЧЕТ ТАРИФА (расчет по методике).xlsm]рабочий'!$B$70:$B$73</t>
  </si>
  <si>
    <t>Расчет!Print_Titles</t>
  </si>
  <si>
    <t>=Расчет!$12:$14</t>
  </si>
  <si>
    <t>Код</t>
  </si>
  <si>
    <t>="R[1]C"</t>
  </si>
  <si>
    <t>критерий</t>
  </si>
  <si>
    <t>='D:\Users\supranova_ga\Documents\РАБОТА\БЛАНКИ-ШАБЛОНЫ\[РАСЧЕТ ТАРИФА (расчет по методике).xlsm]рабочий'!$D$47:$D$61</t>
  </si>
  <si>
    <t>место</t>
  </si>
  <si>
    <t>='D:\Users\supranova_ga\Documents\РАБОТА\БЛАНКИ-ШАБЛОНЫ\[РАСЧЕТ ТАРИФА (расчет по методике).xlsm]Реестр'!$B$31:$B$35</t>
  </si>
  <si>
    <t>метод</t>
  </si>
  <si>
    <t>='D:\Users\supranova_ga\Documents\РАБОТА\БЛАНКИ-ШАБЛОНЫ\[РАСЧЕТ ТАРИФА (расчет по методике).xlsm]рабочий'!$B$40:$B$44</t>
  </si>
  <si>
    <t>орг</t>
  </si>
  <si>
    <t>='D:\Users\supranova_ga\Documents\РАБОТА\БЛАНКИ-ШАБЛОНЫ\[РАСЧЕТ ТАРИФА (расчет по методике).xlsm]Реестр'!$B$2:$B$19</t>
  </si>
  <si>
    <t>основание</t>
  </si>
  <si>
    <t>='D:\Users\supranova_ga\Documents\РАБОТА\БЛАНКИ-ШАБЛОНЫ\[РАСЧЕТ ТАРИФА (расчет по методике).xlsm]рабочий'!$B$65:$B$68</t>
  </si>
  <si>
    <t>ПослСтрКАг</t>
  </si>
  <si>
    <t>='D:\Users\supranova_ga\Documents\РАБОТА\БЛАНКИ-ШАБЛОНЫ\[РАСЧЕТ ТАРИФА (расчет по методике).xlsm]Реестр'!$19:$19</t>
  </si>
  <si>
    <t>ПослСтрКАг1</t>
  </si>
  <si>
    <t>='D:\Users\supranova_ga\Documents\РАБОТА\БЛАНКИ-ШАБЛОНЫ\[РАСЧЕТ ТАРИФА (расчет по методике).xlsm]Реестр'!$27:$27</t>
  </si>
  <si>
    <t>ПослСтрКАг2</t>
  </si>
  <si>
    <t>='D:\Users\supranova_ga\Documents\РАБОТА\БЛАНКИ-ШАБЛОНЫ\[РАСЧЕТ ТАРИФА (расчет по методике).xlsm]Реестр'!$35:$35</t>
  </si>
  <si>
    <t>район</t>
  </si>
  <si>
    <t>='D:\Users\supranova_ga\Documents\РАБОТА\БЛАНКИ-ШАБЛОНЫ\[РАСЧЕТ ТАРИФА (расчет по методике).xlsm]Реестр'!$B$23:$B$27</t>
  </si>
  <si>
    <t>система</t>
  </si>
  <si>
    <t>='D:\Users\supranova_ga\Documents\РАБОТА\БЛАНКИ-ШАБЛОНЫ\[РАСЧЕТ ТАРИФА (расчет по методике).xlsm]рабочий'!$B$33:$B$38</t>
  </si>
  <si>
    <t>строка</t>
  </si>
  <si>
    <t>='D:\Users\supranova_ga\Documents\РАБОТА\БЛАНКИ-ШАБЛОНЫ\[РАСЧЕТ ТАРИФА (расчет по методике).xlsm]Реестр'!$1:$1</t>
  </si>
  <si>
    <t>тип</t>
  </si>
  <si>
    <t>='D:\Users\supranova_ga\Documents\РАБОТА\БЛАНКИ-ШАБЛОНЫ\[РАСЧЕТ ТАРИФА (расчет по методике).xlsm]рабочий'!$B$28:$B$30</t>
  </si>
  <si>
    <t>РАЗБЕРИТЕСЬ С ИМЕНАМИ! Нет ли тут чего-то лишнего?</t>
  </si>
  <si>
    <t>http://www.excelworld.ru/forum/10-13230-1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</si>
</sst>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_-* #,##0_-;\-* #,##0_-;_-* &quot;-&quot;_-;_-@_-"/>
    <numFmt numFmtId="166" formatCode="_-* #,##0.00_-;\-* #,##0.00_-;_-* &quot;-&quot;??_-;_-@_-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\ _F_-;\-* #,##0\ _F_-;_-* &quot;-&quot;\ _F_-;_-@_-"/>
    <numFmt numFmtId="174" formatCode="_-* #,##0.00\ _F_-;\-* #,##0.00\ _F_-;_-* &quot;-&quot;??\ _F_-;_-@_-"/>
  </numFmts>
  <fonts count="41"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sz val="8"/>
      <name val="Optima"/>
      <family val="0"/>
    </font>
    <font>
      <sz val="10"/>
      <name val="Helv"/>
      <family val="0"/>
    </font>
    <font>
      <sz val="10"/>
      <name val="Arial Cyr"/>
      <family val="0"/>
    </font>
    <font>
      <sz val="8"/>
      <name val="Helvetica-Narrow"/>
      <family val="0"/>
    </font>
    <font>
      <b/>
      <sz val="14"/>
      <color indexed="10"/>
      <name val="Calibri"/>
      <family val="2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u val="single"/>
      <sz val="8.25"/>
      <color indexed="12"/>
      <name val="Calibri"/>
      <family val="2"/>
    </font>
    <font>
      <u val="single"/>
      <sz val="12"/>
      <color indexed="12"/>
      <name val="Calibri"/>
      <family val="2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15" fillId="0" borderId="0">
      <alignment/>
      <protection/>
    </xf>
    <xf numFmtId="0" fontId="32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5" fillId="24" borderId="0" xfId="0" applyFont="1" applyFill="1" applyAlignment="1" applyProtection="1">
      <alignment horizontal="center"/>
      <protection/>
    </xf>
    <xf numFmtId="0" fontId="5" fillId="24" borderId="0" xfId="0" applyFont="1" applyFill="1" applyAlignment="1" applyProtection="1">
      <alignment horizontal="right"/>
      <protection/>
    </xf>
    <xf numFmtId="0" fontId="5" fillId="24" borderId="0" xfId="0" applyFont="1" applyFill="1" applyAlignment="1" applyProtection="1">
      <alignment/>
      <protection/>
    </xf>
    <xf numFmtId="0" fontId="4" fillId="24" borderId="0" xfId="0" applyFont="1" applyFill="1" applyBorder="1" applyAlignment="1" applyProtection="1">
      <alignment/>
      <protection/>
    </xf>
    <xf numFmtId="0" fontId="5" fillId="24" borderId="0" xfId="0" applyFont="1" applyFill="1" applyAlignment="1" applyProtection="1">
      <alignment/>
      <protection/>
    </xf>
    <xf numFmtId="0" fontId="8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4" borderId="11" xfId="0" applyFont="1" applyFill="1" applyBorder="1" applyAlignment="1" applyProtection="1">
      <alignment wrapText="1"/>
      <protection/>
    </xf>
    <xf numFmtId="0" fontId="3" fillId="22" borderId="11" xfId="0" applyFont="1" applyFill="1" applyBorder="1" applyAlignment="1" applyProtection="1">
      <alignment/>
      <protection/>
    </xf>
    <xf numFmtId="49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justify" wrapText="1"/>
      <protection/>
    </xf>
    <xf numFmtId="0" fontId="6" fillId="4" borderId="10" xfId="0" applyFont="1" applyFill="1" applyBorder="1" applyAlignment="1" applyProtection="1">
      <alignment horizontal="center" wrapText="1"/>
      <protection/>
    </xf>
    <xf numFmtId="164" fontId="6" fillId="4" borderId="10" xfId="0" applyNumberFormat="1" applyFont="1" applyFill="1" applyBorder="1" applyAlignment="1" applyProtection="1">
      <alignment horizontal="center" wrapText="1"/>
      <protection/>
    </xf>
    <xf numFmtId="164" fontId="6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justify"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164" fontId="9" fillId="4" borderId="10" xfId="0" applyNumberFormat="1" applyFont="1" applyFill="1" applyBorder="1" applyAlignment="1" applyProtection="1">
      <alignment horizontal="center" wrapText="1"/>
      <protection/>
    </xf>
    <xf numFmtId="164" fontId="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left" wrapText="1" indent="1"/>
      <protection/>
    </xf>
    <xf numFmtId="164" fontId="10" fillId="0" borderId="10" xfId="0" applyNumberFormat="1" applyFont="1" applyFill="1" applyBorder="1" applyAlignment="1" applyProtection="1">
      <alignment horizontal="center" wrapText="1"/>
      <protection locked="0"/>
    </xf>
    <xf numFmtId="164" fontId="10" fillId="4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left" wrapText="1" indent="3"/>
      <protection/>
    </xf>
    <xf numFmtId="43" fontId="6" fillId="4" borderId="10" xfId="0" applyNumberFormat="1" applyFont="1" applyFill="1" applyBorder="1" applyAlignment="1" applyProtection="1">
      <alignment horizont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justify" wrapText="1"/>
      <protection/>
    </xf>
    <xf numFmtId="43" fontId="10" fillId="0" borderId="10" xfId="0" applyNumberFormat="1" applyFont="1" applyFill="1" applyBorder="1" applyAlignment="1" applyProtection="1">
      <alignment horizontal="center" wrapText="1"/>
      <protection locked="0"/>
    </xf>
    <xf numFmtId="43" fontId="10" fillId="4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justify" wrapText="1"/>
      <protection/>
    </xf>
    <xf numFmtId="43" fontId="9" fillId="4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left" wrapText="1" indent="2"/>
      <protection/>
    </xf>
    <xf numFmtId="0" fontId="9" fillId="0" borderId="10" xfId="0" applyFont="1" applyFill="1" applyBorder="1" applyAlignment="1" applyProtection="1">
      <alignment horizontal="left" wrapText="1" indent="6"/>
      <protection/>
    </xf>
    <xf numFmtId="0" fontId="9" fillId="0" borderId="10" xfId="0" applyFont="1" applyFill="1" applyBorder="1" applyAlignment="1" applyProtection="1">
      <alignment horizontal="left" wrapText="1" indent="10"/>
      <protection/>
    </xf>
    <xf numFmtId="43" fontId="9" fillId="0" borderId="10" xfId="0" applyNumberFormat="1" applyFont="1" applyFill="1" applyBorder="1" applyAlignment="1" applyProtection="1">
      <alignment horizontal="center" wrapText="1"/>
      <protection locked="0"/>
    </xf>
    <xf numFmtId="4" fontId="4" fillId="0" borderId="0" xfId="0" applyNumberFormat="1" applyFont="1" applyAlignment="1" applyProtection="1">
      <alignment/>
      <protection/>
    </xf>
    <xf numFmtId="43" fontId="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justify" wrapText="1"/>
      <protection/>
    </xf>
    <xf numFmtId="43" fontId="10" fillId="0" borderId="10" xfId="0" applyNumberFormat="1" applyFont="1" applyFill="1" applyBorder="1" applyAlignment="1" applyProtection="1">
      <alignment horizontal="center" wrapText="1"/>
      <protection locked="0"/>
    </xf>
    <xf numFmtId="43" fontId="10" fillId="4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left" wrapText="1" indent="2"/>
      <protection/>
    </xf>
    <xf numFmtId="4" fontId="7" fillId="0" borderId="0" xfId="0" applyNumberFormat="1" applyFont="1" applyBorder="1" applyAlignment="1" applyProtection="1">
      <alignment horizontal="center" wrapText="1"/>
      <protection/>
    </xf>
    <xf numFmtId="0" fontId="6" fillId="4" borderId="10" xfId="0" applyFont="1" applyFill="1" applyBorder="1" applyAlignment="1" applyProtection="1">
      <alignment horizontal="justify" wrapText="1"/>
      <protection/>
    </xf>
    <xf numFmtId="43" fontId="6" fillId="4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left" wrapText="1"/>
      <protection/>
    </xf>
    <xf numFmtId="43" fontId="6" fillId="0" borderId="10" xfId="0" applyNumberFormat="1" applyFont="1" applyFill="1" applyBorder="1" applyAlignment="1" applyProtection="1">
      <alignment horizontal="center" wrapText="1"/>
      <protection locked="0"/>
    </xf>
    <xf numFmtId="43" fontId="6" fillId="0" borderId="10" xfId="0" applyNumberFormat="1" applyFont="1" applyFill="1" applyBorder="1" applyAlignment="1" applyProtection="1">
      <alignment horizontal="center" wrapText="1"/>
      <protection locked="0"/>
    </xf>
    <xf numFmtId="49" fontId="12" fillId="4" borderId="10" xfId="0" applyNumberFormat="1" applyFont="1" applyFill="1" applyBorder="1" applyAlignment="1" applyProtection="1">
      <alignment horizontal="center" vertical="center" wrapText="1"/>
      <protection/>
    </xf>
    <xf numFmtId="49" fontId="6" fillId="4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/>
      <protection/>
    </xf>
    <xf numFmtId="43" fontId="6" fillId="4" borderId="10" xfId="0" applyNumberFormat="1" applyFont="1" applyFill="1" applyBorder="1" applyAlignment="1" applyProtection="1">
      <alignment horizontal="center"/>
      <protection/>
    </xf>
    <xf numFmtId="49" fontId="3" fillId="22" borderId="10" xfId="0" applyNumberFormat="1" applyFont="1" applyFill="1" applyBorder="1" applyAlignment="1" applyProtection="1">
      <alignment horizontal="center" vertical="center"/>
      <protection/>
    </xf>
    <xf numFmtId="0" fontId="3" fillId="22" borderId="10" xfId="0" applyFont="1" applyFill="1" applyBorder="1" applyAlignment="1" applyProtection="1">
      <alignment horizontal="justify" wrapText="1"/>
      <protection/>
    </xf>
    <xf numFmtId="0" fontId="3" fillId="22" borderId="10" xfId="0" applyFont="1" applyFill="1" applyBorder="1" applyAlignment="1" applyProtection="1">
      <alignment horizontal="center"/>
      <protection/>
    </xf>
    <xf numFmtId="43" fontId="3" fillId="22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19" fillId="22" borderId="1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center" wrapText="1"/>
      <protection locked="0"/>
    </xf>
    <xf numFmtId="0" fontId="3" fillId="22" borderId="12" xfId="0" applyFont="1" applyFill="1" applyBorder="1" applyAlignment="1" applyProtection="1">
      <alignment horizontal="center"/>
      <protection/>
    </xf>
    <xf numFmtId="0" fontId="3" fillId="22" borderId="13" xfId="0" applyFont="1" applyFill="1" applyBorder="1" applyAlignment="1" applyProtection="1">
      <alignment horizontal="center"/>
      <protection/>
    </xf>
    <xf numFmtId="0" fontId="3" fillId="22" borderId="11" xfId="0" applyFont="1" applyFill="1" applyBorder="1" applyAlignment="1" applyProtection="1">
      <alignment horizontal="center"/>
      <protection/>
    </xf>
    <xf numFmtId="0" fontId="3" fillId="24" borderId="0" xfId="0" applyFont="1" applyFill="1" applyAlignment="1" applyProtection="1">
      <alignment horizontal="center"/>
      <protection/>
    </xf>
    <xf numFmtId="0" fontId="6" fillId="24" borderId="14" xfId="0" applyFont="1" applyFill="1" applyBorder="1" applyAlignment="1" applyProtection="1">
      <alignment horizontal="center" vertical="center" wrapText="1"/>
      <protection locked="0"/>
    </xf>
    <xf numFmtId="0" fontId="6" fillId="24" borderId="15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7" fillId="24" borderId="17" xfId="0" applyFont="1" applyFill="1" applyBorder="1" applyAlignment="1" applyProtection="1">
      <alignment horizontal="center" vertical="center" wrapText="1"/>
      <protection locked="0"/>
    </xf>
    <xf numFmtId="0" fontId="7" fillId="24" borderId="18" xfId="0" applyFont="1" applyFill="1" applyBorder="1" applyAlignment="1" applyProtection="1">
      <alignment horizontal="center" vertical="center" wrapText="1"/>
      <protection locked="0"/>
    </xf>
    <xf numFmtId="0" fontId="7" fillId="24" borderId="19" xfId="0" applyFont="1" applyFill="1" applyBorder="1" applyAlignment="1" applyProtection="1">
      <alignment horizontal="center" vertical="center" wrapText="1"/>
      <protection locked="0"/>
    </xf>
    <xf numFmtId="0" fontId="7" fillId="24" borderId="20" xfId="0" applyFont="1" applyFill="1" applyBorder="1" applyAlignment="1" applyProtection="1">
      <alignment horizontal="center" vertical="center" wrapText="1"/>
      <protection locked="0"/>
    </xf>
    <xf numFmtId="0" fontId="7" fillId="24" borderId="21" xfId="0" applyFont="1" applyFill="1" applyBorder="1" applyAlignment="1" applyProtection="1">
      <alignment horizontal="center" vertical="center" wrapText="1"/>
      <protection locked="0"/>
    </xf>
    <xf numFmtId="0" fontId="7" fillId="24" borderId="22" xfId="0" applyFont="1" applyFill="1" applyBorder="1" applyAlignment="1" applyProtection="1">
      <alignment horizontal="center" vertical="center" wrapText="1"/>
      <protection locked="0"/>
    </xf>
    <xf numFmtId="0" fontId="7" fillId="24" borderId="14" xfId="0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 horizontal="center" vertical="center"/>
      <protection locked="0"/>
    </xf>
    <xf numFmtId="0" fontId="7" fillId="24" borderId="16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7" fillId="22" borderId="12" xfId="0" applyFont="1" applyFill="1" applyBorder="1" applyAlignment="1" applyProtection="1">
      <alignment/>
      <protection/>
    </xf>
    <xf numFmtId="0" fontId="7" fillId="22" borderId="13" xfId="0" applyFont="1" applyFill="1" applyBorder="1" applyAlignment="1" applyProtection="1">
      <alignment/>
      <protection/>
    </xf>
    <xf numFmtId="0" fontId="7" fillId="22" borderId="11" xfId="0" applyFont="1" applyFill="1" applyBorder="1" applyAlignment="1" applyProtection="1">
      <alignment/>
      <protection/>
    </xf>
    <xf numFmtId="0" fontId="37" fillId="25" borderId="0" xfId="0" applyFont="1" applyFill="1" applyAlignment="1" applyProtection="1">
      <alignment/>
      <protection/>
    </xf>
    <xf numFmtId="0" fontId="19" fillId="25" borderId="0" xfId="0" applyFont="1" applyFill="1" applyAlignment="1" applyProtection="1">
      <alignment/>
      <protection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/>
      <protection/>
    </xf>
    <xf numFmtId="0" fontId="39" fillId="0" borderId="0" xfId="52" applyFont="1" applyAlignment="1" applyProtection="1">
      <alignment/>
      <protection/>
    </xf>
    <xf numFmtId="0" fontId="40" fillId="0" borderId="0" xfId="0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DSPLIST" xfId="34"/>
    <cellStyle name="Currency [0]_DSPLIST" xfId="35"/>
    <cellStyle name="Currency_DSPLIST" xfId="36"/>
    <cellStyle name="Milliers [0]_Conversion Summary" xfId="37"/>
    <cellStyle name="Milliers_Conversion Summary" xfId="38"/>
    <cellStyle name="Monйtaire [0]_Conversion Summary" xfId="39"/>
    <cellStyle name="Monйtaire_Conversion Summary" xfId="40"/>
    <cellStyle name="Normal_ASUS" xfId="41"/>
    <cellStyle name="normбlnм_laroux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2_5-LX" xfId="65"/>
    <cellStyle name="Обычный 3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Тысячи [0]_Example " xfId="74"/>
    <cellStyle name="Тысячи_Example 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15</xdr:row>
      <xdr:rowOff>161925</xdr:rowOff>
    </xdr:from>
    <xdr:to>
      <xdr:col>7</xdr:col>
      <xdr:colOff>104775</xdr:colOff>
      <xdr:row>32</xdr:row>
      <xdr:rowOff>142875</xdr:rowOff>
    </xdr:to>
    <xdr:sp>
      <xdr:nvSpPr>
        <xdr:cNvPr id="1" name="Правая фигурная скобка 4"/>
        <xdr:cNvSpPr>
          <a:spLocks/>
        </xdr:cNvSpPr>
      </xdr:nvSpPr>
      <xdr:spPr>
        <a:xfrm>
          <a:off x="7343775" y="3105150"/>
          <a:ext cx="438150" cy="3943350"/>
        </a:xfrm>
        <a:prstGeom prst="rightBrac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34</xdr:row>
      <xdr:rowOff>104775</xdr:rowOff>
    </xdr:from>
    <xdr:to>
      <xdr:col>7</xdr:col>
      <xdr:colOff>38100</xdr:colOff>
      <xdr:row>99</xdr:row>
      <xdr:rowOff>76200</xdr:rowOff>
    </xdr:to>
    <xdr:sp>
      <xdr:nvSpPr>
        <xdr:cNvPr id="2" name="Правая фигурная скобка 6"/>
        <xdr:cNvSpPr>
          <a:spLocks/>
        </xdr:cNvSpPr>
      </xdr:nvSpPr>
      <xdr:spPr>
        <a:xfrm>
          <a:off x="7286625" y="7400925"/>
          <a:ext cx="428625" cy="12372975"/>
        </a:xfrm>
        <a:prstGeom prst="rightBrac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upranova_ga\Documents\&#1056;&#1040;&#1041;&#1054;&#1058;&#1040;\&#1041;&#1051;&#1040;&#1053;&#1050;&#1048;-&#1064;&#1040;&#1041;&#1051;&#1054;&#1053;&#1067;\&#1056;&#1040;&#1057;&#1063;&#1045;&#1058;%20&#1058;&#1040;&#1056;&#1048;&#1060;&#1040;%20(&#1088;&#1072;&#1089;&#1095;&#1077;&#1090;%20&#1087;&#1086;%20&#1084;&#1077;&#1090;&#1086;&#1076;&#1080;&#1082;&#1077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Титул"/>
      <sheetName val="Сведения"/>
      <sheetName val="Реестр"/>
      <sheetName val="Заявление"/>
      <sheetName val="Приложение"/>
      <sheetName val="Пояснительная"/>
      <sheetName val="Производственная программа"/>
      <sheetName val="Калькуляция1"/>
      <sheetName val="Калькуляция2"/>
      <sheetName val="Калькуляция3"/>
      <sheetName val="перечень"/>
      <sheetName val="Баланс (питьевая вода)"/>
      <sheetName val="Баланс (техническая вода)"/>
      <sheetName val="Баланс (горячая вода)"/>
      <sheetName val="Баланс (водоотведение)"/>
      <sheetName val="Смета расходов"/>
      <sheetName val="Сырьё и материалы 2.1"/>
      <sheetName val="Сырьё и материалы 2.1.2"/>
      <sheetName val="Электроэнергия 2.1.2"/>
      <sheetName val="Тепловая энергия 2.1.3"/>
      <sheetName val="Теплоноситель 2.1.4"/>
      <sheetName val="Топливо 2.1.5"/>
      <sheetName val="Покупка воды 2.1.6"/>
      <sheetName val="ФОТ 2.2"/>
      <sheetName val="Свод ФОТ 2.2.1"/>
      <sheetName val="Амортизация 2.3"/>
      <sheetName val="Кап.вложения 2.4"/>
      <sheetName val="Метод ЭОР 4"/>
      <sheetName val="Метод индексации 7"/>
    </sheetNames>
    <sheetDataSet>
      <sheetData sheetId="0">
        <row r="2">
          <cell r="B2" t="str">
            <v>водоотведение</v>
          </cell>
        </row>
        <row r="3">
          <cell r="B3" t="str">
            <v>водоотведение (транспортировка сточных вод)</v>
          </cell>
        </row>
        <row r="4">
          <cell r="B4" t="str">
            <v>горячее водоснабжение</v>
          </cell>
        </row>
        <row r="5">
          <cell r="B5" t="str">
            <v>горячее водоснабжение (транспортировка воды)</v>
          </cell>
        </row>
        <row r="6">
          <cell r="B6" t="str">
            <v>холодное водоснабжение (питьевая вода)</v>
          </cell>
        </row>
        <row r="7">
          <cell r="B7" t="str">
            <v>холодное водоснабжение (подвоз воды)</v>
          </cell>
        </row>
        <row r="8">
          <cell r="B8" t="str">
            <v>холодное водоснабжение (техническая вода)</v>
          </cell>
        </row>
        <row r="9">
          <cell r="B9" t="str">
            <v>холодное водоснабжение (транспортировка воды)</v>
          </cell>
        </row>
        <row r="15">
          <cell r="B15" t="str">
            <v>2011 год</v>
          </cell>
        </row>
        <row r="16">
          <cell r="B16" t="str">
            <v>2012 год</v>
          </cell>
        </row>
        <row r="17">
          <cell r="B17" t="str">
            <v>2013 год</v>
          </cell>
        </row>
        <row r="18">
          <cell r="B18" t="str">
            <v>2014 год</v>
          </cell>
        </row>
        <row r="19">
          <cell r="B19" t="str">
            <v>2015 год</v>
          </cell>
        </row>
        <row r="20">
          <cell r="B20" t="str">
            <v>2016 год</v>
          </cell>
        </row>
        <row r="21">
          <cell r="B21" t="str">
            <v>2017 год</v>
          </cell>
        </row>
        <row r="22">
          <cell r="B22" t="str">
            <v>Предложение предприятия на 2015 год</v>
          </cell>
        </row>
        <row r="23">
          <cell r="B23" t="str">
            <v>Предложение управления на 2015 год</v>
          </cell>
        </row>
        <row r="28">
          <cell r="B28" t="str">
            <v>да</v>
          </cell>
        </row>
        <row r="29">
          <cell r="B29" t="str">
            <v>нет</v>
          </cell>
        </row>
        <row r="33">
          <cell r="B33" t="str">
            <v>Единый налог на вмененный доход</v>
          </cell>
        </row>
        <row r="34">
          <cell r="B34" t="str">
            <v>Единый сельскохозяйственный налог</v>
          </cell>
        </row>
        <row r="35">
          <cell r="B35" t="str">
            <v>Общая система налогообложения</v>
          </cell>
        </row>
        <row r="36">
          <cell r="B36" t="str">
            <v>Патентная система</v>
          </cell>
        </row>
        <row r="37">
          <cell r="B37" t="str">
            <v>Упрощенная система налогообложения</v>
          </cell>
        </row>
        <row r="40">
          <cell r="B40" t="str">
            <v>Метод экономически обоснованных расходов (затрат)</v>
          </cell>
        </row>
        <row r="41">
          <cell r="B41" t="str">
            <v>Метод доходности инвестированного капитала</v>
          </cell>
        </row>
        <row r="42">
          <cell r="B42" t="str">
            <v>Метод индексации</v>
          </cell>
        </row>
        <row r="43">
          <cell r="B43" t="str">
            <v>Метод сравнения аналогов</v>
          </cell>
        </row>
        <row r="47">
          <cell r="D47" t="str">
            <v>В течение предыдущего года не осуществлялось государственное регулирование тарифов</v>
          </cell>
        </row>
        <row r="48">
          <cell r="D48" t="str">
            <v>Оставшийся срок действия договоров аренды менее 3 лет</v>
          </cell>
        </row>
        <row r="49">
          <cell r="D49" t="str">
            <v>Организация осуществляет транспортировку холодной воды и транспортировку сточных вод</v>
          </cell>
        </row>
        <row r="50">
          <cell r="D50" t="str">
            <v>Организация осуществляет транспортировку холодной воды</v>
          </cell>
        </row>
        <row r="51">
          <cell r="D51" t="str">
            <v>Организация осуществляет транспортировку сточных вод</v>
          </cell>
        </row>
        <row r="52">
          <cell r="D52" t="str">
            <v>Протяженность сетей организации не превышает 10% в общей протяженности сетей</v>
          </cell>
        </row>
        <row r="53">
          <cell r="D53" t="str">
            <v>Протяженность сетей организации не превышает 10 километров</v>
          </cell>
        </row>
        <row r="54">
          <cell r="D54" t="str">
            <v>Наличие утвержденной схемы водоснабжения и водоотведения</v>
          </cell>
        </row>
        <row r="55">
          <cell r="D55" t="str">
            <v>Наличие утвержденной инвестиционной программы на долгосрочный период регулирования</v>
          </cell>
        </row>
        <row r="56">
          <cell r="D56" t="str">
            <v>Организация подала заявление о выборе метода доходности инвестированного капитала</v>
          </cell>
        </row>
        <row r="57">
          <cell r="D57" t="str">
            <v>Протяженность сетей организации превышает 10% в общей протяженности сетей</v>
          </cell>
        </row>
        <row r="58">
          <cell r="D58" t="str">
            <v>Организация не является ГУП (МУП)</v>
          </cell>
        </row>
        <row r="59">
          <cell r="D59" t="str">
            <v>Население города более 500 тыс.чел.</v>
          </cell>
        </row>
        <row r="60">
          <cell r="D60" t="str">
            <v>Город является административным центром РФ</v>
          </cell>
        </row>
        <row r="65">
          <cell r="B65" t="str">
            <v>Оказание услуг в сфере водоснабжения</v>
          </cell>
        </row>
        <row r="66">
          <cell r="B66" t="str">
            <v>Оказание услуг в сфере водоотведения</v>
          </cell>
        </row>
        <row r="67">
          <cell r="B67" t="str">
            <v>Оказание услуг в сфере водоснабжения и водоотведения</v>
          </cell>
        </row>
        <row r="70">
          <cell r="B70" t="str">
            <v>Руководитель</v>
          </cell>
        </row>
        <row r="71">
          <cell r="B71" t="str">
            <v>Исполняющий обязанности руководителя</v>
          </cell>
        </row>
        <row r="72">
          <cell r="B72" t="str">
            <v>Заместитель руководителя</v>
          </cell>
        </row>
        <row r="75">
          <cell r="B75">
            <v>2011</v>
          </cell>
        </row>
        <row r="76">
          <cell r="B76">
            <v>2012</v>
          </cell>
        </row>
        <row r="77">
          <cell r="B77">
            <v>2013</v>
          </cell>
        </row>
        <row r="78">
          <cell r="B78">
            <v>2014</v>
          </cell>
        </row>
        <row r="79">
          <cell r="B79">
            <v>2015</v>
          </cell>
        </row>
        <row r="80">
          <cell r="B80">
            <v>2016</v>
          </cell>
        </row>
        <row r="81">
          <cell r="B81">
            <v>2017</v>
          </cell>
        </row>
      </sheetData>
      <sheetData sheetId="3">
        <row r="1">
          <cell r="B1" t="str">
            <v>Наименование организации</v>
          </cell>
          <cell r="C1">
            <v>19</v>
          </cell>
          <cell r="D1">
            <v>18</v>
          </cell>
        </row>
        <row r="2">
          <cell r="B2" t="str">
            <v>ГАУ АО ПОО "Амурский медицинский колледж"</v>
          </cell>
        </row>
        <row r="3">
          <cell r="B3" t="str">
            <v>ГБУЗ АО "Амурская областная детская клиническая больница"</v>
          </cell>
        </row>
        <row r="4">
          <cell r="B4" t="str">
            <v>ЗАО "Амурплодсемпром"</v>
          </cell>
        </row>
        <row r="5">
          <cell r="B5" t="str">
            <v>МУП "Коммунальные сети"</v>
          </cell>
        </row>
        <row r="6">
          <cell r="B6" t="str">
            <v>МУП "Энергоресурс"</v>
          </cell>
        </row>
        <row r="7">
          <cell r="B7" t="str">
            <v>ОАО "Амурские коммунальные системы"</v>
          </cell>
        </row>
        <row r="8">
          <cell r="B8" t="str">
            <v>ОАО "Дальневосточная генерирующая компания" филиал "Амурская генерация"</v>
          </cell>
        </row>
        <row r="9">
          <cell r="B9" t="str">
            <v>ОАО "Прииск Соловьевский"</v>
          </cell>
        </row>
        <row r="10">
          <cell r="B10" t="str">
            <v>ОАО "РЭУ"</v>
          </cell>
        </row>
        <row r="11">
          <cell r="B11" t="str">
            <v>ООО "Амурский бройлер"</v>
          </cell>
        </row>
        <row r="12">
          <cell r="B12" t="str">
            <v>ООО "Благовещенский завод строительных материалов"</v>
          </cell>
        </row>
        <row r="13">
          <cell r="B13" t="str">
            <v>ООО "Водоканал"</v>
          </cell>
        </row>
        <row r="14">
          <cell r="B14" t="str">
            <v>ООО "Водосток-Сервис"</v>
          </cell>
        </row>
        <row r="15">
          <cell r="B15" t="str">
            <v>ООО "Регион-2"</v>
          </cell>
        </row>
        <row r="16">
          <cell r="B16" t="str">
            <v>ООО "СПК "Амурптицепром" (ОСП "Птицефабрика Белогорская")</v>
          </cell>
        </row>
        <row r="17">
          <cell r="B17" t="str">
            <v>ООО "Энергоресурс"</v>
          </cell>
        </row>
        <row r="18">
          <cell r="B18" t="str">
            <v>ФКУ "Исправительная колония № 5"</v>
          </cell>
        </row>
        <row r="19">
          <cell r="A19">
            <v>18</v>
          </cell>
        </row>
        <row r="23">
          <cell r="B23" t="str">
            <v>Белогорский район</v>
          </cell>
        </row>
        <row r="24">
          <cell r="B24" t="str">
            <v>г.Благовещенск</v>
          </cell>
        </row>
        <row r="25">
          <cell r="B25" t="str">
            <v>Октябрьский район</v>
          </cell>
        </row>
        <row r="26">
          <cell r="B26" t="str">
            <v>Тындинский район</v>
          </cell>
        </row>
        <row r="27">
          <cell r="A27">
            <v>26</v>
          </cell>
        </row>
        <row r="31">
          <cell r="B31" t="str">
            <v>г.Белогорск</v>
          </cell>
        </row>
        <row r="32">
          <cell r="B32" t="str">
            <v>г.Благовещенск</v>
          </cell>
        </row>
        <row r="33">
          <cell r="B33" t="str">
            <v>пгт.Ерофей Павлович</v>
          </cell>
        </row>
        <row r="34">
          <cell r="B34" t="str">
            <v>с.Тахтамыгда</v>
          </cell>
        </row>
        <row r="35">
          <cell r="A35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world.ru/forum/10-13230-1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102"/>
  <sheetViews>
    <sheetView tabSelected="1" zoomScale="75" zoomScaleNormal="75" zoomScalePageLayoutView="0" workbookViewId="0" topLeftCell="A1">
      <pane ySplit="14" topLeftCell="BM15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6.8515625" style="1" customWidth="1"/>
    <col min="2" max="2" width="41.140625" style="1" customWidth="1"/>
    <col min="3" max="3" width="10.8515625" style="1" customWidth="1"/>
    <col min="4" max="6" width="15.7109375" style="1" customWidth="1"/>
    <col min="7" max="11" width="9.140625" style="1" customWidth="1"/>
    <col min="12" max="12" width="9.00390625" style="1" customWidth="1"/>
    <col min="13" max="13" width="22.00390625" style="1" customWidth="1"/>
    <col min="14" max="14" width="135.140625" style="1" bestFit="1" customWidth="1"/>
    <col min="15" max="16384" width="9.140625" style="1" customWidth="1"/>
  </cols>
  <sheetData>
    <row r="1" spans="1:13" ht="15.75">
      <c r="A1" s="70" t="s">
        <v>68</v>
      </c>
      <c r="B1" s="70"/>
      <c r="C1" s="70"/>
      <c r="D1" s="70"/>
      <c r="E1" s="70"/>
      <c r="F1" s="70"/>
      <c r="M1" s="95" t="s">
        <v>201</v>
      </c>
    </row>
    <row r="2" spans="1:6" ht="15">
      <c r="A2" s="2"/>
      <c r="B2" s="2"/>
      <c r="C2" s="2"/>
      <c r="D2" s="2"/>
      <c r="E2" s="2"/>
      <c r="F2" s="2"/>
    </row>
    <row r="3" spans="1:6" ht="15.75">
      <c r="A3" s="3"/>
      <c r="B3" s="4" t="s">
        <v>69</v>
      </c>
      <c r="C3" s="71"/>
      <c r="D3" s="72"/>
      <c r="E3" s="73"/>
      <c r="F3" s="2"/>
    </row>
    <row r="4" spans="1:6" ht="15.75">
      <c r="A4" s="3"/>
      <c r="B4" s="5"/>
      <c r="C4" s="6"/>
      <c r="D4" s="6"/>
      <c r="E4" s="6"/>
      <c r="F4" s="2"/>
    </row>
    <row r="5" spans="1:6" ht="15.75">
      <c r="A5" s="7"/>
      <c r="B5" s="2"/>
      <c r="C5" s="74"/>
      <c r="D5" s="75"/>
      <c r="E5" s="76"/>
      <c r="F5" s="2"/>
    </row>
    <row r="6" spans="1:6" ht="15.75">
      <c r="A6" s="7"/>
      <c r="B6" s="8" t="s">
        <v>0</v>
      </c>
      <c r="C6" s="77"/>
      <c r="D6" s="78"/>
      <c r="E6" s="79"/>
      <c r="F6" s="2"/>
    </row>
    <row r="7" spans="1:6" ht="15.75">
      <c r="A7" s="7"/>
      <c r="B7" s="7"/>
      <c r="C7" s="9"/>
      <c r="D7" s="9"/>
      <c r="E7" s="9"/>
      <c r="F7" s="2"/>
    </row>
    <row r="8" spans="1:6" ht="15.75">
      <c r="A8" s="7"/>
      <c r="B8" s="8" t="s">
        <v>70</v>
      </c>
      <c r="C8" s="80"/>
      <c r="D8" s="81"/>
      <c r="E8" s="82"/>
      <c r="F8" s="2"/>
    </row>
    <row r="9" spans="1:6" ht="15.75">
      <c r="A9" s="7"/>
      <c r="B9" s="10"/>
      <c r="C9" s="6"/>
      <c r="D9" s="6"/>
      <c r="E9" s="6"/>
      <c r="F9" s="2"/>
    </row>
    <row r="10" spans="1:6" ht="15.75">
      <c r="A10" s="7"/>
      <c r="B10" s="11" t="s">
        <v>71</v>
      </c>
      <c r="C10" s="80"/>
      <c r="D10" s="81"/>
      <c r="E10" s="82"/>
      <c r="F10" s="2"/>
    </row>
    <row r="11" spans="1:6" ht="15">
      <c r="A11" s="6"/>
      <c r="B11" s="6"/>
      <c r="C11" s="6"/>
      <c r="D11" s="6"/>
      <c r="E11" s="6"/>
      <c r="F11" s="6"/>
    </row>
    <row r="12" spans="1:6" ht="15">
      <c r="A12" s="83" t="s">
        <v>1</v>
      </c>
      <c r="B12" s="83" t="s">
        <v>2</v>
      </c>
      <c r="C12" s="83" t="s">
        <v>3</v>
      </c>
      <c r="D12" s="84" t="s">
        <v>72</v>
      </c>
      <c r="E12" s="85"/>
      <c r="F12" s="86" t="s">
        <v>4</v>
      </c>
    </row>
    <row r="13" spans="1:6" ht="15">
      <c r="A13" s="83"/>
      <c r="B13" s="83"/>
      <c r="C13" s="83"/>
      <c r="D13" s="12"/>
      <c r="E13" s="12"/>
      <c r="F13" s="87"/>
    </row>
    <row r="14" spans="1:6" ht="1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</row>
    <row r="15" spans="1:14" ht="15">
      <c r="A15" s="88" t="s">
        <v>73</v>
      </c>
      <c r="B15" s="89"/>
      <c r="C15" s="90"/>
      <c r="D15" s="65"/>
      <c r="E15" s="66"/>
      <c r="F15" s="14"/>
      <c r="M15" s="92" t="s">
        <v>200</v>
      </c>
      <c r="N15" s="91"/>
    </row>
    <row r="16" spans="1:14" ht="15.75">
      <c r="A16" s="64" t="s">
        <v>5</v>
      </c>
      <c r="B16" s="67" t="s">
        <v>149</v>
      </c>
      <c r="C16" s="68"/>
      <c r="D16" s="68"/>
      <c r="E16" s="69"/>
      <c r="F16" s="15"/>
      <c r="I16" s="94"/>
      <c r="J16" s="94"/>
      <c r="K16" s="94"/>
      <c r="L16" s="94"/>
      <c r="M16" s="91" t="s">
        <v>150</v>
      </c>
      <c r="N16" s="91" t="s">
        <v>151</v>
      </c>
    </row>
    <row r="17" spans="1:14" ht="15">
      <c r="A17" s="16">
        <v>1</v>
      </c>
      <c r="B17" s="17" t="s">
        <v>74</v>
      </c>
      <c r="C17" s="18" t="s">
        <v>6</v>
      </c>
      <c r="D17" s="19">
        <f>D23+D21+D19</f>
        <v>0</v>
      </c>
      <c r="E17" s="19">
        <f>E23+E21+E19</f>
        <v>0</v>
      </c>
      <c r="F17" s="19">
        <f>E17-D17</f>
        <v>0</v>
      </c>
      <c r="I17" s="96" t="s">
        <v>147</v>
      </c>
      <c r="J17" s="96"/>
      <c r="K17" s="96"/>
      <c r="L17" s="94"/>
      <c r="M17" s="91" t="s">
        <v>152</v>
      </c>
      <c r="N17" s="91" t="s">
        <v>153</v>
      </c>
    </row>
    <row r="18" spans="1:14" ht="18.75">
      <c r="A18" s="16">
        <v>2</v>
      </c>
      <c r="B18" s="17" t="s">
        <v>75</v>
      </c>
      <c r="C18" s="18" t="s">
        <v>6</v>
      </c>
      <c r="D18" s="20"/>
      <c r="E18" s="20"/>
      <c r="F18" s="19">
        <f aca="true" t="shared" si="0" ref="F18:F33">E18-D18</f>
        <v>0</v>
      </c>
      <c r="I18" s="96"/>
      <c r="J18" s="96"/>
      <c r="K18" s="96"/>
      <c r="L18" s="93"/>
      <c r="M18" s="91" t="s">
        <v>154</v>
      </c>
      <c r="N18" s="91" t="s">
        <v>155</v>
      </c>
    </row>
    <row r="19" spans="1:14" ht="18.75">
      <c r="A19" s="16">
        <v>3</v>
      </c>
      <c r="B19" s="17" t="s">
        <v>76</v>
      </c>
      <c r="C19" s="18" t="s">
        <v>6</v>
      </c>
      <c r="D19" s="20"/>
      <c r="E19" s="20"/>
      <c r="F19" s="19">
        <f t="shared" si="0"/>
        <v>0</v>
      </c>
      <c r="I19" s="96"/>
      <c r="J19" s="96"/>
      <c r="K19" s="96"/>
      <c r="L19" s="93"/>
      <c r="M19" s="91" t="s">
        <v>156</v>
      </c>
      <c r="N19" s="91" t="s">
        <v>157</v>
      </c>
    </row>
    <row r="20" spans="1:14" ht="18.75">
      <c r="A20" s="16">
        <v>4</v>
      </c>
      <c r="B20" s="17" t="s">
        <v>77</v>
      </c>
      <c r="C20" s="18" t="s">
        <v>6</v>
      </c>
      <c r="D20" s="19">
        <f>D23+D21</f>
        <v>0</v>
      </c>
      <c r="E20" s="19">
        <f>E23+E21</f>
        <v>0</v>
      </c>
      <c r="F20" s="19">
        <f t="shared" si="0"/>
        <v>0</v>
      </c>
      <c r="I20" s="96"/>
      <c r="J20" s="96"/>
      <c r="K20" s="96"/>
      <c r="L20" s="93"/>
      <c r="M20" s="91" t="s">
        <v>158</v>
      </c>
      <c r="N20" s="91" t="s">
        <v>159</v>
      </c>
    </row>
    <row r="21" spans="1:14" ht="18.75">
      <c r="A21" s="16">
        <v>5</v>
      </c>
      <c r="B21" s="17" t="s">
        <v>78</v>
      </c>
      <c r="C21" s="18" t="s">
        <v>6</v>
      </c>
      <c r="D21" s="20"/>
      <c r="E21" s="20"/>
      <c r="F21" s="19">
        <f t="shared" si="0"/>
        <v>0</v>
      </c>
      <c r="I21" s="96"/>
      <c r="J21" s="96"/>
      <c r="K21" s="96"/>
      <c r="L21" s="93"/>
      <c r="M21" s="91" t="s">
        <v>160</v>
      </c>
      <c r="N21" s="91" t="s">
        <v>161</v>
      </c>
    </row>
    <row r="22" spans="1:14" ht="18.75">
      <c r="A22" s="21" t="s">
        <v>7</v>
      </c>
      <c r="B22" s="22" t="s">
        <v>80</v>
      </c>
      <c r="C22" s="23" t="s">
        <v>8</v>
      </c>
      <c r="D22" s="24">
        <f>IF(D20=0,0,D21/D20*100)</f>
        <v>0</v>
      </c>
      <c r="E22" s="24">
        <f>IF(E20=0,0,E21/E20*100)</f>
        <v>0</v>
      </c>
      <c r="F22" s="24">
        <f t="shared" si="0"/>
        <v>0</v>
      </c>
      <c r="I22" s="96"/>
      <c r="J22" s="96"/>
      <c r="K22" s="96"/>
      <c r="L22" s="93"/>
      <c r="M22" s="91" t="s">
        <v>162</v>
      </c>
      <c r="N22" s="91" t="s">
        <v>163</v>
      </c>
    </row>
    <row r="23" spans="1:14" ht="18.75">
      <c r="A23" s="16">
        <v>6</v>
      </c>
      <c r="B23" s="17" t="s">
        <v>79</v>
      </c>
      <c r="C23" s="18" t="s">
        <v>6</v>
      </c>
      <c r="D23" s="19">
        <f>D24+D25+D26</f>
        <v>0</v>
      </c>
      <c r="E23" s="19">
        <f>E24+E25+E26</f>
        <v>0</v>
      </c>
      <c r="F23" s="19">
        <f t="shared" si="0"/>
        <v>0</v>
      </c>
      <c r="I23" s="96"/>
      <c r="J23" s="96"/>
      <c r="K23" s="96"/>
      <c r="L23" s="93"/>
      <c r="M23" s="91" t="s">
        <v>164</v>
      </c>
      <c r="N23" s="91" t="s">
        <v>165</v>
      </c>
    </row>
    <row r="24" spans="1:14" ht="18.75">
      <c r="A24" s="21" t="s">
        <v>9</v>
      </c>
      <c r="B24" s="22" t="s">
        <v>81</v>
      </c>
      <c r="C24" s="23" t="s">
        <v>6</v>
      </c>
      <c r="D24" s="25"/>
      <c r="E24" s="25"/>
      <c r="F24" s="24">
        <f t="shared" si="0"/>
        <v>0</v>
      </c>
      <c r="I24" s="96"/>
      <c r="J24" s="96"/>
      <c r="K24" s="96"/>
      <c r="L24" s="93"/>
      <c r="M24" s="91" t="s">
        <v>166</v>
      </c>
      <c r="N24" s="91" t="s">
        <v>167</v>
      </c>
    </row>
    <row r="25" spans="1:14" ht="18.75">
      <c r="A25" s="21" t="s">
        <v>10</v>
      </c>
      <c r="B25" s="22" t="s">
        <v>82</v>
      </c>
      <c r="C25" s="23" t="s">
        <v>6</v>
      </c>
      <c r="D25" s="25"/>
      <c r="E25" s="25"/>
      <c r="F25" s="24">
        <f t="shared" si="0"/>
        <v>0</v>
      </c>
      <c r="I25" s="96"/>
      <c r="J25" s="96"/>
      <c r="K25" s="96"/>
      <c r="L25" s="93"/>
      <c r="M25" s="91" t="s">
        <v>168</v>
      </c>
      <c r="N25" s="91" t="s">
        <v>169</v>
      </c>
    </row>
    <row r="26" spans="1:14" ht="18.75">
      <c r="A26" s="21" t="s">
        <v>11</v>
      </c>
      <c r="B26" s="22" t="s">
        <v>83</v>
      </c>
      <c r="C26" s="23" t="s">
        <v>6</v>
      </c>
      <c r="D26" s="24">
        <f>D27+D28+D31</f>
        <v>0</v>
      </c>
      <c r="E26" s="24">
        <f>E27+E28+E31</f>
        <v>0</v>
      </c>
      <c r="F26" s="24">
        <f t="shared" si="0"/>
        <v>0</v>
      </c>
      <c r="I26" s="96"/>
      <c r="J26" s="96"/>
      <c r="K26" s="96"/>
      <c r="L26" s="93"/>
      <c r="M26" s="91" t="s">
        <v>170</v>
      </c>
      <c r="N26" s="91" t="s">
        <v>171</v>
      </c>
    </row>
    <row r="27" spans="1:14" ht="18.75">
      <c r="A27" s="21" t="s">
        <v>12</v>
      </c>
      <c r="B27" s="26" t="s">
        <v>84</v>
      </c>
      <c r="C27" s="23" t="s">
        <v>6</v>
      </c>
      <c r="D27" s="27"/>
      <c r="E27" s="27"/>
      <c r="F27" s="28">
        <f t="shared" si="0"/>
        <v>0</v>
      </c>
      <c r="I27" s="96"/>
      <c r="J27" s="96"/>
      <c r="K27" s="96"/>
      <c r="L27" s="93"/>
      <c r="M27" s="91" t="s">
        <v>172</v>
      </c>
      <c r="N27" s="91" t="s">
        <v>173</v>
      </c>
    </row>
    <row r="28" spans="1:14" ht="18.75">
      <c r="A28" s="21" t="s">
        <v>13</v>
      </c>
      <c r="B28" s="26" t="s">
        <v>87</v>
      </c>
      <c r="C28" s="23" t="s">
        <v>6</v>
      </c>
      <c r="D28" s="28">
        <f>D29+D30</f>
        <v>0</v>
      </c>
      <c r="E28" s="28">
        <f>E29+E30</f>
        <v>0</v>
      </c>
      <c r="F28" s="28">
        <f t="shared" si="0"/>
        <v>0</v>
      </c>
      <c r="I28" s="96"/>
      <c r="J28" s="96"/>
      <c r="K28" s="96"/>
      <c r="L28" s="93"/>
      <c r="M28" s="91" t="s">
        <v>174</v>
      </c>
      <c r="N28" s="91" t="s">
        <v>175</v>
      </c>
    </row>
    <row r="29" spans="1:14" ht="18.75">
      <c r="A29" s="21"/>
      <c r="B29" s="29" t="s">
        <v>89</v>
      </c>
      <c r="C29" s="23" t="s">
        <v>6</v>
      </c>
      <c r="D29" s="25"/>
      <c r="E29" s="25"/>
      <c r="F29" s="24">
        <f t="shared" si="0"/>
        <v>0</v>
      </c>
      <c r="I29" s="96"/>
      <c r="J29" s="96"/>
      <c r="K29" s="96"/>
      <c r="L29" s="93"/>
      <c r="M29" s="91" t="s">
        <v>176</v>
      </c>
      <c r="N29" s="91" t="s">
        <v>177</v>
      </c>
    </row>
    <row r="30" spans="1:14" ht="18.75">
      <c r="A30" s="21"/>
      <c r="B30" s="29" t="s">
        <v>90</v>
      </c>
      <c r="C30" s="23" t="s">
        <v>6</v>
      </c>
      <c r="D30" s="25"/>
      <c r="E30" s="25"/>
      <c r="F30" s="24">
        <f t="shared" si="0"/>
        <v>0</v>
      </c>
      <c r="I30" s="96"/>
      <c r="J30" s="96"/>
      <c r="K30" s="96"/>
      <c r="L30" s="93"/>
      <c r="M30" s="91" t="s">
        <v>178</v>
      </c>
      <c r="N30" s="91" t="s">
        <v>179</v>
      </c>
    </row>
    <row r="31" spans="1:14" ht="18.75">
      <c r="A31" s="21" t="s">
        <v>14</v>
      </c>
      <c r="B31" s="26" t="s">
        <v>88</v>
      </c>
      <c r="C31" s="23" t="s">
        <v>6</v>
      </c>
      <c r="D31" s="27"/>
      <c r="E31" s="27"/>
      <c r="F31" s="28">
        <f t="shared" si="0"/>
        <v>0</v>
      </c>
      <c r="I31" s="96"/>
      <c r="J31" s="96"/>
      <c r="K31" s="96"/>
      <c r="L31" s="93"/>
      <c r="M31" s="91" t="s">
        <v>180</v>
      </c>
      <c r="N31" s="91" t="s">
        <v>181</v>
      </c>
    </row>
    <row r="32" spans="1:14" ht="18.75">
      <c r="A32" s="16">
        <v>7</v>
      </c>
      <c r="B32" s="17" t="s">
        <v>91</v>
      </c>
      <c r="C32" s="18" t="s">
        <v>6</v>
      </c>
      <c r="D32" s="19">
        <f>D29</f>
        <v>0</v>
      </c>
      <c r="E32" s="19">
        <f>E29</f>
        <v>0</v>
      </c>
      <c r="F32" s="19">
        <f t="shared" si="0"/>
        <v>0</v>
      </c>
      <c r="I32" s="96"/>
      <c r="J32" s="96"/>
      <c r="K32" s="96"/>
      <c r="L32" s="93"/>
      <c r="M32" s="91" t="s">
        <v>182</v>
      </c>
      <c r="N32" s="91" t="s">
        <v>183</v>
      </c>
    </row>
    <row r="33" spans="1:14" ht="15">
      <c r="A33" s="16">
        <v>8</v>
      </c>
      <c r="B33" s="17" t="s">
        <v>92</v>
      </c>
      <c r="C33" s="18" t="s">
        <v>6</v>
      </c>
      <c r="D33" s="19">
        <f>D30</f>
        <v>0</v>
      </c>
      <c r="E33" s="19">
        <f>E30</f>
        <v>0</v>
      </c>
      <c r="F33" s="19">
        <f t="shared" si="0"/>
        <v>0</v>
      </c>
      <c r="I33" s="96"/>
      <c r="J33" s="96"/>
      <c r="K33" s="96"/>
      <c r="L33" s="94"/>
      <c r="M33" s="91" t="s">
        <v>184</v>
      </c>
      <c r="N33" s="91" t="s">
        <v>185</v>
      </c>
    </row>
    <row r="34" spans="1:14" ht="15.75">
      <c r="A34" s="64" t="s">
        <v>15</v>
      </c>
      <c r="B34" s="67" t="s">
        <v>148</v>
      </c>
      <c r="C34" s="68"/>
      <c r="D34" s="68"/>
      <c r="E34" s="69"/>
      <c r="F34" s="15"/>
      <c r="I34" s="94"/>
      <c r="J34" s="94"/>
      <c r="K34" s="94"/>
      <c r="L34" s="94"/>
      <c r="M34" s="91" t="s">
        <v>186</v>
      </c>
      <c r="N34" s="91" t="s">
        <v>187</v>
      </c>
    </row>
    <row r="35" spans="1:14" ht="15">
      <c r="A35" s="16" t="s">
        <v>16</v>
      </c>
      <c r="B35" s="17" t="s">
        <v>74</v>
      </c>
      <c r="C35" s="18" t="s">
        <v>17</v>
      </c>
      <c r="D35" s="30">
        <f>D36+D37+D57+D58+D64+D65+D66</f>
        <v>0</v>
      </c>
      <c r="E35" s="30">
        <f>E36+E37+E57+E58+E64+E65+E66</f>
        <v>0</v>
      </c>
      <c r="F35" s="30">
        <f aca="true" t="shared" si="1" ref="F35:F101">E35-D35</f>
        <v>0</v>
      </c>
      <c r="M35" s="91" t="s">
        <v>188</v>
      </c>
      <c r="N35" s="91" t="s">
        <v>189</v>
      </c>
    </row>
    <row r="36" spans="1:14" ht="15">
      <c r="A36" s="31" t="s">
        <v>18</v>
      </c>
      <c r="B36" s="32" t="s">
        <v>96</v>
      </c>
      <c r="C36" s="23" t="s">
        <v>17</v>
      </c>
      <c r="D36" s="33"/>
      <c r="E36" s="33"/>
      <c r="F36" s="34">
        <f t="shared" si="1"/>
        <v>0</v>
      </c>
      <c r="M36" s="91" t="s">
        <v>190</v>
      </c>
      <c r="N36" s="91" t="s">
        <v>191</v>
      </c>
    </row>
    <row r="37" spans="1:14" ht="15">
      <c r="A37" s="31" t="s">
        <v>19</v>
      </c>
      <c r="B37" s="32" t="s">
        <v>97</v>
      </c>
      <c r="C37" s="23" t="s">
        <v>17</v>
      </c>
      <c r="D37" s="34">
        <f>D38+D54+D55+D56</f>
        <v>0</v>
      </c>
      <c r="E37" s="34">
        <f>E38+E54+E55+E56</f>
        <v>0</v>
      </c>
      <c r="F37" s="34">
        <f t="shared" si="1"/>
        <v>0</v>
      </c>
      <c r="M37" s="91" t="s">
        <v>192</v>
      </c>
      <c r="N37" s="91" t="s">
        <v>193</v>
      </c>
    </row>
    <row r="38" spans="1:14" ht="15">
      <c r="A38" s="21" t="s">
        <v>20</v>
      </c>
      <c r="B38" s="35" t="s">
        <v>128</v>
      </c>
      <c r="C38" s="23" t="s">
        <v>17</v>
      </c>
      <c r="D38" s="36">
        <f>D42+D45+D48+D51</f>
        <v>0</v>
      </c>
      <c r="E38" s="36">
        <f>E42+E45+E48+E51</f>
        <v>0</v>
      </c>
      <c r="F38" s="36">
        <f t="shared" si="1"/>
        <v>0</v>
      </c>
      <c r="M38" s="91" t="s">
        <v>194</v>
      </c>
      <c r="N38" s="91" t="s">
        <v>195</v>
      </c>
    </row>
    <row r="39" spans="1:14" ht="15">
      <c r="A39" s="21"/>
      <c r="B39" s="37" t="s">
        <v>132</v>
      </c>
      <c r="C39" s="23" t="s">
        <v>21</v>
      </c>
      <c r="D39" s="34">
        <f>D43+D46+D49+D52</f>
        <v>0</v>
      </c>
      <c r="E39" s="34">
        <f>E43+E46+E49+E52</f>
        <v>0</v>
      </c>
      <c r="F39" s="34">
        <f t="shared" si="1"/>
        <v>0</v>
      </c>
      <c r="M39" s="91" t="s">
        <v>196</v>
      </c>
      <c r="N39" s="91" t="s">
        <v>197</v>
      </c>
    </row>
    <row r="40" spans="1:14" ht="15">
      <c r="A40" s="21"/>
      <c r="B40" s="37" t="s">
        <v>133</v>
      </c>
      <c r="C40" s="23" t="s">
        <v>22</v>
      </c>
      <c r="D40" s="34">
        <f>IF(D39=0,0,D38/D39)</f>
        <v>0</v>
      </c>
      <c r="E40" s="34">
        <f>IF(E39=0,0,E38/E39)</f>
        <v>0</v>
      </c>
      <c r="F40" s="34">
        <f t="shared" si="1"/>
        <v>0</v>
      </c>
      <c r="M40" s="91" t="s">
        <v>198</v>
      </c>
      <c r="N40" s="91" t="s">
        <v>199</v>
      </c>
    </row>
    <row r="41" spans="1:6" ht="16.5">
      <c r="A41" s="21"/>
      <c r="B41" s="37" t="s">
        <v>134</v>
      </c>
      <c r="C41" s="23" t="s">
        <v>23</v>
      </c>
      <c r="D41" s="34">
        <f>IF(D17=0,0,D39/D17*1000)</f>
        <v>0</v>
      </c>
      <c r="E41" s="34">
        <f>IF(E17=0,0,E39/E17*1000)</f>
        <v>0</v>
      </c>
      <c r="F41" s="34">
        <f t="shared" si="1"/>
        <v>0</v>
      </c>
    </row>
    <row r="42" spans="1:6" ht="15">
      <c r="A42" s="21"/>
      <c r="B42" s="38" t="s">
        <v>135</v>
      </c>
      <c r="C42" s="23" t="s">
        <v>17</v>
      </c>
      <c r="D42" s="36">
        <f>D43*D44</f>
        <v>0</v>
      </c>
      <c r="E42" s="36">
        <f>E43*E44</f>
        <v>0</v>
      </c>
      <c r="F42" s="36">
        <f t="shared" si="1"/>
        <v>0</v>
      </c>
    </row>
    <row r="43" spans="1:6" ht="15">
      <c r="A43" s="21"/>
      <c r="B43" s="39" t="s">
        <v>139</v>
      </c>
      <c r="C43" s="23" t="s">
        <v>21</v>
      </c>
      <c r="D43" s="40"/>
      <c r="E43" s="40"/>
      <c r="F43" s="36">
        <f t="shared" si="1"/>
        <v>0</v>
      </c>
    </row>
    <row r="44" spans="1:6" ht="15">
      <c r="A44" s="21"/>
      <c r="B44" s="39" t="s">
        <v>140</v>
      </c>
      <c r="C44" s="23" t="s">
        <v>22</v>
      </c>
      <c r="D44" s="40"/>
      <c r="E44" s="40"/>
      <c r="F44" s="36">
        <f t="shared" si="1"/>
        <v>0</v>
      </c>
    </row>
    <row r="45" spans="1:6" ht="15">
      <c r="A45" s="21"/>
      <c r="B45" s="38" t="s">
        <v>136</v>
      </c>
      <c r="C45" s="23" t="s">
        <v>17</v>
      </c>
      <c r="D45" s="36">
        <f>D46*D47</f>
        <v>0</v>
      </c>
      <c r="E45" s="36">
        <f>E46*E47</f>
        <v>0</v>
      </c>
      <c r="F45" s="36">
        <f t="shared" si="1"/>
        <v>0</v>
      </c>
    </row>
    <row r="46" spans="1:6" ht="15">
      <c r="A46" s="21"/>
      <c r="B46" s="39" t="s">
        <v>141</v>
      </c>
      <c r="C46" s="23" t="s">
        <v>21</v>
      </c>
      <c r="D46" s="40"/>
      <c r="E46" s="40"/>
      <c r="F46" s="36">
        <f t="shared" si="1"/>
        <v>0</v>
      </c>
    </row>
    <row r="47" spans="1:6" ht="15">
      <c r="A47" s="21"/>
      <c r="B47" s="39" t="s">
        <v>142</v>
      </c>
      <c r="C47" s="23" t="s">
        <v>22</v>
      </c>
      <c r="D47" s="40"/>
      <c r="E47" s="40"/>
      <c r="F47" s="36">
        <f t="shared" si="1"/>
        <v>0</v>
      </c>
    </row>
    <row r="48" spans="1:6" ht="15">
      <c r="A48" s="21"/>
      <c r="B48" s="38" t="s">
        <v>137</v>
      </c>
      <c r="C48" s="23" t="s">
        <v>17</v>
      </c>
      <c r="D48" s="36">
        <f>D49*D50</f>
        <v>0</v>
      </c>
      <c r="E48" s="36">
        <f>E49*E50</f>
        <v>0</v>
      </c>
      <c r="F48" s="36">
        <f t="shared" si="1"/>
        <v>0</v>
      </c>
    </row>
    <row r="49" spans="1:6" ht="15">
      <c r="A49" s="21"/>
      <c r="B49" s="39" t="s">
        <v>143</v>
      </c>
      <c r="C49" s="23" t="s">
        <v>21</v>
      </c>
      <c r="D49" s="40"/>
      <c r="E49" s="40"/>
      <c r="F49" s="36">
        <f t="shared" si="1"/>
        <v>0</v>
      </c>
    </row>
    <row r="50" spans="1:6" ht="15">
      <c r="A50" s="21"/>
      <c r="B50" s="39" t="s">
        <v>144</v>
      </c>
      <c r="C50" s="23" t="s">
        <v>22</v>
      </c>
      <c r="D50" s="40"/>
      <c r="E50" s="40"/>
      <c r="F50" s="36">
        <f t="shared" si="1"/>
        <v>0</v>
      </c>
    </row>
    <row r="51" spans="1:10" ht="15">
      <c r="A51" s="21"/>
      <c r="B51" s="38" t="s">
        <v>138</v>
      </c>
      <c r="C51" s="23" t="s">
        <v>17</v>
      </c>
      <c r="D51" s="36">
        <f>D52*D53</f>
        <v>0</v>
      </c>
      <c r="E51" s="36">
        <f>E52*E53</f>
        <v>0</v>
      </c>
      <c r="F51" s="36">
        <f t="shared" si="1"/>
        <v>0</v>
      </c>
      <c r="J51" s="41"/>
    </row>
    <row r="52" spans="1:6" ht="15">
      <c r="A52" s="21"/>
      <c r="B52" s="39" t="s">
        <v>145</v>
      </c>
      <c r="C52" s="23" t="s">
        <v>21</v>
      </c>
      <c r="D52" s="40"/>
      <c r="E52" s="40"/>
      <c r="F52" s="36">
        <f t="shared" si="1"/>
        <v>0</v>
      </c>
    </row>
    <row r="53" spans="1:6" ht="15">
      <c r="A53" s="21"/>
      <c r="B53" s="39" t="s">
        <v>146</v>
      </c>
      <c r="C53" s="23" t="s">
        <v>22</v>
      </c>
      <c r="D53" s="40"/>
      <c r="E53" s="40"/>
      <c r="F53" s="36">
        <f t="shared" si="1"/>
        <v>0</v>
      </c>
    </row>
    <row r="54" spans="1:6" ht="15">
      <c r="A54" s="21" t="s">
        <v>24</v>
      </c>
      <c r="B54" s="35" t="s">
        <v>129</v>
      </c>
      <c r="C54" s="23" t="s">
        <v>17</v>
      </c>
      <c r="D54" s="42"/>
      <c r="E54" s="42"/>
      <c r="F54" s="36">
        <f t="shared" si="1"/>
        <v>0</v>
      </c>
    </row>
    <row r="55" spans="1:6" ht="15">
      <c r="A55" s="21" t="s">
        <v>25</v>
      </c>
      <c r="B55" s="35" t="s">
        <v>130</v>
      </c>
      <c r="C55" s="23" t="s">
        <v>17</v>
      </c>
      <c r="D55" s="42"/>
      <c r="E55" s="42"/>
      <c r="F55" s="36">
        <f t="shared" si="1"/>
        <v>0</v>
      </c>
    </row>
    <row r="56" spans="1:6" ht="15">
      <c r="A56" s="21" t="s">
        <v>26</v>
      </c>
      <c r="B56" s="35" t="s">
        <v>131</v>
      </c>
      <c r="C56" s="23" t="s">
        <v>17</v>
      </c>
      <c r="D56" s="40"/>
      <c r="E56" s="40"/>
      <c r="F56" s="36">
        <f t="shared" si="1"/>
        <v>0</v>
      </c>
    </row>
    <row r="57" spans="1:6" ht="15">
      <c r="A57" s="31" t="s">
        <v>27</v>
      </c>
      <c r="B57" s="43" t="s">
        <v>98</v>
      </c>
      <c r="C57" s="23" t="s">
        <v>17</v>
      </c>
      <c r="D57" s="44"/>
      <c r="E57" s="44"/>
      <c r="F57" s="34">
        <f t="shared" si="1"/>
        <v>0</v>
      </c>
    </row>
    <row r="58" spans="1:6" ht="15">
      <c r="A58" s="31" t="s">
        <v>28</v>
      </c>
      <c r="B58" s="43" t="s">
        <v>99</v>
      </c>
      <c r="C58" s="23" t="s">
        <v>17</v>
      </c>
      <c r="D58" s="45">
        <f>D59+D63</f>
        <v>0</v>
      </c>
      <c r="E58" s="45">
        <f>E59+E63</f>
        <v>0</v>
      </c>
      <c r="F58" s="34">
        <f t="shared" si="1"/>
        <v>0</v>
      </c>
    </row>
    <row r="59" spans="1:6" ht="15">
      <c r="A59" s="21" t="s">
        <v>29</v>
      </c>
      <c r="B59" s="22" t="s">
        <v>123</v>
      </c>
      <c r="C59" s="23" t="s">
        <v>17</v>
      </c>
      <c r="D59" s="42"/>
      <c r="E59" s="42"/>
      <c r="F59" s="36">
        <f t="shared" si="1"/>
        <v>0</v>
      </c>
    </row>
    <row r="60" spans="1:6" ht="15">
      <c r="A60" s="21"/>
      <c r="B60" s="46" t="s">
        <v>125</v>
      </c>
      <c r="C60" s="23" t="s">
        <v>22</v>
      </c>
      <c r="D60" s="44"/>
      <c r="E60" s="44"/>
      <c r="F60" s="34">
        <f>E60-D60</f>
        <v>0</v>
      </c>
    </row>
    <row r="61" spans="1:6" ht="15">
      <c r="A61" s="21"/>
      <c r="B61" s="46" t="s">
        <v>126</v>
      </c>
      <c r="C61" s="23" t="s">
        <v>30</v>
      </c>
      <c r="D61" s="44"/>
      <c r="E61" s="44"/>
      <c r="F61" s="34">
        <f>E61-D61</f>
        <v>0</v>
      </c>
    </row>
    <row r="62" spans="1:6" ht="15">
      <c r="A62" s="21"/>
      <c r="B62" s="46" t="s">
        <v>127</v>
      </c>
      <c r="C62" s="23" t="s">
        <v>31</v>
      </c>
      <c r="D62" s="45">
        <f>IF(D61=0,0,D59/D61/12*1000)</f>
        <v>0</v>
      </c>
      <c r="E62" s="45">
        <f>IF(E61=0,0,E59/E61/12*1000)</f>
        <v>0</v>
      </c>
      <c r="F62" s="34">
        <f>E62-D62</f>
        <v>0</v>
      </c>
    </row>
    <row r="63" spans="1:6" ht="15">
      <c r="A63" s="21" t="s">
        <v>32</v>
      </c>
      <c r="B63" s="35" t="s">
        <v>124</v>
      </c>
      <c r="C63" s="23" t="s">
        <v>17</v>
      </c>
      <c r="D63" s="42"/>
      <c r="E63" s="42"/>
      <c r="F63" s="36">
        <f t="shared" si="1"/>
        <v>0</v>
      </c>
    </row>
    <row r="64" spans="1:6" ht="15">
      <c r="A64" s="31" t="s">
        <v>33</v>
      </c>
      <c r="B64" s="32" t="s">
        <v>100</v>
      </c>
      <c r="C64" s="23" t="s">
        <v>17</v>
      </c>
      <c r="D64" s="44"/>
      <c r="E64" s="44"/>
      <c r="F64" s="34">
        <f t="shared" si="1"/>
        <v>0</v>
      </c>
    </row>
    <row r="65" spans="1:8" ht="15">
      <c r="A65" s="31" t="s">
        <v>34</v>
      </c>
      <c r="B65" s="32" t="s">
        <v>101</v>
      </c>
      <c r="C65" s="23" t="s">
        <v>17</v>
      </c>
      <c r="D65" s="33"/>
      <c r="E65" s="33"/>
      <c r="F65" s="34">
        <f t="shared" si="1"/>
        <v>0</v>
      </c>
      <c r="H65" s="47"/>
    </row>
    <row r="66" spans="1:6" ht="15">
      <c r="A66" s="31" t="s">
        <v>35</v>
      </c>
      <c r="B66" s="43" t="s">
        <v>102</v>
      </c>
      <c r="C66" s="23" t="s">
        <v>17</v>
      </c>
      <c r="D66" s="44"/>
      <c r="E66" s="44"/>
      <c r="F66" s="34">
        <f t="shared" si="1"/>
        <v>0</v>
      </c>
    </row>
    <row r="67" spans="1:6" ht="15">
      <c r="A67" s="16" t="s">
        <v>36</v>
      </c>
      <c r="B67" s="48" t="s">
        <v>75</v>
      </c>
      <c r="C67" s="18" t="s">
        <v>17</v>
      </c>
      <c r="D67" s="49">
        <f>D68+D69+D70+D71</f>
        <v>0</v>
      </c>
      <c r="E67" s="49">
        <f>E68+E69+E70+E71</f>
        <v>0</v>
      </c>
      <c r="F67" s="30">
        <f t="shared" si="1"/>
        <v>0</v>
      </c>
    </row>
    <row r="68" spans="1:6" ht="15">
      <c r="A68" s="21" t="s">
        <v>37</v>
      </c>
      <c r="B68" s="50" t="s">
        <v>103</v>
      </c>
      <c r="C68" s="23" t="s">
        <v>17</v>
      </c>
      <c r="D68" s="42"/>
      <c r="E68" s="42"/>
      <c r="F68" s="36">
        <f t="shared" si="1"/>
        <v>0</v>
      </c>
    </row>
    <row r="69" spans="1:6" ht="15">
      <c r="A69" s="21" t="s">
        <v>38</v>
      </c>
      <c r="B69" s="50" t="s">
        <v>104</v>
      </c>
      <c r="C69" s="23" t="s">
        <v>17</v>
      </c>
      <c r="D69" s="42"/>
      <c r="E69" s="42"/>
      <c r="F69" s="36">
        <f t="shared" si="1"/>
        <v>0</v>
      </c>
    </row>
    <row r="70" spans="1:6" ht="15">
      <c r="A70" s="21" t="s">
        <v>39</v>
      </c>
      <c r="B70" s="50" t="s">
        <v>105</v>
      </c>
      <c r="C70" s="23" t="s">
        <v>17</v>
      </c>
      <c r="D70" s="42"/>
      <c r="E70" s="42"/>
      <c r="F70" s="36">
        <f t="shared" si="1"/>
        <v>0</v>
      </c>
    </row>
    <row r="71" spans="1:6" ht="15">
      <c r="A71" s="21" t="s">
        <v>40</v>
      </c>
      <c r="B71" s="50" t="s">
        <v>106</v>
      </c>
      <c r="C71" s="23" t="s">
        <v>17</v>
      </c>
      <c r="D71" s="42"/>
      <c r="E71" s="42"/>
      <c r="F71" s="36">
        <f t="shared" si="1"/>
        <v>0</v>
      </c>
    </row>
    <row r="72" spans="1:6" ht="15">
      <c r="A72" s="16" t="s">
        <v>41</v>
      </c>
      <c r="B72" s="17" t="s">
        <v>76</v>
      </c>
      <c r="C72" s="18" t="s">
        <v>17</v>
      </c>
      <c r="D72" s="49">
        <f>D73+D74+D77+D78+D79+D80+D81+D82</f>
        <v>0</v>
      </c>
      <c r="E72" s="49">
        <f>E73+E74+E77+E78+E79+E80+E81+E82</f>
        <v>0</v>
      </c>
      <c r="F72" s="30">
        <f t="shared" si="1"/>
        <v>0</v>
      </c>
    </row>
    <row r="73" spans="1:6" ht="15">
      <c r="A73" s="21" t="s">
        <v>42</v>
      </c>
      <c r="B73" s="51" t="s">
        <v>107</v>
      </c>
      <c r="C73" s="23" t="s">
        <v>17</v>
      </c>
      <c r="D73" s="42"/>
      <c r="E73" s="42"/>
      <c r="F73" s="36">
        <f t="shared" si="1"/>
        <v>0</v>
      </c>
    </row>
    <row r="74" spans="1:6" ht="15">
      <c r="A74" s="21" t="s">
        <v>43</v>
      </c>
      <c r="B74" s="51" t="s">
        <v>108</v>
      </c>
      <c r="C74" s="23" t="s">
        <v>17</v>
      </c>
      <c r="D74" s="42"/>
      <c r="E74" s="42"/>
      <c r="F74" s="36">
        <f t="shared" si="1"/>
        <v>0</v>
      </c>
    </row>
    <row r="75" spans="1:6" ht="15">
      <c r="A75" s="21" t="s">
        <v>44</v>
      </c>
      <c r="B75" s="46" t="s">
        <v>121</v>
      </c>
      <c r="C75" s="23" t="s">
        <v>30</v>
      </c>
      <c r="D75" s="44"/>
      <c r="E75" s="44"/>
      <c r="F75" s="34">
        <f>E75-D75</f>
        <v>0</v>
      </c>
    </row>
    <row r="76" spans="1:6" ht="15">
      <c r="A76" s="21" t="s">
        <v>45</v>
      </c>
      <c r="B76" s="46" t="s">
        <v>122</v>
      </c>
      <c r="C76" s="23" t="s">
        <v>31</v>
      </c>
      <c r="D76" s="45">
        <f>IF(D75=0,0,D74/D75/12*1000)</f>
        <v>0</v>
      </c>
      <c r="E76" s="45">
        <f>IF(E75=0,0,E74/E75/12*1000)</f>
        <v>0</v>
      </c>
      <c r="F76" s="34">
        <f>E76-D76</f>
        <v>0</v>
      </c>
    </row>
    <row r="77" spans="1:6" ht="15">
      <c r="A77" s="21" t="s">
        <v>46</v>
      </c>
      <c r="B77" s="51" t="s">
        <v>109</v>
      </c>
      <c r="C77" s="23" t="s">
        <v>17</v>
      </c>
      <c r="D77" s="42"/>
      <c r="E77" s="42"/>
      <c r="F77" s="36">
        <f t="shared" si="1"/>
        <v>0</v>
      </c>
    </row>
    <row r="78" spans="1:6" ht="15">
      <c r="A78" s="21" t="s">
        <v>47</v>
      </c>
      <c r="B78" s="51" t="s">
        <v>110</v>
      </c>
      <c r="C78" s="23" t="s">
        <v>17</v>
      </c>
      <c r="D78" s="42"/>
      <c r="E78" s="42"/>
      <c r="F78" s="36">
        <f t="shared" si="1"/>
        <v>0</v>
      </c>
    </row>
    <row r="79" spans="1:6" ht="15">
      <c r="A79" s="21" t="s">
        <v>48</v>
      </c>
      <c r="B79" s="51" t="s">
        <v>111</v>
      </c>
      <c r="C79" s="23" t="s">
        <v>17</v>
      </c>
      <c r="D79" s="42"/>
      <c r="E79" s="42"/>
      <c r="F79" s="36">
        <f t="shared" si="1"/>
        <v>0</v>
      </c>
    </row>
    <row r="80" spans="1:6" ht="15">
      <c r="A80" s="21" t="s">
        <v>49</v>
      </c>
      <c r="B80" s="51" t="s">
        <v>112</v>
      </c>
      <c r="C80" s="23" t="s">
        <v>17</v>
      </c>
      <c r="D80" s="40"/>
      <c r="E80" s="40"/>
      <c r="F80" s="36">
        <f t="shared" si="1"/>
        <v>0</v>
      </c>
    </row>
    <row r="81" spans="1:6" ht="15">
      <c r="A81" s="21" t="s">
        <v>50</v>
      </c>
      <c r="B81" s="51" t="s">
        <v>113</v>
      </c>
      <c r="C81" s="23" t="s">
        <v>17</v>
      </c>
      <c r="D81" s="42"/>
      <c r="E81" s="42"/>
      <c r="F81" s="36">
        <f t="shared" si="1"/>
        <v>0</v>
      </c>
    </row>
    <row r="82" spans="1:6" ht="15">
      <c r="A82" s="21" t="s">
        <v>51</v>
      </c>
      <c r="B82" s="51" t="s">
        <v>114</v>
      </c>
      <c r="C82" s="23" t="s">
        <v>17</v>
      </c>
      <c r="D82" s="42"/>
      <c r="E82" s="42"/>
      <c r="F82" s="36">
        <f t="shared" si="1"/>
        <v>0</v>
      </c>
    </row>
    <row r="83" spans="1:6" ht="15">
      <c r="A83" s="16" t="s">
        <v>52</v>
      </c>
      <c r="B83" s="17" t="s">
        <v>77</v>
      </c>
      <c r="C83" s="18" t="s">
        <v>17</v>
      </c>
      <c r="D83" s="52"/>
      <c r="E83" s="52"/>
      <c r="F83" s="30">
        <f t="shared" si="1"/>
        <v>0</v>
      </c>
    </row>
    <row r="84" spans="1:6" ht="15">
      <c r="A84" s="16" t="s">
        <v>53</v>
      </c>
      <c r="B84" s="17" t="s">
        <v>78</v>
      </c>
      <c r="C84" s="18" t="s">
        <v>17</v>
      </c>
      <c r="D84" s="53"/>
      <c r="E84" s="53"/>
      <c r="F84" s="30">
        <f t="shared" si="1"/>
        <v>0</v>
      </c>
    </row>
    <row r="85" spans="1:6" ht="15">
      <c r="A85" s="54" t="s">
        <v>54</v>
      </c>
      <c r="B85" s="17" t="s">
        <v>79</v>
      </c>
      <c r="C85" s="18" t="s">
        <v>17</v>
      </c>
      <c r="D85" s="30">
        <f>D86+D87+D88+D89+D90+D91</f>
        <v>0</v>
      </c>
      <c r="E85" s="30">
        <f>E86+E87+E88+E89+E90+E91</f>
        <v>0</v>
      </c>
      <c r="F85" s="30">
        <f t="shared" si="1"/>
        <v>0</v>
      </c>
    </row>
    <row r="86" spans="1:6" ht="15">
      <c r="A86" s="21" t="s">
        <v>9</v>
      </c>
      <c r="B86" s="22" t="s">
        <v>81</v>
      </c>
      <c r="C86" s="23" t="s">
        <v>17</v>
      </c>
      <c r="D86" s="40"/>
      <c r="E86" s="40"/>
      <c r="F86" s="36">
        <f t="shared" si="1"/>
        <v>0</v>
      </c>
    </row>
    <row r="87" spans="1:6" ht="15">
      <c r="A87" s="21" t="s">
        <v>10</v>
      </c>
      <c r="B87" s="22" t="s">
        <v>82</v>
      </c>
      <c r="C87" s="23" t="s">
        <v>17</v>
      </c>
      <c r="D87" s="42"/>
      <c r="E87" s="42"/>
      <c r="F87" s="36">
        <f t="shared" si="1"/>
        <v>0</v>
      </c>
    </row>
    <row r="88" spans="1:6" ht="15">
      <c r="A88" s="21" t="s">
        <v>11</v>
      </c>
      <c r="B88" s="22" t="s">
        <v>83</v>
      </c>
      <c r="C88" s="23" t="s">
        <v>17</v>
      </c>
      <c r="D88" s="40"/>
      <c r="E88" s="40"/>
      <c r="F88" s="36">
        <f t="shared" si="1"/>
        <v>0</v>
      </c>
    </row>
    <row r="89" spans="1:6" ht="15">
      <c r="A89" s="21" t="s">
        <v>55</v>
      </c>
      <c r="B89" s="22" t="s">
        <v>85</v>
      </c>
      <c r="C89" s="23" t="s">
        <v>17</v>
      </c>
      <c r="D89" s="42"/>
      <c r="E89" s="42"/>
      <c r="F89" s="36">
        <f t="shared" si="1"/>
        <v>0</v>
      </c>
    </row>
    <row r="90" spans="1:6" ht="15">
      <c r="A90" s="21" t="s">
        <v>56</v>
      </c>
      <c r="B90" s="22" t="s">
        <v>86</v>
      </c>
      <c r="C90" s="23" t="s">
        <v>17</v>
      </c>
      <c r="D90" s="40"/>
      <c r="E90" s="40"/>
      <c r="F90" s="36">
        <f t="shared" si="1"/>
        <v>0</v>
      </c>
    </row>
    <row r="91" spans="1:6" ht="15">
      <c r="A91" s="21" t="s">
        <v>57</v>
      </c>
      <c r="B91" s="22" t="s">
        <v>115</v>
      </c>
      <c r="C91" s="23" t="s">
        <v>17</v>
      </c>
      <c r="D91" s="40"/>
      <c r="E91" s="40"/>
      <c r="F91" s="36">
        <f t="shared" si="1"/>
        <v>0</v>
      </c>
    </row>
    <row r="92" spans="1:6" ht="15">
      <c r="A92" s="55" t="s">
        <v>58</v>
      </c>
      <c r="B92" s="17" t="s">
        <v>91</v>
      </c>
      <c r="C92" s="18" t="s">
        <v>17</v>
      </c>
      <c r="D92" s="30">
        <f>D93+D94+D95+D96+D97</f>
        <v>0</v>
      </c>
      <c r="E92" s="30">
        <f>E93+E94+E95+E96+E97</f>
        <v>0</v>
      </c>
      <c r="F92" s="30">
        <f t="shared" si="1"/>
        <v>0</v>
      </c>
    </row>
    <row r="93" spans="1:6" ht="15">
      <c r="A93" s="56" t="s">
        <v>59</v>
      </c>
      <c r="B93" s="22" t="s">
        <v>116</v>
      </c>
      <c r="C93" s="23" t="s">
        <v>17</v>
      </c>
      <c r="D93" s="40"/>
      <c r="E93" s="40"/>
      <c r="F93" s="36">
        <f t="shared" si="1"/>
        <v>0</v>
      </c>
    </row>
    <row r="94" spans="1:6" ht="15">
      <c r="A94" s="56" t="s">
        <v>60</v>
      </c>
      <c r="B94" s="22" t="s">
        <v>117</v>
      </c>
      <c r="C94" s="23" t="s">
        <v>17</v>
      </c>
      <c r="D94" s="40"/>
      <c r="E94" s="40"/>
      <c r="F94" s="36">
        <f t="shared" si="1"/>
        <v>0</v>
      </c>
    </row>
    <row r="95" spans="1:6" ht="15">
      <c r="A95" s="56" t="s">
        <v>61</v>
      </c>
      <c r="B95" s="22" t="s">
        <v>118</v>
      </c>
      <c r="C95" s="23" t="s">
        <v>17</v>
      </c>
      <c r="D95" s="40"/>
      <c r="E95" s="40"/>
      <c r="F95" s="36">
        <f t="shared" si="1"/>
        <v>0</v>
      </c>
    </row>
    <row r="96" spans="1:6" ht="15">
      <c r="A96" s="56" t="s">
        <v>62</v>
      </c>
      <c r="B96" s="22" t="s">
        <v>119</v>
      </c>
      <c r="C96" s="23" t="s">
        <v>17</v>
      </c>
      <c r="D96" s="40"/>
      <c r="E96" s="40"/>
      <c r="F96" s="36">
        <f t="shared" si="1"/>
        <v>0</v>
      </c>
    </row>
    <row r="97" spans="1:6" ht="15">
      <c r="A97" s="56" t="s">
        <v>63</v>
      </c>
      <c r="B97" s="22" t="s">
        <v>120</v>
      </c>
      <c r="C97" s="23" t="s">
        <v>17</v>
      </c>
      <c r="D97" s="40"/>
      <c r="E97" s="40"/>
      <c r="F97" s="36">
        <f t="shared" si="1"/>
        <v>0</v>
      </c>
    </row>
    <row r="98" spans="1:11" ht="15">
      <c r="A98" s="55" t="s">
        <v>64</v>
      </c>
      <c r="B98" s="17" t="s">
        <v>92</v>
      </c>
      <c r="C98" s="18" t="s">
        <v>17</v>
      </c>
      <c r="D98" s="52"/>
      <c r="E98" s="52"/>
      <c r="F98" s="30">
        <f t="shared" si="1"/>
        <v>0</v>
      </c>
      <c r="K98" s="57"/>
    </row>
    <row r="99" spans="1:11" ht="15">
      <c r="A99" s="55" t="s">
        <v>65</v>
      </c>
      <c r="B99" s="17" t="s">
        <v>93</v>
      </c>
      <c r="C99" s="18" t="s">
        <v>17</v>
      </c>
      <c r="D99" s="52"/>
      <c r="E99" s="52"/>
      <c r="F99" s="30">
        <f t="shared" si="1"/>
        <v>0</v>
      </c>
      <c r="K99" s="57"/>
    </row>
    <row r="100" spans="1:6" ht="15">
      <c r="A100" s="55" t="s">
        <v>66</v>
      </c>
      <c r="B100" s="17" t="s">
        <v>94</v>
      </c>
      <c r="C100" s="18" t="s">
        <v>17</v>
      </c>
      <c r="D100" s="58">
        <f>(D35+D67+D72+D83+D84+D85+D92+D98)-D99</f>
        <v>0</v>
      </c>
      <c r="E100" s="58">
        <f>(E35+E67+E72+E83+E84+E85+E92+E98)-E99</f>
        <v>0</v>
      </c>
      <c r="F100" s="58">
        <f t="shared" si="1"/>
        <v>0</v>
      </c>
    </row>
    <row r="101" spans="1:6" ht="15.75">
      <c r="A101" s="59" t="s">
        <v>67</v>
      </c>
      <c r="B101" s="60" t="s">
        <v>95</v>
      </c>
      <c r="C101" s="61" t="s">
        <v>22</v>
      </c>
      <c r="D101" s="62">
        <f>IF(D23=0,0,D100/D23)</f>
        <v>0</v>
      </c>
      <c r="E101" s="62">
        <f>IF(E23=0,0,E100/E23)</f>
        <v>0</v>
      </c>
      <c r="F101" s="62">
        <f t="shared" si="1"/>
        <v>0</v>
      </c>
    </row>
    <row r="102" spans="1:6" ht="15">
      <c r="A102" s="63"/>
      <c r="B102" s="63"/>
      <c r="C102" s="63"/>
      <c r="D102" s="63"/>
      <c r="E102" s="63"/>
      <c r="F102" s="63"/>
    </row>
  </sheetData>
  <sheetProtection/>
  <mergeCells count="14">
    <mergeCell ref="F12:F13"/>
    <mergeCell ref="I17:K33"/>
    <mergeCell ref="C10:E10"/>
    <mergeCell ref="A12:A13"/>
    <mergeCell ref="B12:B13"/>
    <mergeCell ref="C12:C13"/>
    <mergeCell ref="D12:E12"/>
    <mergeCell ref="A1:F1"/>
    <mergeCell ref="C3:E3"/>
    <mergeCell ref="C5:E6"/>
    <mergeCell ref="C8:E8"/>
    <mergeCell ref="D15:E15"/>
    <mergeCell ref="B16:E16"/>
    <mergeCell ref="B34:E34"/>
  </mergeCells>
  <dataValidations count="3">
    <dataValidation type="list" allowBlank="1" showInputMessage="1" showErrorMessage="1" sqref="D15:E15">
      <formula1>тип</formula1>
    </dataValidation>
    <dataValidation type="list" allowBlank="1" showInputMessage="1" showErrorMessage="1" sqref="C10:E10">
      <formula1>место</formula1>
    </dataValidation>
    <dataValidation type="list" allowBlank="1" showInputMessage="1" showErrorMessage="1" sqref="C8:E8">
      <formula1>район</formula1>
    </dataValidation>
  </dataValidations>
  <hyperlinks>
    <hyperlink ref="M1" r:id="rId1" display="http://www.excelworld.ru/forum/10-13230-1"/>
  </hyperlinks>
  <printOptions horizontalCentered="1"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85" r:id="rId4"/>
  <headerFooter alignWithMargins="0">
    <oddFooter>&amp;C&amp;"Times New Roman,обычный"&amp;P&amp;R&amp;"Times New Roman,обычный"Калькуляция по расчету тарифа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supranova_ga</dc:creator>
  <cp:keywords/>
  <dc:description/>
  <cp:lastModifiedBy>AStasenko</cp:lastModifiedBy>
  <dcterms:created xsi:type="dcterms:W3CDTF">2014-09-29T02:07:22Z</dcterms:created>
  <dcterms:modified xsi:type="dcterms:W3CDTF">2014-09-29T18:10:05Z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