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ВЛ-0,4 кВ" sheetId="3" r:id="rId1"/>
    <sheet name="0101" sheetId="4" r:id="rId2"/>
    <sheet name="ТМЦ" sheetId="5" r:id="rId3"/>
    <sheet name="Month" sheetId="6" r:id="rId4"/>
  </sheets>
  <definedNames>
    <definedName name="_xlnm._FilterDatabase" localSheetId="1" hidden="1">'0101'!$A$1:$AX$13</definedName>
    <definedName name="_xlnm._FilterDatabase" localSheetId="0" hidden="1">'ВЛ-0,4 кВ'!#REF!</definedName>
    <definedName name="_xlnm._FilterDatabase" localSheetId="2" hidden="1">ТМЦ!$A$1:$J$33</definedName>
  </definedNames>
  <calcPr calcId="125725"/>
</workbook>
</file>

<file path=xl/calcChain.xml><?xml version="1.0" encoding="utf-8"?>
<calcChain xmlns="http://schemas.openxmlformats.org/spreadsheetml/2006/main">
  <c r="A23" i="3" a="1"/>
  <c r="A23" s="1"/>
  <c r="C23" l="1"/>
  <c r="A26" a="1"/>
  <c r="A26" s="1"/>
  <c r="A7" a="1"/>
  <c r="A7" s="1"/>
  <c r="A31" l="1" a="1"/>
  <c r="A31" s="1"/>
  <c r="A32" s="1" a="1"/>
  <c r="A32" s="1"/>
  <c r="A8" a="1"/>
  <c r="A8" s="1"/>
  <c r="C8" s="1"/>
  <c r="C7"/>
  <c r="F7" s="1"/>
  <c r="B7"/>
  <c r="B23"/>
  <c r="P23"/>
  <c r="D33" i="5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P7" i="3"/>
  <c r="A9" l="1" a="1"/>
  <c r="A9" s="1"/>
  <c r="A34" a="1"/>
  <c r="A34" s="1"/>
  <c r="C31"/>
  <c r="B31"/>
  <c r="P31"/>
  <c r="B26"/>
  <c r="C26"/>
  <c r="P26"/>
  <c r="B8"/>
  <c r="P8"/>
  <c r="A10" l="1" a="1"/>
  <c r="A10" s="1"/>
  <c r="C10" s="1"/>
  <c r="C9"/>
  <c r="A35" a="1"/>
  <c r="A35" s="1"/>
  <c r="A36" s="1" a="1"/>
  <c r="A36" s="1"/>
  <c r="C34"/>
  <c r="C32"/>
  <c r="B32"/>
  <c r="P32"/>
  <c r="B9"/>
  <c r="A11" l="1" a="1"/>
  <c r="A11" s="1"/>
  <c r="A12" s="1" a="1"/>
  <c r="A12" s="1"/>
  <c r="A37" a="1"/>
  <c r="A37" s="1"/>
  <c r="A38" s="1" a="1"/>
  <c r="A38" s="1"/>
  <c r="A39" s="1" a="1"/>
  <c r="A39" s="1"/>
  <c r="A40" s="1" a="1"/>
  <c r="A40" s="1"/>
  <c r="B34"/>
  <c r="P34"/>
  <c r="C35"/>
  <c r="B35"/>
  <c r="P35"/>
  <c r="P9"/>
  <c r="C12" l="1"/>
  <c r="C11"/>
  <c r="C36"/>
  <c r="B36"/>
  <c r="P36"/>
  <c r="B10"/>
  <c r="C38" l="1"/>
  <c r="B38"/>
  <c r="P38"/>
  <c r="C37"/>
  <c r="B37"/>
  <c r="P37"/>
  <c r="C13"/>
  <c r="P10"/>
  <c r="C14" l="1"/>
  <c r="C39"/>
  <c r="B39"/>
  <c r="P39"/>
  <c r="P11"/>
  <c r="B11"/>
  <c r="B12" l="1"/>
  <c r="P12"/>
  <c r="C40" l="1"/>
  <c r="F40" s="1"/>
  <c r="B40"/>
  <c r="P40"/>
  <c r="B13"/>
  <c r="P13" l="1"/>
  <c r="B14" l="1"/>
  <c r="P14"/>
  <c r="C15" l="1"/>
  <c r="F15" s="1"/>
  <c r="B15" l="1"/>
  <c r="P15"/>
</calcChain>
</file>

<file path=xl/comments1.xml><?xml version="1.0" encoding="utf-8"?>
<comments xmlns="http://schemas.openxmlformats.org/spreadsheetml/2006/main">
  <authors>
    <author>Nuclior</author>
  </authors>
  <commentList>
    <comment ref="B22" authorId="0">
      <text>
        <r>
          <rPr>
            <sz val="9"/>
            <color indexed="81"/>
            <rFont val="Tahoma"/>
            <family val="2"/>
            <charset val="204"/>
          </rPr>
          <t xml:space="preserve">Первый критерий выборки значений
</t>
        </r>
      </text>
    </comment>
    <comment ref="P22" authorId="0">
      <text>
        <r>
          <rPr>
            <b/>
            <sz val="9"/>
            <color indexed="81"/>
            <rFont val="Tahoma"/>
            <family val="2"/>
            <charset val="204"/>
          </rPr>
          <t>Второй критерий выборки значений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<sst xmlns="http://schemas.openxmlformats.org/spreadsheetml/2006/main" count="592" uniqueCount="177">
  <si>
    <t>Протяженность ремонтируемых ВЛ, км</t>
  </si>
  <si>
    <t>Номер и тип опоры, пролета</t>
  </si>
  <si>
    <t>Единица измерения</t>
  </si>
  <si>
    <t>Трудозатраты, чел. час</t>
  </si>
  <si>
    <t>Потребность в материалах и оборудовании</t>
  </si>
  <si>
    <t>Сроки выполнения ремонта (поквартально)</t>
  </si>
  <si>
    <t>План</t>
  </si>
  <si>
    <t>Факт</t>
  </si>
  <si>
    <t>км</t>
  </si>
  <si>
    <t>Стоимость ремонта, руб.</t>
  </si>
  <si>
    <t>Завьяловский РЭС</t>
  </si>
  <si>
    <t>Приставка ПТ 33-3</t>
  </si>
  <si>
    <t>Колпачок К-5</t>
  </si>
  <si>
    <t>Изолятор ТФ-20</t>
  </si>
  <si>
    <t>Эмаль МА-15 сурик</t>
  </si>
  <si>
    <t>Лак БТ-577 ГОСТ5631-79</t>
  </si>
  <si>
    <t>Катанка 6,5 мм ст.3</t>
  </si>
  <si>
    <t>Проволока алюминиевая АТ 3,5 мм</t>
  </si>
  <si>
    <t>Эмаль ПФ-115 черная</t>
  </si>
  <si>
    <t>Заказ</t>
  </si>
  <si>
    <t>Наименование технич. места</t>
  </si>
  <si>
    <t>Краткий текст</t>
  </si>
  <si>
    <t>Вид заказа</t>
  </si>
  <si>
    <t>Балансовая единица</t>
  </si>
  <si>
    <t>Наименование БЕ</t>
  </si>
  <si>
    <t>Завод</t>
  </si>
  <si>
    <t>Наименование завода</t>
  </si>
  <si>
    <t>Местоположение</t>
  </si>
  <si>
    <t>Наименование местоположения</t>
  </si>
  <si>
    <t>Рабочее место</t>
  </si>
  <si>
    <t>Наименование рабочего места</t>
  </si>
  <si>
    <t>Вид технического места</t>
  </si>
  <si>
    <t>Наименование вида технического места</t>
  </si>
  <si>
    <t>Техническое место верхнего уровня</t>
  </si>
  <si>
    <t>Наименование технич. места верх. уровня</t>
  </si>
  <si>
    <t>Техническое место</t>
  </si>
  <si>
    <t>Ответственное МВЗ</t>
  </si>
  <si>
    <t>Описание</t>
  </si>
  <si>
    <t>Вид единицы оборудования</t>
  </si>
  <si>
    <t>Наименование вида единицы оборудования</t>
  </si>
  <si>
    <t>Код единицы оборудования</t>
  </si>
  <si>
    <t>Наименование единицы оборудования</t>
  </si>
  <si>
    <t>Государственный номерной знак</t>
  </si>
  <si>
    <t>Код вида работ (СПП-элемент)</t>
  </si>
  <si>
    <t>Наименование вида работ</t>
  </si>
  <si>
    <t>Полное наименование вида работ</t>
  </si>
  <si>
    <t>Код статистич. показателя</t>
  </si>
  <si>
    <t>Количество (план)</t>
  </si>
  <si>
    <t>Единица измерения статистич. показателя</t>
  </si>
  <si>
    <t>Количество (факт)</t>
  </si>
  <si>
    <t>Протяженность ВЛ, (км)</t>
  </si>
  <si>
    <t>Трудозатраты, ч/ч (план)</t>
  </si>
  <si>
    <t>Трудозатраты, ч/ч (факт)</t>
  </si>
  <si>
    <t>Подряд (план)</t>
  </si>
  <si>
    <t>Хозспособ (план)</t>
  </si>
  <si>
    <t>ТМЦ (план)</t>
  </si>
  <si>
    <t>Подряд (факт)</t>
  </si>
  <si>
    <t>Хозспособ (факт)</t>
  </si>
  <si>
    <t>ТМЦ (факт)</t>
  </si>
  <si>
    <t>Ревизия</t>
  </si>
  <si>
    <t>Название ревизии</t>
  </si>
  <si>
    <t>Базовое на</t>
  </si>
  <si>
    <t>Базовое ок</t>
  </si>
  <si>
    <t>Запланированное начало</t>
  </si>
  <si>
    <t>Запланированный конец</t>
  </si>
  <si>
    <t>PMRH</t>
  </si>
  <si>
    <t>Ремонт хоз.способом</t>
  </si>
  <si>
    <t>2200</t>
  </si>
  <si>
    <t>Ф-л МРСК Сиб. Алтайэнерго</t>
  </si>
  <si>
    <t>2250</t>
  </si>
  <si>
    <t>Северные Э/С</t>
  </si>
  <si>
    <t>2250020200</t>
  </si>
  <si>
    <t>22502092</t>
  </si>
  <si>
    <t>Завьял РЭС Озерный УЭС Рем</t>
  </si>
  <si>
    <t>2250102090</t>
  </si>
  <si>
    <t>Озерный УЭС</t>
  </si>
  <si>
    <t>Штука</t>
  </si>
  <si>
    <t>KR</t>
  </si>
  <si>
    <t>Капитальный ремонт</t>
  </si>
  <si>
    <t>КР_ВЛ 0,4 кВ-Установка приставки</t>
  </si>
  <si>
    <t>22502062</t>
  </si>
  <si>
    <t>Завьял РЭС Глубоковский УЭС Рем</t>
  </si>
  <si>
    <t>1053</t>
  </si>
  <si>
    <t>ВЛ 0,4 кВ</t>
  </si>
  <si>
    <t>2250102060</t>
  </si>
  <si>
    <t>Глубоковский УЭС</t>
  </si>
  <si>
    <t>TR-4000-2012.06.06.07</t>
  </si>
  <si>
    <t>ВЛ 0,4 кВ-Установка приставки</t>
  </si>
  <si>
    <t>RVL65</t>
  </si>
  <si>
    <t>RVL63</t>
  </si>
  <si>
    <t>КР_ВЛ 0,4 кВ Восст. ДН и НО</t>
  </si>
  <si>
    <t>TR-4000-2012.06.06.05.14</t>
  </si>
  <si>
    <t>ВЛ 0,4 кВ Восст. ДН и НО</t>
  </si>
  <si>
    <t>RVL226</t>
  </si>
  <si>
    <t>ВЛ-0,4 кВ ф.1 от ТП-27-12-10</t>
  </si>
  <si>
    <t>VN004-00011243</t>
  </si>
  <si>
    <t>КР_ВЛ 0,4 кВ-Замена изоляторов</t>
  </si>
  <si>
    <t>TR-4000-2012.06.03</t>
  </si>
  <si>
    <t>ВЛ 0,4 кВ-Замена изоляторов</t>
  </si>
  <si>
    <t>RVL53</t>
  </si>
  <si>
    <t>ВЛ-0,4 кВ ф.2 от ТП-35-10-5</t>
  </si>
  <si>
    <t>VN004-00011311</t>
  </si>
  <si>
    <t>ВЛ-0,4 кВ ф.2 от ТП-35-10-8</t>
  </si>
  <si>
    <t>VN004-00011318</t>
  </si>
  <si>
    <t>КР_ВЛ 0,4 кВ Замена голого провода на го</t>
  </si>
  <si>
    <t>TR-4000-2012.06.05.01</t>
  </si>
  <si>
    <t>ВЛ 0,4 кВ Замена голого провода на голый</t>
  </si>
  <si>
    <t>RVL57</t>
  </si>
  <si>
    <t>КР_ВЛ 0,4 кВ-Замена приставки</t>
  </si>
  <si>
    <t>TR-4000-2012.06.06.06</t>
  </si>
  <si>
    <t>ВЛ 0,4 кВ-Замена приставки</t>
  </si>
  <si>
    <t>RVL64</t>
  </si>
  <si>
    <t>22502072</t>
  </si>
  <si>
    <t>Завьял РЭС Гоноховский УЭС Рем</t>
  </si>
  <si>
    <t>2250102070</t>
  </si>
  <si>
    <t>Гоноховский УЭС</t>
  </si>
  <si>
    <t>КР_ВЛ 0,4 кВ Замена пром. оп. (на дер.)</t>
  </si>
  <si>
    <t>TR-4000-2012.06.04.02.01</t>
  </si>
  <si>
    <t>ВЛ 0,4 кВ Замена пром. оп. (на дер.)</t>
  </si>
  <si>
    <t>RVL56</t>
  </si>
  <si>
    <t>ВЛ-0,4 кВ ф.1 от ТП-26-5-8</t>
  </si>
  <si>
    <t>VN004-00011067</t>
  </si>
  <si>
    <t>КР_ВЛ 0,4 кВ Уст. доп. оп. в негаб. прол</t>
  </si>
  <si>
    <t>TR-4000-2012.06.06.05.17</t>
  </si>
  <si>
    <t>ВЛ 0,4 кВ Уст. доп. оп. в негаб. пролёте</t>
  </si>
  <si>
    <t>RVL229</t>
  </si>
  <si>
    <t>КР_ВЛ 0,4 кВ Замена неизолирован. Ввода</t>
  </si>
  <si>
    <t>TR-4000-2012.06.06.05.31</t>
  </si>
  <si>
    <t>ВЛ 0,4 кВ Замена неизолированного ввода</t>
  </si>
  <si>
    <t>RVL243</t>
  </si>
  <si>
    <t>КР_ВЛ 0,4 кВ Выпр. опоры поперёк оси ВЛ</t>
  </si>
  <si>
    <t>TR-4000-2012.06.06.03.02</t>
  </si>
  <si>
    <t>ВЛ 0,4 кВ Выправка опоры поперёк оси ВЛ</t>
  </si>
  <si>
    <t>RVL60</t>
  </si>
  <si>
    <t>МВЗ</t>
  </si>
  <si>
    <t>РЭС/Служба</t>
  </si>
  <si>
    <t>Дисп номер</t>
  </si>
  <si>
    <t>Материал</t>
  </si>
  <si>
    <t>ЗатребованКолич</t>
  </si>
  <si>
    <t>Дата поставки</t>
  </si>
  <si>
    <t>Склад</t>
  </si>
  <si>
    <t>Завьяловский</t>
  </si>
  <si>
    <t>КГ</t>
  </si>
  <si>
    <t>3001</t>
  </si>
  <si>
    <t>2312220009</t>
  </si>
  <si>
    <t>ШТ</t>
  </si>
  <si>
    <t>М</t>
  </si>
  <si>
    <t>3449910447</t>
  </si>
  <si>
    <t>Зажим плашечный ПА-2-2</t>
  </si>
  <si>
    <t>2312820002</t>
  </si>
  <si>
    <t>3594000029</t>
  </si>
  <si>
    <t>Провод АВТ 2х6</t>
  </si>
  <si>
    <t>КМ</t>
  </si>
  <si>
    <t>3493300001</t>
  </si>
  <si>
    <t>1712130004</t>
  </si>
  <si>
    <t>3449950125</t>
  </si>
  <si>
    <t>0258990002</t>
  </si>
  <si>
    <t>0934400001</t>
  </si>
  <si>
    <t>5863000098</t>
  </si>
  <si>
    <t>5369510007</t>
  </si>
  <si>
    <t>Опора пропитанная 11м</t>
  </si>
  <si>
    <t>3449910200</t>
  </si>
  <si>
    <t>Крюк КН-18</t>
  </si>
  <si>
    <t>3511000122</t>
  </si>
  <si>
    <t>Провод неизолированный АС-50/8</t>
  </si>
  <si>
    <t>Наименование работ</t>
  </si>
  <si>
    <t>Наименование объекта/Заказа</t>
  </si>
  <si>
    <t>СПП - элемент</t>
  </si>
  <si>
    <t>ЕИ</t>
  </si>
  <si>
    <t>Физ.объем</t>
  </si>
  <si>
    <t>Кол.</t>
  </si>
  <si>
    <t>Так должно быть</t>
  </si>
  <si>
    <t>… и так далее</t>
  </si>
  <si>
    <t>Нахожусь на зтом этапе. Ячейка с Ошибкой подопытная.</t>
  </si>
  <si>
    <t>Материалы с листа "ТМЦ"</t>
  </si>
  <si>
    <t>Вся проблема в месяцах. Ремонт линий запланирован так, что один объект может ремонтироваться и в, к примеру, апреле и в июне.  Ну и правильное расположение запланированных материалов тоже вызывает много вопросов.                                                                       Неоходимо сделать так, чтобы, при заполнении ячеек закрашенных красным, данные из других листов книги проставлялись автоматически на нужные места.                                                P.S. Столбец А в чистовом варианте графика будет скрыт - влепил его для упрощения. С желтыми ячейками всё понятно.</t>
  </si>
  <si>
    <t>Приветствуется вариант решения задачи формулами массива, если это возможно. Если без макросов никак не обойтись - пусть будут макросы. Заранее большое Вам спасибо за внимание.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</si>
</sst>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[$-419]mmmm;@"/>
  </numFmts>
  <fonts count="15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rgb="FFFFFF00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0" fillId="0" borderId="1" xfId="0" applyFont="1" applyBorder="1"/>
    <xf numFmtId="164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/>
    </xf>
    <xf numFmtId="0" fontId="3" fillId="9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/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" fontId="4" fillId="7" borderId="10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vertical="center"/>
    </xf>
    <xf numFmtId="0" fontId="9" fillId="9" borderId="8" xfId="0" applyFont="1" applyFill="1" applyBorder="1" applyAlignment="1">
      <alignment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left" vertical="center"/>
    </xf>
    <xf numFmtId="0" fontId="3" fillId="9" borderId="9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vertical="center"/>
    </xf>
    <xf numFmtId="0" fontId="11" fillId="10" borderId="8" xfId="0" applyFont="1" applyFill="1" applyBorder="1" applyAlignment="1">
      <alignment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left" vertical="center"/>
    </xf>
    <xf numFmtId="0" fontId="11" fillId="10" borderId="9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vertical="center"/>
    </xf>
    <xf numFmtId="0" fontId="0" fillId="10" borderId="1" xfId="0" applyNumberFormat="1" applyFont="1" applyFill="1" applyBorder="1"/>
    <xf numFmtId="0" fontId="0" fillId="10" borderId="1" xfId="0" applyFont="1" applyFill="1" applyBorder="1"/>
    <xf numFmtId="164" fontId="0" fillId="10" borderId="1" xfId="0" applyNumberFormat="1" applyFont="1" applyFill="1" applyBorder="1" applyAlignment="1">
      <alignment horizontal="right"/>
    </xf>
    <xf numFmtId="4" fontId="0" fillId="10" borderId="1" xfId="0" applyNumberFormat="1" applyFont="1" applyFill="1" applyBorder="1" applyAlignment="1">
      <alignment horizontal="right"/>
    </xf>
    <xf numFmtId="14" fontId="0" fillId="10" borderId="1" xfId="0" applyNumberFormat="1" applyFont="1" applyFill="1" applyBorder="1" applyAlignment="1">
      <alignment horizontal="right"/>
    </xf>
    <xf numFmtId="0" fontId="5" fillId="10" borderId="1" xfId="0" applyFont="1" applyFill="1" applyBorder="1"/>
    <xf numFmtId="1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164" fontId="0" fillId="3" borderId="1" xfId="0" applyNumberFormat="1" applyFont="1" applyFill="1" applyBorder="1" applyAlignment="1">
      <alignment horizontal="center" vertical="center" wrapText="1"/>
    </xf>
    <xf numFmtId="165" fontId="0" fillId="7" borderId="17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NumberFormat="1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vertical="center" wrapText="1"/>
    </xf>
    <xf numFmtId="165" fontId="0" fillId="8" borderId="1" xfId="0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1" fontId="4" fillId="7" borderId="21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165" fontId="7" fillId="9" borderId="5" xfId="0" applyNumberFormat="1" applyFont="1" applyFill="1" applyBorder="1" applyAlignment="1">
      <alignment horizontal="center" vertical="center"/>
    </xf>
    <xf numFmtId="165" fontId="7" fillId="9" borderId="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0" fillId="2" borderId="1" xfId="0" applyFont="1" applyFill="1" applyBorder="1"/>
    <xf numFmtId="165" fontId="0" fillId="2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12">
    <cellStyle name="Обычный" xfId="0" builtinId="0"/>
    <cellStyle name="Обычный 11" xfId="1"/>
    <cellStyle name="Обычный 12" xfId="2"/>
    <cellStyle name="Обычный 2" xfId="3"/>
    <cellStyle name="Обычный 2 2" xfId="6"/>
    <cellStyle name="Обычный 3" xfId="4"/>
    <cellStyle name="Обычный 3 2" xfId="8"/>
    <cellStyle name="Обычный 4" xfId="5"/>
    <cellStyle name="Обычный 4 2" xfId="7"/>
    <cellStyle name="Обычный 5" xfId="9"/>
    <cellStyle name="Обычный 6" xfId="10"/>
    <cellStyle name="Обычный 8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42"/>
  <sheetViews>
    <sheetView tabSelected="1" zoomScale="76" zoomScaleNormal="76" zoomScaleSheetLayoutView="80" workbookViewId="0">
      <selection activeCell="B39" sqref="B39"/>
    </sheetView>
  </sheetViews>
  <sheetFormatPr defaultRowHeight="15.75"/>
  <cols>
    <col min="1" max="1" width="21.42578125" style="43" customWidth="1"/>
    <col min="2" max="2" width="45.140625" style="5" customWidth="1"/>
    <col min="3" max="3" width="29.28515625" style="5" customWidth="1"/>
    <col min="4" max="4" width="17.7109375" style="8" hidden="1" customWidth="1"/>
    <col min="5" max="5" width="11.140625" style="7" hidden="1" customWidth="1"/>
    <col min="6" max="6" width="70.42578125" style="9" customWidth="1"/>
    <col min="7" max="7" width="5" style="5" hidden="1" customWidth="1"/>
    <col min="8" max="8" width="14.28515625" style="8" hidden="1" customWidth="1"/>
    <col min="9" max="10" width="15.85546875" style="5" hidden="1" customWidth="1"/>
    <col min="11" max="11" width="15.85546875" style="3" hidden="1" customWidth="1"/>
    <col min="12" max="12" width="6.5703125" style="5" hidden="1" customWidth="1"/>
    <col min="13" max="13" width="39.5703125" style="9" customWidth="1"/>
    <col min="14" max="15" width="7.28515625" style="5" customWidth="1"/>
    <col min="16" max="16" width="18" style="8" customWidth="1"/>
    <col min="17" max="17" width="12" style="5" customWidth="1"/>
    <col min="18" max="16384" width="9.140625" style="5"/>
  </cols>
  <sheetData>
    <row r="1" spans="1:17" ht="16.5" thickBot="1">
      <c r="D1" s="42"/>
      <c r="H1" s="42"/>
      <c r="K1" s="41"/>
      <c r="P1" s="42"/>
    </row>
    <row r="2" spans="1:17" ht="29.25" customHeight="1">
      <c r="A2" s="75" t="s">
        <v>173</v>
      </c>
      <c r="B2" s="71"/>
      <c r="C2" s="70"/>
      <c r="D2" s="72"/>
      <c r="E2" s="70"/>
      <c r="F2" s="73"/>
      <c r="G2" s="70"/>
      <c r="H2" s="72"/>
      <c r="I2" s="70"/>
      <c r="J2" s="70"/>
      <c r="K2" s="72"/>
      <c r="L2" s="70"/>
      <c r="M2" s="73"/>
      <c r="N2" s="70"/>
      <c r="O2" s="70"/>
      <c r="P2" s="74"/>
    </row>
    <row r="3" spans="1:17" s="6" customFormat="1">
      <c r="A3" s="131" t="s">
        <v>19</v>
      </c>
      <c r="B3" s="126" t="s">
        <v>166</v>
      </c>
      <c r="C3" s="132" t="s">
        <v>167</v>
      </c>
      <c r="D3" s="126" t="s">
        <v>0</v>
      </c>
      <c r="E3" s="126" t="s">
        <v>1</v>
      </c>
      <c r="F3" s="126" t="s">
        <v>165</v>
      </c>
      <c r="G3" s="126" t="s">
        <v>168</v>
      </c>
      <c r="H3" s="126" t="s">
        <v>169</v>
      </c>
      <c r="I3" s="126" t="s">
        <v>9</v>
      </c>
      <c r="J3" s="126"/>
      <c r="K3" s="126" t="s">
        <v>3</v>
      </c>
      <c r="L3" s="126"/>
      <c r="M3" s="127" t="s">
        <v>4</v>
      </c>
      <c r="N3" s="128"/>
      <c r="O3" s="129"/>
      <c r="P3" s="130" t="s">
        <v>5</v>
      </c>
    </row>
    <row r="4" spans="1:17" s="6" customFormat="1">
      <c r="A4" s="131"/>
      <c r="B4" s="126"/>
      <c r="C4" s="133"/>
      <c r="D4" s="126"/>
      <c r="E4" s="126"/>
      <c r="F4" s="126"/>
      <c r="G4" s="126"/>
      <c r="H4" s="126"/>
      <c r="I4" s="113" t="s">
        <v>6</v>
      </c>
      <c r="J4" s="113" t="s">
        <v>7</v>
      </c>
      <c r="K4" s="113" t="s">
        <v>6</v>
      </c>
      <c r="L4" s="113" t="s">
        <v>7</v>
      </c>
      <c r="M4" s="113" t="s">
        <v>137</v>
      </c>
      <c r="N4" s="113" t="s">
        <v>168</v>
      </c>
      <c r="O4" s="113" t="s">
        <v>170</v>
      </c>
      <c r="P4" s="130"/>
    </row>
    <row r="5" spans="1:17" s="6" customFormat="1" ht="16.5" thickBot="1">
      <c r="A5" s="114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  <c r="K5" s="115">
        <v>11</v>
      </c>
      <c r="L5" s="115">
        <v>12</v>
      </c>
      <c r="M5" s="125">
        <v>13</v>
      </c>
      <c r="N5" s="125"/>
      <c r="O5" s="125"/>
      <c r="P5" s="116">
        <v>14</v>
      </c>
    </row>
    <row r="6" spans="1:17" s="11" customFormat="1" ht="20.25" customHeight="1" thickTop="1" thickBot="1">
      <c r="A6" s="58">
        <v>1</v>
      </c>
      <c r="B6" s="51" t="s">
        <v>100</v>
      </c>
      <c r="C6" s="51"/>
      <c r="D6" s="48">
        <v>3.38</v>
      </c>
      <c r="E6" s="47"/>
      <c r="F6" s="51"/>
      <c r="G6" s="48" t="s">
        <v>8</v>
      </c>
      <c r="H6" s="48">
        <v>3.38</v>
      </c>
      <c r="I6" s="48">
        <v>113998.19</v>
      </c>
      <c r="J6" s="47"/>
      <c r="K6" s="48">
        <v>335.6</v>
      </c>
      <c r="L6" s="47"/>
      <c r="M6" s="47"/>
      <c r="N6" s="47"/>
      <c r="O6" s="47"/>
      <c r="P6" s="100">
        <v>42130</v>
      </c>
    </row>
    <row r="7" spans="1:17" s="11" customFormat="1" ht="16.5" thickTop="1">
      <c r="A7" s="68" t="e">
        <f t="array" ref="A7">INDEX('0101'!$A$1:$A$5337,SMALL(IF(('0101'!$S$1:$S$5337=B$6)*AND('0101'!$AW$1:$AW$5337=P$6),ROW('0101'!$S$1:$S$5337)),COUNT(A$6:A6)))</f>
        <v>#NUM!</v>
      </c>
      <c r="B7" s="13" t="str">
        <f>IFERROR(VLOOKUP(A7,'0101'!A$3:AW$5338,3,0),"")</f>
        <v/>
      </c>
      <c r="C7" s="13" t="str">
        <f>IFERROR(VLOOKUP(A7,'0101'!A$3:AW$5338,27,0),"")</f>
        <v/>
      </c>
      <c r="D7" s="10"/>
      <c r="E7" s="12"/>
      <c r="F7" s="66" t="str">
        <f>IFERROR(VLOOKUP(C7,#REF!,3,0),"")</f>
        <v/>
      </c>
      <c r="G7" s="10"/>
      <c r="H7" s="10"/>
      <c r="I7" s="10"/>
      <c r="J7" s="12"/>
      <c r="K7" s="40"/>
      <c r="L7" s="12"/>
      <c r="M7" s="13"/>
      <c r="N7" s="14"/>
      <c r="O7" s="14"/>
      <c r="P7" s="59" t="str">
        <f>IFERROR(VLOOKUP(A7,'0101'!A$3:AW$5338,49,0),"")</f>
        <v/>
      </c>
    </row>
    <row r="8" spans="1:17" s="11" customFormat="1">
      <c r="A8" s="68">
        <f t="array" ref="A8">IFERROR(INDEX('0101'!$A$1:$A$5337,SMALL(IF('0101'!$S$1:$S$5337=B$6,ROW('0101'!$S$1:$S$5337)),COUNT(A$6:A7))),"")</f>
        <v>142137431</v>
      </c>
      <c r="B8" s="13" t="str">
        <f>IFERROR(VLOOKUP(A8,'0101'!A$3:AW$5338,3,0),"")</f>
        <v>КР_ВЛ 0,4 кВ-Замена изоляторов</v>
      </c>
      <c r="C8" s="66" t="str">
        <f>IFERROR(VLOOKUP(A8,'0101'!A$3:AW$5338,27,0),"")</f>
        <v>TR-4000-2012.06.03</v>
      </c>
      <c r="D8" s="10"/>
      <c r="E8" s="12"/>
      <c r="F8" s="66"/>
      <c r="G8" s="10"/>
      <c r="H8" s="10"/>
      <c r="I8" s="10"/>
      <c r="J8" s="12"/>
      <c r="K8" s="40"/>
      <c r="L8" s="12"/>
      <c r="M8" s="13"/>
      <c r="N8" s="14"/>
      <c r="O8" s="14"/>
      <c r="P8" s="59">
        <f>IFERROR(VLOOKUP(A8,'0101'!A$3:AW$5338,49,0),"")</f>
        <v>42130</v>
      </c>
    </row>
    <row r="9" spans="1:17" s="11" customFormat="1">
      <c r="A9" s="68">
        <f t="array" ref="A9">IFERROR(INDEX('0101'!$A$1:$A$5337,SMALL(IF('0101'!$S$1:$S$5337=B$6,ROW('0101'!$S$1:$S$5337)),COUNT(A$6:A8))),"")</f>
        <v>142137454</v>
      </c>
      <c r="B9" s="13" t="str">
        <f>IFERROR(VLOOKUP(A9,'0101'!A$3:AW$5338,3,0),"")</f>
        <v>КР_ВЛ 0,4 кВ-Замена приставки</v>
      </c>
      <c r="C9" s="66" t="str">
        <f>IFERROR(VLOOKUP(A9,'0101'!A$3:AW$5338,27,0),"")</f>
        <v>TR-4000-2012.06.06.06</v>
      </c>
      <c r="D9" s="10"/>
      <c r="E9" s="12"/>
      <c r="F9" s="66"/>
      <c r="G9" s="10"/>
      <c r="H9" s="10"/>
      <c r="I9" s="10"/>
      <c r="J9" s="12"/>
      <c r="K9" s="40"/>
      <c r="L9" s="12"/>
      <c r="M9" s="13"/>
      <c r="N9" s="14"/>
      <c r="O9" s="14"/>
      <c r="P9" s="59">
        <f>IFERROR(VLOOKUP(A9,'0101'!A$3:AW$5338,49,0),"")</f>
        <v>42130</v>
      </c>
    </row>
    <row r="10" spans="1:17" s="11" customFormat="1">
      <c r="A10" s="68">
        <f t="array" ref="A10">IFERROR(INDEX('0101'!$A$1:$A$5337,SMALL(IF('0101'!$S$1:$S$5337=B$6,ROW('0101'!$S$1:$S$5337)),COUNT(A$6:A9))),"")</f>
        <v>142180819</v>
      </c>
      <c r="B10" s="13" t="str">
        <f>IFERROR(VLOOKUP(A10,'0101'!A$3:AW$5338,3,0),"")</f>
        <v>КР_ВЛ 0,4 кВ Замена неизолирован. Ввода</v>
      </c>
      <c r="C10" s="66" t="str">
        <f>IFERROR(VLOOKUP(A10,'0101'!A$3:AW$5338,27,0),"")</f>
        <v>TR-4000-2012.06.06.05.31</v>
      </c>
      <c r="D10" s="10"/>
      <c r="E10" s="12"/>
      <c r="F10" s="66"/>
      <c r="G10" s="10"/>
      <c r="H10" s="10"/>
      <c r="I10" s="10"/>
      <c r="J10" s="12"/>
      <c r="K10" s="40"/>
      <c r="L10" s="12"/>
      <c r="M10" s="13"/>
      <c r="N10" s="14"/>
      <c r="O10" s="14"/>
      <c r="P10" s="59">
        <f>IFERROR(VLOOKUP(A10,'0101'!A$3:AW$5338,49,0),"")</f>
        <v>42278</v>
      </c>
    </row>
    <row r="11" spans="1:17" s="11" customFormat="1">
      <c r="A11" s="68" t="str">
        <f t="array" ref="A11">IFERROR(INDEX('0101'!$A$1:$A$5337,SMALL(IF('0101'!$S$1:$S$5337=B$6,ROW('0101'!$S$1:$S$5337)),COUNT(A$6:A10))),"")</f>
        <v/>
      </c>
      <c r="B11" s="13" t="str">
        <f>IFERROR(VLOOKUP(A11,'0101'!A$3:AW$5338,3,0),"")</f>
        <v/>
      </c>
      <c r="C11" s="13" t="str">
        <f>IFERROR(VLOOKUP(A11,'0101'!A$3:AW$5338,27,0),"")</f>
        <v/>
      </c>
      <c r="D11" s="10"/>
      <c r="E11" s="12"/>
      <c r="F11" s="66"/>
      <c r="G11" s="10"/>
      <c r="H11" s="10"/>
      <c r="I11" s="10"/>
      <c r="J11" s="12"/>
      <c r="K11" s="40"/>
      <c r="L11" s="12"/>
      <c r="M11" s="13"/>
      <c r="N11" s="14"/>
      <c r="O11" s="14"/>
      <c r="P11" s="59" t="str">
        <f>IFERROR(VLOOKUP(A11,'0101'!A$3:AW$5338,49,0),"")</f>
        <v/>
      </c>
    </row>
    <row r="12" spans="1:17" s="11" customFormat="1">
      <c r="A12" s="68" t="str">
        <f t="array" ref="A12">IFERROR(INDEX('0101'!$A$1:$A$5337,SMALL(IF('0101'!$S$1:$S$5337=B$6,ROW('0101'!$S$1:$S$5337)),COUNT(A$6:A11))),"")</f>
        <v/>
      </c>
      <c r="B12" s="13" t="str">
        <f>IFERROR(VLOOKUP(A12,'0101'!A$3:AW$5338,3,0),"")</f>
        <v/>
      </c>
      <c r="C12" s="13" t="str">
        <f>IFERROR(VLOOKUP(A12,'0101'!A$3:AW$5338,27,0),"")</f>
        <v/>
      </c>
      <c r="D12" s="10"/>
      <c r="E12" s="12"/>
      <c r="F12" s="66"/>
      <c r="G12" s="10"/>
      <c r="H12" s="10"/>
      <c r="I12" s="10"/>
      <c r="J12" s="12"/>
      <c r="K12" s="40"/>
      <c r="L12" s="12"/>
      <c r="M12" s="13"/>
      <c r="N12" s="14"/>
      <c r="O12" s="14"/>
      <c r="P12" s="59" t="str">
        <f>IFERROR(VLOOKUP(A12,'0101'!A$3:AW$5338,49,0),"")</f>
        <v/>
      </c>
    </row>
    <row r="13" spans="1:17" s="11" customFormat="1">
      <c r="A13" s="68"/>
      <c r="B13" s="13" t="str">
        <f>IFERROR(VLOOKUP(A13,'0101'!A$3:AW$5338,3,0),"")</f>
        <v/>
      </c>
      <c r="C13" s="13" t="str">
        <f>IFERROR(VLOOKUP(A13,'0101'!A$3:AW$5338,27,0),"")</f>
        <v/>
      </c>
      <c r="D13" s="10"/>
      <c r="E13" s="12"/>
      <c r="F13" s="66"/>
      <c r="G13" s="10"/>
      <c r="H13" s="10"/>
      <c r="I13" s="10"/>
      <c r="J13" s="12"/>
      <c r="K13" s="40"/>
      <c r="L13" s="12"/>
      <c r="M13" s="13"/>
      <c r="N13" s="14"/>
      <c r="O13" s="14"/>
      <c r="P13" s="59" t="str">
        <f>IFERROR(VLOOKUP(A13,'0101'!A$3:AW$5338,49,0),"")</f>
        <v/>
      </c>
    </row>
    <row r="14" spans="1:17" s="11" customFormat="1">
      <c r="A14" s="68"/>
      <c r="B14" s="13" t="str">
        <f>IFERROR(VLOOKUP(A14,'0101'!A$3:AW$5338,3,0),"")</f>
        <v/>
      </c>
      <c r="C14" s="13" t="str">
        <f>IFERROR(VLOOKUP(A14,'0101'!A$3:AW$5338,27,0),"")</f>
        <v/>
      </c>
      <c r="D14" s="10"/>
      <c r="E14" s="12"/>
      <c r="F14" s="66"/>
      <c r="G14" s="10"/>
      <c r="H14" s="10"/>
      <c r="I14" s="10"/>
      <c r="J14" s="12"/>
      <c r="K14" s="40"/>
      <c r="L14" s="12"/>
      <c r="M14" s="13"/>
      <c r="N14" s="14"/>
      <c r="O14" s="14"/>
      <c r="P14" s="59" t="str">
        <f>IFERROR(VLOOKUP(A14,'0101'!A$3:AW$5338,49,0),"")</f>
        <v/>
      </c>
    </row>
    <row r="15" spans="1:17" s="1" customFormat="1" ht="16.5" thickBot="1">
      <c r="A15" s="69"/>
      <c r="B15" s="60" t="str">
        <f>IFERROR(VLOOKUP(A15,'0101'!A$3:AW$5338,3,0),"")</f>
        <v/>
      </c>
      <c r="C15" s="60" t="str">
        <f>IFERROR(VLOOKUP(A15,'0101'!A$3:AW$5338,27,0),"")</f>
        <v/>
      </c>
      <c r="D15" s="61"/>
      <c r="E15" s="62"/>
      <c r="F15" s="67" t="str">
        <f>IFERROR(VLOOKUP(C15,#REF!,3,0),"")</f>
        <v/>
      </c>
      <c r="G15" s="61"/>
      <c r="H15" s="61"/>
      <c r="I15" s="61"/>
      <c r="J15" s="62"/>
      <c r="K15" s="63"/>
      <c r="L15" s="62"/>
      <c r="M15" s="60"/>
      <c r="N15" s="64"/>
      <c r="O15" s="64"/>
      <c r="P15" s="65" t="str">
        <f>IFERROR(VLOOKUP(A15,'0101'!A$3:AW$5338,49,0),"")</f>
        <v/>
      </c>
      <c r="Q15" s="39"/>
    </row>
    <row r="16" spans="1:17" s="1" customFormat="1">
      <c r="A16" s="44"/>
      <c r="B16" s="52"/>
      <c r="C16" s="52"/>
      <c r="D16" s="53"/>
      <c r="E16" s="54"/>
      <c r="F16" s="52"/>
      <c r="G16" s="53"/>
      <c r="H16" s="53"/>
      <c r="I16" s="53"/>
      <c r="J16" s="54"/>
      <c r="K16" s="55"/>
      <c r="L16" s="54"/>
      <c r="M16" s="52"/>
      <c r="N16" s="45"/>
      <c r="O16" s="45"/>
      <c r="P16" s="56"/>
      <c r="Q16" s="39"/>
    </row>
    <row r="17" spans="1:21" ht="16.5" thickBot="1"/>
    <row r="18" spans="1:21" ht="30" customHeight="1">
      <c r="A18" s="80" t="s">
        <v>171</v>
      </c>
      <c r="B18" s="76"/>
      <c r="C18" s="76"/>
      <c r="D18" s="77"/>
      <c r="E18" s="76"/>
      <c r="F18" s="78"/>
      <c r="G18" s="76"/>
      <c r="H18" s="77"/>
      <c r="I18" s="76"/>
      <c r="J18" s="76"/>
      <c r="K18" s="77"/>
      <c r="L18" s="76"/>
      <c r="M18" s="78"/>
      <c r="N18" s="76"/>
      <c r="O18" s="76"/>
      <c r="P18" s="79"/>
    </row>
    <row r="19" spans="1:21">
      <c r="A19" s="131" t="s">
        <v>19</v>
      </c>
      <c r="B19" s="126" t="s">
        <v>166</v>
      </c>
      <c r="C19" s="132" t="s">
        <v>167</v>
      </c>
      <c r="D19" s="126" t="s">
        <v>0</v>
      </c>
      <c r="E19" s="126" t="s">
        <v>1</v>
      </c>
      <c r="F19" s="126" t="s">
        <v>165</v>
      </c>
      <c r="G19" s="126" t="s">
        <v>168</v>
      </c>
      <c r="H19" s="126" t="s">
        <v>169</v>
      </c>
      <c r="I19" s="126" t="s">
        <v>9</v>
      </c>
      <c r="J19" s="126"/>
      <c r="K19" s="126" t="s">
        <v>3</v>
      </c>
      <c r="L19" s="126"/>
      <c r="M19" s="127" t="s">
        <v>4</v>
      </c>
      <c r="N19" s="128"/>
      <c r="O19" s="129"/>
      <c r="P19" s="130" t="s">
        <v>5</v>
      </c>
    </row>
    <row r="20" spans="1:21">
      <c r="A20" s="131"/>
      <c r="B20" s="126"/>
      <c r="C20" s="133"/>
      <c r="D20" s="126"/>
      <c r="E20" s="126"/>
      <c r="F20" s="126"/>
      <c r="G20" s="126"/>
      <c r="H20" s="126"/>
      <c r="I20" s="113" t="s">
        <v>6</v>
      </c>
      <c r="J20" s="113" t="s">
        <v>7</v>
      </c>
      <c r="K20" s="113" t="s">
        <v>6</v>
      </c>
      <c r="L20" s="113" t="s">
        <v>7</v>
      </c>
      <c r="M20" s="113" t="s">
        <v>137</v>
      </c>
      <c r="N20" s="113" t="s">
        <v>168</v>
      </c>
      <c r="O20" s="113" t="s">
        <v>170</v>
      </c>
      <c r="P20" s="130"/>
    </row>
    <row r="21" spans="1:21" ht="16.5" thickBot="1">
      <c r="A21" s="114">
        <v>1</v>
      </c>
      <c r="B21" s="117">
        <v>2</v>
      </c>
      <c r="C21" s="115">
        <v>3</v>
      </c>
      <c r="D21" s="115">
        <v>4</v>
      </c>
      <c r="E21" s="115">
        <v>5</v>
      </c>
      <c r="F21" s="115">
        <v>6</v>
      </c>
      <c r="G21" s="115">
        <v>7</v>
      </c>
      <c r="H21" s="115">
        <v>8</v>
      </c>
      <c r="I21" s="115">
        <v>9</v>
      </c>
      <c r="J21" s="115">
        <v>10</v>
      </c>
      <c r="K21" s="115">
        <v>11</v>
      </c>
      <c r="L21" s="115">
        <v>12</v>
      </c>
      <c r="M21" s="125">
        <v>13</v>
      </c>
      <c r="N21" s="125"/>
      <c r="O21" s="125"/>
      <c r="P21" s="116">
        <v>14</v>
      </c>
    </row>
    <row r="22" spans="1:21" ht="21.75" customHeight="1">
      <c r="A22" s="111">
        <v>1</v>
      </c>
      <c r="B22" s="36" t="s">
        <v>100</v>
      </c>
      <c r="C22" s="51"/>
      <c r="D22" s="48">
        <v>3.38</v>
      </c>
      <c r="E22" s="47"/>
      <c r="F22" s="51"/>
      <c r="G22" s="48" t="s">
        <v>8</v>
      </c>
      <c r="H22" s="48">
        <v>3.38</v>
      </c>
      <c r="I22" s="48">
        <v>113998.19</v>
      </c>
      <c r="J22" s="47"/>
      <c r="K22" s="48">
        <v>335.6</v>
      </c>
      <c r="L22" s="47"/>
      <c r="M22" s="47"/>
      <c r="N22" s="47"/>
      <c r="O22" s="47"/>
      <c r="P22" s="119">
        <v>42130</v>
      </c>
      <c r="Q22" s="137" t="s">
        <v>175</v>
      </c>
      <c r="R22" s="138"/>
      <c r="S22" s="138"/>
      <c r="T22" s="138"/>
      <c r="U22" s="139"/>
    </row>
    <row r="23" spans="1:21">
      <c r="A23" s="68">
        <f t="array" ref="A23">IFERROR(INDEX('0101'!$A$1:$A$5337,SMALL(IF('0101'!$S$1:$S$5337=B$22,ROW('0101'!$S$1:$S$5337)),COUNT(A$22:A22))),"")</f>
        <v>142137431</v>
      </c>
      <c r="B23" s="120" t="str">
        <f>IFERROR(VLOOKUP(A23,'0101'!A$3:AW$5338,3,0),"")</f>
        <v>КР_ВЛ 0,4 кВ-Замена изоляторов</v>
      </c>
      <c r="C23" s="121" t="str">
        <f>IFERROR(VLOOKUP(A23,'0101'!A$3:AW$5338,27,0),"")</f>
        <v>TR-4000-2012.06.03</v>
      </c>
      <c r="D23" s="10"/>
      <c r="E23" s="12"/>
      <c r="F23" s="66"/>
      <c r="G23" s="10"/>
      <c r="H23" s="10"/>
      <c r="I23" s="10"/>
      <c r="J23" s="12"/>
      <c r="K23" s="40"/>
      <c r="L23" s="12"/>
      <c r="M23" s="13" t="s">
        <v>13</v>
      </c>
      <c r="N23" s="14" t="s">
        <v>145</v>
      </c>
      <c r="O23" s="14">
        <v>5</v>
      </c>
      <c r="P23" s="59">
        <f>IFERROR(VLOOKUP(A23,'0101'!A$3:AW$5338,49,0),"")</f>
        <v>42130</v>
      </c>
      <c r="Q23" s="140"/>
      <c r="R23" s="141"/>
      <c r="S23" s="141"/>
      <c r="T23" s="141"/>
      <c r="U23" s="142"/>
    </row>
    <row r="24" spans="1:21">
      <c r="A24" s="68"/>
      <c r="B24" s="13"/>
      <c r="C24" s="66"/>
      <c r="D24" s="10"/>
      <c r="E24" s="12"/>
      <c r="F24" s="66"/>
      <c r="G24" s="10"/>
      <c r="H24" s="10"/>
      <c r="I24" s="10"/>
      <c r="J24" s="12"/>
      <c r="K24" s="40"/>
      <c r="L24" s="12"/>
      <c r="M24" s="13" t="s">
        <v>17</v>
      </c>
      <c r="N24" s="14" t="s">
        <v>142</v>
      </c>
      <c r="O24" s="14">
        <v>0.25</v>
      </c>
      <c r="P24" s="112"/>
      <c r="Q24" s="140"/>
      <c r="R24" s="141"/>
      <c r="S24" s="141"/>
      <c r="T24" s="141"/>
      <c r="U24" s="142"/>
    </row>
    <row r="25" spans="1:21">
      <c r="A25" s="68"/>
      <c r="B25" s="13"/>
      <c r="C25" s="66"/>
      <c r="D25" s="10"/>
      <c r="E25" s="12"/>
      <c r="F25" s="66"/>
      <c r="G25" s="10"/>
      <c r="H25" s="10"/>
      <c r="I25" s="10"/>
      <c r="J25" s="12"/>
      <c r="K25" s="40"/>
      <c r="L25" s="12"/>
      <c r="M25" s="13" t="s">
        <v>12</v>
      </c>
      <c r="N25" s="14" t="s">
        <v>145</v>
      </c>
      <c r="O25" s="14">
        <v>5</v>
      </c>
      <c r="P25" s="112"/>
      <c r="Q25" s="140"/>
      <c r="R25" s="141"/>
      <c r="S25" s="141"/>
      <c r="T25" s="141"/>
      <c r="U25" s="142"/>
    </row>
    <row r="26" spans="1:21">
      <c r="A26" s="68">
        <f t="array" ref="A26">IFERROR(INDEX('0101'!$A$1:$A$5337,SMALL(IF('0101'!$S$1:$S$5337=B$22,ROW('0101'!$S$1:$S$5337)),COUNT(A$22:A23))),"")</f>
        <v>142137454</v>
      </c>
      <c r="B26" s="46" t="str">
        <f>IFERROR(VLOOKUP(A26,'0101'!A$3:AW$5338,3,0),"")</f>
        <v>КР_ВЛ 0,4 кВ-Замена приставки</v>
      </c>
      <c r="C26" s="121" t="str">
        <f>IFERROR(VLOOKUP(A26,'0101'!A$3:AW$5338,27,0),"")</f>
        <v>TR-4000-2012.06.06.06</v>
      </c>
      <c r="D26" s="10"/>
      <c r="E26" s="12"/>
      <c r="F26" s="66"/>
      <c r="G26" s="10"/>
      <c r="H26" s="10"/>
      <c r="I26" s="10"/>
      <c r="J26" s="12"/>
      <c r="K26" s="40"/>
      <c r="L26" s="12"/>
      <c r="M26" s="13" t="s">
        <v>11</v>
      </c>
      <c r="N26" s="14" t="s">
        <v>145</v>
      </c>
      <c r="O26" s="14">
        <v>1</v>
      </c>
      <c r="P26" s="112">
        <f>IFERROR(VLOOKUP(A26,'0101'!A$3:AW$5338,49,0),"")</f>
        <v>42130</v>
      </c>
      <c r="Q26" s="140"/>
      <c r="R26" s="141"/>
      <c r="S26" s="141"/>
      <c r="T26" s="141"/>
      <c r="U26" s="142"/>
    </row>
    <row r="27" spans="1:21">
      <c r="A27" s="68"/>
      <c r="B27" s="13"/>
      <c r="C27" s="66"/>
      <c r="D27" s="10"/>
      <c r="E27" s="12"/>
      <c r="F27" s="66"/>
      <c r="G27" s="10"/>
      <c r="H27" s="10"/>
      <c r="I27" s="10"/>
      <c r="J27" s="12"/>
      <c r="K27" s="40"/>
      <c r="L27" s="12"/>
      <c r="M27" s="13" t="s">
        <v>15</v>
      </c>
      <c r="N27" s="14" t="s">
        <v>142</v>
      </c>
      <c r="O27" s="14">
        <v>0.1</v>
      </c>
      <c r="P27" s="112"/>
      <c r="Q27" s="140"/>
      <c r="R27" s="141"/>
      <c r="S27" s="141"/>
      <c r="T27" s="141"/>
      <c r="U27" s="142"/>
    </row>
    <row r="28" spans="1:21">
      <c r="A28" s="68"/>
      <c r="B28" s="13"/>
      <c r="C28" s="66"/>
      <c r="D28" s="10"/>
      <c r="E28" s="12"/>
      <c r="F28" s="66"/>
      <c r="G28" s="10"/>
      <c r="H28" s="10"/>
      <c r="I28" s="10"/>
      <c r="J28" s="12"/>
      <c r="K28" s="40"/>
      <c r="L28" s="12"/>
      <c r="M28" s="13" t="s">
        <v>16</v>
      </c>
      <c r="N28" s="14" t="s">
        <v>142</v>
      </c>
      <c r="O28" s="14">
        <v>6</v>
      </c>
      <c r="P28" s="112"/>
      <c r="Q28" s="140"/>
      <c r="R28" s="141"/>
      <c r="S28" s="141"/>
      <c r="T28" s="141"/>
      <c r="U28" s="142"/>
    </row>
    <row r="29" spans="1:21">
      <c r="A29" s="68"/>
      <c r="B29" s="13"/>
      <c r="C29" s="66"/>
      <c r="D29" s="10"/>
      <c r="E29" s="12"/>
      <c r="F29" s="66"/>
      <c r="G29" s="10"/>
      <c r="H29" s="10"/>
      <c r="I29" s="10"/>
      <c r="J29" s="12"/>
      <c r="K29" s="40"/>
      <c r="L29" s="12"/>
      <c r="M29" s="13"/>
      <c r="N29" s="14"/>
      <c r="O29" s="14"/>
      <c r="P29" s="112"/>
      <c r="Q29" s="140"/>
      <c r="R29" s="141"/>
      <c r="S29" s="141"/>
      <c r="T29" s="141"/>
      <c r="U29" s="142"/>
    </row>
    <row r="30" spans="1:21" ht="21.75" customHeight="1">
      <c r="A30" s="58">
        <v>2</v>
      </c>
      <c r="B30" s="36" t="s">
        <v>100</v>
      </c>
      <c r="C30" s="51"/>
      <c r="D30" s="48">
        <v>3.38</v>
      </c>
      <c r="E30" s="47"/>
      <c r="F30" s="51"/>
      <c r="G30" s="48" t="s">
        <v>8</v>
      </c>
      <c r="H30" s="48">
        <v>3.38</v>
      </c>
      <c r="I30" s="48">
        <v>113998.19</v>
      </c>
      <c r="J30" s="47"/>
      <c r="K30" s="48">
        <v>335.6</v>
      </c>
      <c r="L30" s="47"/>
      <c r="M30" s="47"/>
      <c r="N30" s="47"/>
      <c r="O30" s="47"/>
      <c r="P30" s="118">
        <v>42278</v>
      </c>
      <c r="Q30" s="140"/>
      <c r="R30" s="141"/>
      <c r="S30" s="141"/>
      <c r="T30" s="141"/>
      <c r="U30" s="142"/>
    </row>
    <row r="31" spans="1:21">
      <c r="A31" s="68">
        <f t="array" ref="A31">IFERROR(INDEX('0101'!$A$1:$A$5337,SMALL(IF('0101'!$S$1:$S$5337=B$22,ROW('0101'!$S$1:$S$5337)),COUNT(A$22:A26))),"")</f>
        <v>142180819</v>
      </c>
      <c r="B31" s="46" t="str">
        <f>IFERROR(VLOOKUP(A31,'0101'!A$3:AW$5338,3,0),"")</f>
        <v>КР_ВЛ 0,4 кВ Замена неизолирован. Ввода</v>
      </c>
      <c r="C31" s="121" t="str">
        <f>IFERROR(VLOOKUP(A31,'0101'!A$3:AW$5338,27,0),"")</f>
        <v>TR-4000-2012.06.06.05.31</v>
      </c>
      <c r="D31" s="10"/>
      <c r="E31" s="12"/>
      <c r="F31" s="66"/>
      <c r="G31" s="10"/>
      <c r="H31" s="10"/>
      <c r="I31" s="10"/>
      <c r="J31" s="12"/>
      <c r="K31" s="40"/>
      <c r="L31" s="12"/>
      <c r="M31" s="13" t="s">
        <v>151</v>
      </c>
      <c r="N31" s="14" t="s">
        <v>152</v>
      </c>
      <c r="O31" s="14">
        <v>0.375</v>
      </c>
      <c r="P31" s="112">
        <f>IFERROR(VLOOKUP(A31,'0101'!A$3:AW$5338,49,0),"")</f>
        <v>42278</v>
      </c>
      <c r="Q31" s="140"/>
      <c r="R31" s="141"/>
      <c r="S31" s="141"/>
      <c r="T31" s="141"/>
      <c r="U31" s="142"/>
    </row>
    <row r="32" spans="1:21">
      <c r="A32" s="68" t="str">
        <f t="array" ref="A32">IFERROR(INDEX('0101'!$A$1:$A$5337,SMALL(IF('0101'!$S$1:$S$5337=B$22,ROW('0101'!$S$1:$S$5337)),COUNT(A$22:A31))),"")</f>
        <v/>
      </c>
      <c r="B32" s="13" t="str">
        <f>IFERROR(VLOOKUP(A32,'0101'!A$3:AW$5338,3,0),"")</f>
        <v/>
      </c>
      <c r="C32" s="13" t="str">
        <f>IFERROR(VLOOKUP(A32,'0101'!A$3:AW$5338,27,0),"")</f>
        <v/>
      </c>
      <c r="D32" s="10"/>
      <c r="E32" s="12"/>
      <c r="F32" s="66"/>
      <c r="G32" s="10"/>
      <c r="H32" s="10"/>
      <c r="I32" s="10"/>
      <c r="J32" s="12"/>
      <c r="K32" s="40"/>
      <c r="L32" s="12"/>
      <c r="M32" s="13"/>
      <c r="N32" s="14"/>
      <c r="O32" s="14"/>
      <c r="P32" s="112" t="str">
        <f>IFERROR(VLOOKUP(A32,'0101'!A$3:AW$5338,49,0),"")</f>
        <v/>
      </c>
      <c r="Q32" s="140"/>
      <c r="R32" s="141"/>
      <c r="S32" s="141"/>
      <c r="T32" s="141"/>
      <c r="U32" s="142"/>
    </row>
    <row r="33" spans="1:21" ht="21.75" customHeight="1" thickBot="1">
      <c r="A33" s="58">
        <v>3</v>
      </c>
      <c r="B33" s="36" t="s">
        <v>172</v>
      </c>
      <c r="C33" s="51"/>
      <c r="D33" s="48">
        <v>3.38</v>
      </c>
      <c r="E33" s="47"/>
      <c r="F33" s="51"/>
      <c r="G33" s="48" t="s">
        <v>8</v>
      </c>
      <c r="H33" s="48">
        <v>3.38</v>
      </c>
      <c r="I33" s="48">
        <v>113998.19</v>
      </c>
      <c r="J33" s="47"/>
      <c r="K33" s="48">
        <v>335.6</v>
      </c>
      <c r="L33" s="47"/>
      <c r="M33" s="47"/>
      <c r="N33" s="47"/>
      <c r="O33" s="47"/>
      <c r="P33" s="118">
        <v>42310</v>
      </c>
      <c r="Q33" s="143"/>
      <c r="R33" s="144"/>
      <c r="S33" s="144"/>
      <c r="T33" s="144"/>
      <c r="U33" s="145"/>
    </row>
    <row r="34" spans="1:21">
      <c r="A34" s="68" t="str">
        <f t="array" ref="A34">IFERROR(INDEX('0101'!$A$1:$A$5337,SMALL(IF('0101'!$S$1:$S$5337=B$22,ROW('0101'!$S$1:$S$5337)),COUNT(A$22:A33))),"")</f>
        <v/>
      </c>
      <c r="B34" s="13" t="str">
        <f>IFERROR(VLOOKUP(A34,'0101'!A$3:AW$5338,3,0),"")</f>
        <v/>
      </c>
      <c r="C34" s="13" t="str">
        <f>IFERROR(VLOOKUP(A34,'0101'!A$3:AW$5338,27,0),"")</f>
        <v/>
      </c>
      <c r="D34" s="10"/>
      <c r="E34" s="12"/>
      <c r="F34" s="66"/>
      <c r="G34" s="10"/>
      <c r="H34" s="10"/>
      <c r="I34" s="10"/>
      <c r="J34" s="12"/>
      <c r="K34" s="40"/>
      <c r="L34" s="12"/>
      <c r="M34" s="13"/>
      <c r="N34" s="14"/>
      <c r="O34" s="14"/>
      <c r="P34" s="59" t="str">
        <f>IFERROR(VLOOKUP(A34,'0101'!A$3:AW$5338,49,0),"")</f>
        <v/>
      </c>
      <c r="Q34" s="137" t="s">
        <v>176</v>
      </c>
      <c r="R34" s="138"/>
      <c r="S34" s="138"/>
      <c r="T34" s="138"/>
      <c r="U34" s="139"/>
    </row>
    <row r="35" spans="1:21">
      <c r="A35" s="68" t="str">
        <f t="array" ref="A35">IFERROR(INDEX('0101'!$A$1:$A$5337,SMALL(IF('0101'!$S$1:$S$5337=B$22,ROW('0101'!$S$1:$S$5337)),COUNT(A$22:A34))),"")</f>
        <v/>
      </c>
      <c r="B35" s="13" t="str">
        <f>IFERROR(VLOOKUP(A35,'0101'!A$3:AW$5338,3,0),"")</f>
        <v/>
      </c>
      <c r="C35" s="13" t="str">
        <f>IFERROR(VLOOKUP(A35,'0101'!A$3:AW$5338,27,0),"")</f>
        <v/>
      </c>
      <c r="D35" s="10"/>
      <c r="E35" s="12"/>
      <c r="F35" s="66"/>
      <c r="G35" s="10"/>
      <c r="H35" s="10"/>
      <c r="I35" s="10"/>
      <c r="J35" s="12"/>
      <c r="K35" s="40"/>
      <c r="L35" s="12"/>
      <c r="M35" s="13"/>
      <c r="N35" s="14"/>
      <c r="O35" s="14"/>
      <c r="P35" s="59" t="str">
        <f>IFERROR(VLOOKUP(A35,'0101'!A$3:AW$5338,49,0),"")</f>
        <v/>
      </c>
      <c r="Q35" s="140"/>
      <c r="R35" s="141"/>
      <c r="S35" s="141"/>
      <c r="T35" s="141"/>
      <c r="U35" s="142"/>
    </row>
    <row r="36" spans="1:21">
      <c r="A36" s="68" t="str">
        <f t="array" ref="A36">IFERROR(INDEX('0101'!$A$1:$A$5337,SMALL(IF('0101'!$S$1:$S$5337=B$22,ROW('0101'!$S$1:$S$5337)),COUNT(A$22:A35))),"")</f>
        <v/>
      </c>
      <c r="B36" s="13" t="str">
        <f>IFERROR(VLOOKUP(A36,'0101'!A$3:AW$5338,3,0),"")</f>
        <v/>
      </c>
      <c r="C36" s="13" t="str">
        <f>IFERROR(VLOOKUP(A36,'0101'!A$3:AW$5338,27,0),"")</f>
        <v/>
      </c>
      <c r="D36" s="10"/>
      <c r="E36" s="12"/>
      <c r="F36" s="66"/>
      <c r="G36" s="10"/>
      <c r="H36" s="10"/>
      <c r="I36" s="10"/>
      <c r="J36" s="12"/>
      <c r="K36" s="40"/>
      <c r="L36" s="12"/>
      <c r="M36" s="13"/>
      <c r="N36" s="14"/>
      <c r="O36" s="14"/>
      <c r="P36" s="59" t="str">
        <f>IFERROR(VLOOKUP(A36,'0101'!A$3:AW$5338,49,0),"")</f>
        <v/>
      </c>
      <c r="Q36" s="140"/>
      <c r="R36" s="141"/>
      <c r="S36" s="141"/>
      <c r="T36" s="141"/>
      <c r="U36" s="142"/>
    </row>
    <row r="37" spans="1:21">
      <c r="A37" s="68" t="str">
        <f t="array" ref="A37">IFERROR(INDEX('0101'!$A$1:$A$5337,SMALL(IF('0101'!$S$1:$S$5337=B$22,ROW('0101'!$S$1:$S$5337)),COUNT(A$22:A36))),"")</f>
        <v/>
      </c>
      <c r="B37" s="13" t="str">
        <f>IFERROR(VLOOKUP(A37,'0101'!A$3:AW$5338,3,0),"")</f>
        <v/>
      </c>
      <c r="C37" s="13" t="str">
        <f>IFERROR(VLOOKUP(A37,'0101'!A$3:AW$5338,27,0),"")</f>
        <v/>
      </c>
      <c r="D37" s="10"/>
      <c r="E37" s="12"/>
      <c r="F37" s="66"/>
      <c r="G37" s="10"/>
      <c r="H37" s="10"/>
      <c r="I37" s="10"/>
      <c r="J37" s="12"/>
      <c r="K37" s="40"/>
      <c r="L37" s="12"/>
      <c r="M37" s="13"/>
      <c r="N37" s="14"/>
      <c r="O37" s="14"/>
      <c r="P37" s="59" t="str">
        <f>IFERROR(VLOOKUP(A37,'0101'!A$3:AW$5338,49,0),"")</f>
        <v/>
      </c>
      <c r="Q37" s="140"/>
      <c r="R37" s="141"/>
      <c r="S37" s="141"/>
      <c r="T37" s="141"/>
      <c r="U37" s="142"/>
    </row>
    <row r="38" spans="1:21" ht="16.5" thickBot="1">
      <c r="A38" s="68" t="str">
        <f t="array" ref="A38">IFERROR(INDEX('0101'!$A$1:$A$5337,SMALL(IF('0101'!$S$1:$S$5337=B$22,ROW('0101'!$S$1:$S$5337)),COUNT(A$22:A37))),"")</f>
        <v/>
      </c>
      <c r="B38" s="13" t="str">
        <f>IFERROR(VLOOKUP(A38,'0101'!A$3:AW$5338,3,0),"")</f>
        <v/>
      </c>
      <c r="C38" s="13" t="str">
        <f>IFERROR(VLOOKUP(A38,'0101'!A$3:AW$5338,27,0),"")</f>
        <v/>
      </c>
      <c r="D38" s="10"/>
      <c r="E38" s="12"/>
      <c r="F38" s="66"/>
      <c r="G38" s="10"/>
      <c r="H38" s="10"/>
      <c r="I38" s="10"/>
      <c r="J38" s="12"/>
      <c r="K38" s="40"/>
      <c r="L38" s="12"/>
      <c r="M38" s="13"/>
      <c r="N38" s="14"/>
      <c r="O38" s="14"/>
      <c r="P38" s="59" t="str">
        <f>IFERROR(VLOOKUP(A38,'0101'!A$3:AW$5338,49,0),"")</f>
        <v/>
      </c>
      <c r="Q38" s="143"/>
      <c r="R38" s="144"/>
      <c r="S38" s="144"/>
      <c r="T38" s="144"/>
      <c r="U38" s="145"/>
    </row>
    <row r="39" spans="1:21">
      <c r="A39" s="68" t="str">
        <f t="array" ref="A39">IFERROR(INDEX('0101'!$A$1:$A$5337,SMALL(IF('0101'!$S$1:$S$5337=B$22,ROW('0101'!$S$1:$S$5337)),COUNT(A$22:A38))),"")</f>
        <v/>
      </c>
      <c r="B39" s="13" t="str">
        <f>IFERROR(VLOOKUP(A39,'0101'!A$3:AW$5338,3,0),"")</f>
        <v/>
      </c>
      <c r="C39" s="13" t="str">
        <f>IFERROR(VLOOKUP(A39,'0101'!A$3:AW$5338,27,0),"")</f>
        <v/>
      </c>
      <c r="D39" s="10"/>
      <c r="E39" s="12"/>
      <c r="F39" s="66"/>
      <c r="G39" s="10"/>
      <c r="H39" s="10"/>
      <c r="I39" s="10"/>
      <c r="J39" s="12"/>
      <c r="K39" s="40"/>
      <c r="L39" s="12"/>
      <c r="M39" s="13"/>
      <c r="N39" s="14"/>
      <c r="O39" s="14"/>
      <c r="P39" s="59" t="str">
        <f>IFERROR(VLOOKUP(A39,'0101'!A$3:AW$5338,49,0),"")</f>
        <v/>
      </c>
    </row>
    <row r="40" spans="1:21" ht="16.5" thickBot="1">
      <c r="A40" s="69" t="str">
        <f t="array" ref="A40">IFERROR(INDEX('0101'!$A$1:$A$5337,SMALL(IF('0101'!$S$1:$S$5337=B$22,ROW('0101'!$S$1:$S$5337)),COUNT(A$22:A39))),"")</f>
        <v/>
      </c>
      <c r="B40" s="60" t="str">
        <f>IFERROR(VLOOKUP(A40,'0101'!A$3:AW$5338,3,0),"")</f>
        <v/>
      </c>
      <c r="C40" s="60" t="str">
        <f>IFERROR(VLOOKUP(A40,'0101'!A$3:AW$5338,27,0),"")</f>
        <v/>
      </c>
      <c r="D40" s="61"/>
      <c r="E40" s="62"/>
      <c r="F40" s="67" t="str">
        <f>IFERROR(VLOOKUP(C40,#REF!,3,0),"")</f>
        <v/>
      </c>
      <c r="G40" s="61"/>
      <c r="H40" s="61"/>
      <c r="I40" s="61"/>
      <c r="J40" s="62"/>
      <c r="K40" s="63"/>
      <c r="L40" s="62"/>
      <c r="M40" s="49"/>
      <c r="N40" s="50"/>
      <c r="O40" s="50"/>
      <c r="P40" s="65" t="str">
        <f>IFERROR(VLOOKUP(A40,'0101'!A$3:AW$5338,49,0),"")</f>
        <v/>
      </c>
    </row>
    <row r="41" spans="1:21" ht="27.75" customHeight="1" thickBot="1">
      <c r="F41" s="110"/>
      <c r="M41" s="134" t="s">
        <v>174</v>
      </c>
      <c r="N41" s="135"/>
      <c r="O41" s="136"/>
      <c r="P41" s="57"/>
    </row>
    <row r="42" spans="1:21">
      <c r="M42" s="4"/>
      <c r="N42" s="2"/>
      <c r="O42" s="2"/>
    </row>
  </sheetData>
  <mergeCells count="29">
    <mergeCell ref="P19:P20"/>
    <mergeCell ref="M21:O21"/>
    <mergeCell ref="M41:O41"/>
    <mergeCell ref="Q22:U33"/>
    <mergeCell ref="Q34:U38"/>
    <mergeCell ref="A3:A4"/>
    <mergeCell ref="C3:C4"/>
    <mergeCell ref="A19:A20"/>
    <mergeCell ref="B19:B20"/>
    <mergeCell ref="C19:C20"/>
    <mergeCell ref="M3:O3"/>
    <mergeCell ref="P3:P4"/>
    <mergeCell ref="B3:B4"/>
    <mergeCell ref="D3:D4"/>
    <mergeCell ref="E3:E4"/>
    <mergeCell ref="F3:F4"/>
    <mergeCell ref="G3:G4"/>
    <mergeCell ref="H3:H4"/>
    <mergeCell ref="I3:J3"/>
    <mergeCell ref="K3:L3"/>
    <mergeCell ref="M5:O5"/>
    <mergeCell ref="D19:D20"/>
    <mergeCell ref="E19:E20"/>
    <mergeCell ref="F19:F20"/>
    <mergeCell ref="G19:G20"/>
    <mergeCell ref="H19:H20"/>
    <mergeCell ref="I19:J19"/>
    <mergeCell ref="K19:L19"/>
    <mergeCell ref="M19:O19"/>
  </mergeCells>
  <phoneticPr fontId="0" type="noConversion"/>
  <dataValidations count="1">
    <dataValidation type="list" allowBlank="1" sqref="P30 P33 P22 P6">
      <formula1>Month!$A$1:$A$10</formula1>
    </dataValidation>
  </dataValidations>
  <pageMargins left="0.47244094488188981" right="0.15748031496062992" top="0.15748031496062992" bottom="0.19685039370078741" header="0.15748031496062992" footer="0.15748031496062992"/>
  <pageSetup paperSize="9" scale="4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13"/>
  <sheetViews>
    <sheetView workbookViewId="0">
      <selection activeCell="B29" sqref="B29"/>
    </sheetView>
  </sheetViews>
  <sheetFormatPr defaultColWidth="11.42578125" defaultRowHeight="12.75"/>
  <cols>
    <col min="1" max="1" width="10" style="21" bestFit="1" customWidth="1"/>
    <col min="2" max="2" width="41.85546875" style="21" bestFit="1" customWidth="1"/>
    <col min="3" max="3" width="41.5703125" style="21" bestFit="1" customWidth="1"/>
    <col min="4" max="4" width="10.5703125" style="21" hidden="1" customWidth="1"/>
    <col min="5" max="5" width="19.85546875" style="21" hidden="1" customWidth="1"/>
    <col min="6" max="6" width="6.5703125" style="21" hidden="1" customWidth="1"/>
    <col min="7" max="7" width="26.28515625" style="21" hidden="1" customWidth="1"/>
    <col min="8" max="8" width="6.28515625" style="21" hidden="1" customWidth="1"/>
    <col min="9" max="9" width="15.140625" style="21" hidden="1" customWidth="1"/>
    <col min="10" max="10" width="15.7109375" style="21" hidden="1" customWidth="1"/>
    <col min="11" max="11" width="17.5703125" style="21" hidden="1" customWidth="1"/>
    <col min="12" max="12" width="14" style="21" hidden="1" customWidth="1"/>
    <col min="13" max="13" width="35" style="21" hidden="1" customWidth="1"/>
    <col min="14" max="14" width="12.7109375" style="21" hidden="1" customWidth="1"/>
    <col min="15" max="15" width="16" style="21" hidden="1" customWidth="1"/>
    <col min="16" max="16" width="15" style="21" hidden="1" customWidth="1"/>
    <col min="17" max="17" width="13" style="21" hidden="1" customWidth="1"/>
    <col min="18" max="18" width="17.7109375" style="21" hidden="1" customWidth="1"/>
    <col min="19" max="19" width="41.85546875" style="21" bestFit="1" customWidth="1"/>
    <col min="20" max="20" width="18.42578125" style="21" hidden="1" customWidth="1"/>
    <col min="21" max="21" width="39.140625" style="21" hidden="1" customWidth="1"/>
    <col min="22" max="22" width="25.7109375" style="21" hidden="1" customWidth="1"/>
    <col min="23" max="23" width="40" style="21" hidden="1" customWidth="1"/>
    <col min="24" max="24" width="25.5703125" style="21" hidden="1" customWidth="1"/>
    <col min="25" max="25" width="35.140625" style="21" hidden="1" customWidth="1"/>
    <col min="26" max="26" width="30" style="21" hidden="1" customWidth="1"/>
    <col min="27" max="27" width="28" style="21" bestFit="1" customWidth="1"/>
    <col min="28" max="28" width="40.42578125" style="21" hidden="1" customWidth="1"/>
    <col min="29" max="29" width="45.7109375" style="21" hidden="1" customWidth="1"/>
    <col min="30" max="30" width="24" style="21" hidden="1" customWidth="1"/>
    <col min="31" max="31" width="11" style="21" customWidth="1"/>
    <col min="32" max="32" width="9.42578125" style="21" customWidth="1"/>
    <col min="33" max="33" width="16.5703125" style="21" hidden="1" customWidth="1"/>
    <col min="34" max="34" width="24" style="21" hidden="1" customWidth="1"/>
    <col min="35" max="35" width="8.28515625" style="21" customWidth="1"/>
    <col min="36" max="36" width="16.5703125" style="21" hidden="1" customWidth="1"/>
    <col min="37" max="37" width="8.85546875" style="21" customWidth="1"/>
    <col min="38" max="38" width="22.42578125" style="21" hidden="1" customWidth="1"/>
    <col min="39" max="39" width="13.42578125" style="21" hidden="1" customWidth="1"/>
    <col min="40" max="40" width="10" style="21" customWidth="1"/>
    <col min="41" max="41" width="10.7109375" style="21" bestFit="1" customWidth="1"/>
    <col min="42" max="42" width="13.28515625" style="21" hidden="1" customWidth="1"/>
    <col min="43" max="43" width="15.5703125" style="21" hidden="1" customWidth="1"/>
    <col min="44" max="44" width="10.5703125" style="21" hidden="1" customWidth="1"/>
    <col min="45" max="45" width="8.140625" style="21" hidden="1" customWidth="1"/>
    <col min="46" max="46" width="19" style="21" hidden="1" customWidth="1"/>
    <col min="47" max="47" width="10.7109375" style="21" bestFit="1" customWidth="1"/>
    <col min="48" max="48" width="10.5703125" style="21" bestFit="1" customWidth="1"/>
    <col min="49" max="49" width="16.28515625" style="21" customWidth="1"/>
    <col min="50" max="50" width="16.7109375" style="21" hidden="1" customWidth="1"/>
    <col min="51" max="16384" width="11.42578125" style="21"/>
  </cols>
  <sheetData>
    <row r="1" spans="1:50" s="16" customFormat="1" ht="89.25">
      <c r="A1" s="15" t="s">
        <v>19</v>
      </c>
      <c r="B1" s="15" t="s">
        <v>20</v>
      </c>
      <c r="C1" s="15" t="s">
        <v>21</v>
      </c>
      <c r="D1" s="15" t="s">
        <v>22</v>
      </c>
      <c r="E1" s="15" t="s">
        <v>21</v>
      </c>
      <c r="F1" s="15" t="s">
        <v>23</v>
      </c>
      <c r="G1" s="15" t="s">
        <v>24</v>
      </c>
      <c r="H1" s="15" t="s">
        <v>25</v>
      </c>
      <c r="I1" s="15" t="s">
        <v>26</v>
      </c>
      <c r="J1" s="15" t="s">
        <v>27</v>
      </c>
      <c r="K1" s="15" t="s">
        <v>28</v>
      </c>
      <c r="L1" s="15" t="s">
        <v>29</v>
      </c>
      <c r="M1" s="15" t="s">
        <v>30</v>
      </c>
      <c r="N1" s="15" t="s">
        <v>31</v>
      </c>
      <c r="O1" s="15" t="s">
        <v>32</v>
      </c>
      <c r="P1" s="15" t="s">
        <v>33</v>
      </c>
      <c r="Q1" s="15" t="s">
        <v>34</v>
      </c>
      <c r="R1" s="15" t="s">
        <v>35</v>
      </c>
      <c r="S1" s="15" t="s">
        <v>20</v>
      </c>
      <c r="T1" s="15" t="s">
        <v>36</v>
      </c>
      <c r="U1" s="15" t="s">
        <v>37</v>
      </c>
      <c r="V1" s="15" t="s">
        <v>38</v>
      </c>
      <c r="W1" s="15" t="s">
        <v>39</v>
      </c>
      <c r="X1" s="15" t="s">
        <v>40</v>
      </c>
      <c r="Y1" s="15" t="s">
        <v>41</v>
      </c>
      <c r="Z1" s="15" t="s">
        <v>42</v>
      </c>
      <c r="AA1" s="15" t="s">
        <v>43</v>
      </c>
      <c r="AB1" s="15" t="s">
        <v>44</v>
      </c>
      <c r="AC1" s="15" t="s">
        <v>45</v>
      </c>
      <c r="AD1" s="15" t="s">
        <v>46</v>
      </c>
      <c r="AE1" s="15" t="s">
        <v>47</v>
      </c>
      <c r="AF1" s="15" t="s">
        <v>48</v>
      </c>
      <c r="AG1" s="15" t="s">
        <v>49</v>
      </c>
      <c r="AH1" s="15" t="s">
        <v>46</v>
      </c>
      <c r="AI1" s="15" t="s">
        <v>50</v>
      </c>
      <c r="AJ1" s="15" t="s">
        <v>49</v>
      </c>
      <c r="AK1" s="15" t="s">
        <v>51</v>
      </c>
      <c r="AL1" s="15" t="s">
        <v>52</v>
      </c>
      <c r="AM1" s="15" t="s">
        <v>53</v>
      </c>
      <c r="AN1" s="15" t="s">
        <v>54</v>
      </c>
      <c r="AO1" s="15" t="s">
        <v>55</v>
      </c>
      <c r="AP1" s="15" t="s">
        <v>56</v>
      </c>
      <c r="AQ1" s="15" t="s">
        <v>57</v>
      </c>
      <c r="AR1" s="15" t="s">
        <v>58</v>
      </c>
      <c r="AS1" s="15" t="s">
        <v>59</v>
      </c>
      <c r="AT1" s="15" t="s">
        <v>60</v>
      </c>
      <c r="AU1" s="15" t="s">
        <v>61</v>
      </c>
      <c r="AV1" s="15" t="s">
        <v>62</v>
      </c>
      <c r="AW1" s="15" t="s">
        <v>63</v>
      </c>
      <c r="AX1" s="15" t="s">
        <v>64</v>
      </c>
    </row>
    <row r="2" spans="1:50" s="38" customFormat="1">
      <c r="A2" s="38">
        <v>1</v>
      </c>
      <c r="B2" s="38">
        <v>2</v>
      </c>
      <c r="C2" s="38">
        <v>3</v>
      </c>
      <c r="D2" s="38">
        <v>4</v>
      </c>
      <c r="E2" s="38">
        <v>5</v>
      </c>
      <c r="F2" s="38">
        <v>6</v>
      </c>
      <c r="G2" s="38">
        <v>7</v>
      </c>
      <c r="H2" s="38">
        <v>8</v>
      </c>
      <c r="I2" s="38">
        <v>9</v>
      </c>
      <c r="J2" s="38">
        <v>10</v>
      </c>
      <c r="K2" s="38">
        <v>11</v>
      </c>
      <c r="L2" s="38">
        <v>12</v>
      </c>
      <c r="M2" s="38">
        <v>13</v>
      </c>
      <c r="N2" s="38">
        <v>14</v>
      </c>
      <c r="O2" s="38">
        <v>15</v>
      </c>
      <c r="P2" s="38">
        <v>16</v>
      </c>
      <c r="Q2" s="38">
        <v>17</v>
      </c>
      <c r="R2" s="38">
        <v>18</v>
      </c>
      <c r="S2" s="38">
        <v>19</v>
      </c>
      <c r="T2" s="38">
        <v>20</v>
      </c>
      <c r="U2" s="38">
        <v>21</v>
      </c>
      <c r="V2" s="38">
        <v>22</v>
      </c>
      <c r="W2" s="38">
        <v>23</v>
      </c>
      <c r="X2" s="38">
        <v>24</v>
      </c>
      <c r="Y2" s="38">
        <v>25</v>
      </c>
      <c r="Z2" s="38">
        <v>26</v>
      </c>
      <c r="AA2" s="38">
        <v>27</v>
      </c>
      <c r="AB2" s="38">
        <v>28</v>
      </c>
      <c r="AC2" s="38">
        <v>29</v>
      </c>
      <c r="AD2" s="38">
        <v>30</v>
      </c>
      <c r="AE2" s="38">
        <v>31</v>
      </c>
      <c r="AF2" s="38">
        <v>32</v>
      </c>
      <c r="AG2" s="38">
        <v>33</v>
      </c>
      <c r="AH2" s="38">
        <v>34</v>
      </c>
      <c r="AI2" s="38">
        <v>35</v>
      </c>
      <c r="AJ2" s="38">
        <v>36</v>
      </c>
      <c r="AK2" s="38">
        <v>37</v>
      </c>
      <c r="AL2" s="38">
        <v>38</v>
      </c>
      <c r="AM2" s="38">
        <v>39</v>
      </c>
      <c r="AN2" s="38">
        <v>40</v>
      </c>
      <c r="AO2" s="38">
        <v>41</v>
      </c>
      <c r="AP2" s="38">
        <v>42</v>
      </c>
      <c r="AQ2" s="38">
        <v>43</v>
      </c>
      <c r="AR2" s="38">
        <v>44</v>
      </c>
      <c r="AS2" s="38">
        <v>45</v>
      </c>
      <c r="AT2" s="38">
        <v>46</v>
      </c>
      <c r="AU2" s="38">
        <v>47</v>
      </c>
      <c r="AV2" s="38">
        <v>48</v>
      </c>
      <c r="AW2" s="38">
        <v>49</v>
      </c>
      <c r="AX2" s="38">
        <v>50</v>
      </c>
    </row>
    <row r="3" spans="1:50">
      <c r="A3" s="37">
        <v>142138520</v>
      </c>
      <c r="B3" s="17" t="s">
        <v>120</v>
      </c>
      <c r="C3" s="17" t="s">
        <v>90</v>
      </c>
      <c r="D3" s="17" t="s">
        <v>65</v>
      </c>
      <c r="E3" s="17" t="s">
        <v>66</v>
      </c>
      <c r="F3" s="17" t="s">
        <v>67</v>
      </c>
      <c r="G3" s="17" t="s">
        <v>68</v>
      </c>
      <c r="H3" s="17" t="s">
        <v>69</v>
      </c>
      <c r="I3" s="17" t="s">
        <v>70</v>
      </c>
      <c r="J3" s="17" t="s">
        <v>71</v>
      </c>
      <c r="K3" s="17" t="s">
        <v>10</v>
      </c>
      <c r="L3" s="17" t="s">
        <v>112</v>
      </c>
      <c r="M3" s="17" t="s">
        <v>113</v>
      </c>
      <c r="N3" s="17" t="s">
        <v>82</v>
      </c>
      <c r="O3" s="17" t="s">
        <v>83</v>
      </c>
      <c r="P3" s="17"/>
      <c r="Q3" s="17"/>
      <c r="R3" s="17" t="s">
        <v>121</v>
      </c>
      <c r="S3" s="17" t="s">
        <v>120</v>
      </c>
      <c r="T3" s="17" t="s">
        <v>114</v>
      </c>
      <c r="U3" s="17" t="s">
        <v>115</v>
      </c>
      <c r="V3" s="17"/>
      <c r="W3" s="17"/>
      <c r="X3" s="17"/>
      <c r="Y3" s="17"/>
      <c r="Z3" s="17"/>
      <c r="AA3" s="17" t="s">
        <v>91</v>
      </c>
      <c r="AB3" s="17" t="s">
        <v>92</v>
      </c>
      <c r="AC3" s="17"/>
      <c r="AD3" s="17" t="s">
        <v>93</v>
      </c>
      <c r="AE3" s="18">
        <v>10</v>
      </c>
      <c r="AF3" s="17" t="s">
        <v>76</v>
      </c>
      <c r="AG3" s="18">
        <v>0</v>
      </c>
      <c r="AH3" s="17" t="s">
        <v>89</v>
      </c>
      <c r="AI3" s="18">
        <v>0.2</v>
      </c>
      <c r="AJ3" s="18">
        <v>0</v>
      </c>
      <c r="AK3" s="19">
        <v>12</v>
      </c>
      <c r="AL3" s="19">
        <v>0</v>
      </c>
      <c r="AM3" s="19">
        <v>0</v>
      </c>
      <c r="AN3" s="19">
        <v>3696.4</v>
      </c>
      <c r="AO3" s="19">
        <v>6.8</v>
      </c>
      <c r="AP3" s="19">
        <v>0</v>
      </c>
      <c r="AQ3" s="19">
        <v>0</v>
      </c>
      <c r="AR3" s="19">
        <v>0</v>
      </c>
      <c r="AS3" s="17" t="s">
        <v>77</v>
      </c>
      <c r="AT3" s="17" t="s">
        <v>78</v>
      </c>
      <c r="AU3" s="20">
        <v>42186</v>
      </c>
      <c r="AV3" s="20">
        <v>42216</v>
      </c>
      <c r="AW3" s="35">
        <v>42186</v>
      </c>
      <c r="AX3" s="20">
        <v>42216</v>
      </c>
    </row>
    <row r="4" spans="1:50">
      <c r="A4" s="37">
        <v>142159006</v>
      </c>
      <c r="B4" s="17" t="s">
        <v>120</v>
      </c>
      <c r="C4" s="17" t="s">
        <v>116</v>
      </c>
      <c r="D4" s="17" t="s">
        <v>65</v>
      </c>
      <c r="E4" s="17" t="s">
        <v>66</v>
      </c>
      <c r="F4" s="17" t="s">
        <v>67</v>
      </c>
      <c r="G4" s="17" t="s">
        <v>68</v>
      </c>
      <c r="H4" s="17" t="s">
        <v>69</v>
      </c>
      <c r="I4" s="17" t="s">
        <v>70</v>
      </c>
      <c r="J4" s="17" t="s">
        <v>71</v>
      </c>
      <c r="K4" s="17" t="s">
        <v>10</v>
      </c>
      <c r="L4" s="17" t="s">
        <v>112</v>
      </c>
      <c r="M4" s="17" t="s">
        <v>113</v>
      </c>
      <c r="N4" s="17" t="s">
        <v>82</v>
      </c>
      <c r="O4" s="17" t="s">
        <v>83</v>
      </c>
      <c r="P4" s="17"/>
      <c r="Q4" s="17"/>
      <c r="R4" s="17" t="s">
        <v>121</v>
      </c>
      <c r="S4" s="17" t="s">
        <v>120</v>
      </c>
      <c r="T4" s="17" t="s">
        <v>114</v>
      </c>
      <c r="U4" s="17" t="s">
        <v>115</v>
      </c>
      <c r="V4" s="17"/>
      <c r="W4" s="17"/>
      <c r="X4" s="17"/>
      <c r="Y4" s="17"/>
      <c r="Z4" s="17"/>
      <c r="AA4" s="17" t="s">
        <v>117</v>
      </c>
      <c r="AB4" s="17" t="s">
        <v>118</v>
      </c>
      <c r="AC4" s="17"/>
      <c r="AD4" s="17" t="s">
        <v>119</v>
      </c>
      <c r="AE4" s="18">
        <v>1</v>
      </c>
      <c r="AF4" s="17" t="s">
        <v>76</v>
      </c>
      <c r="AG4" s="18">
        <v>0</v>
      </c>
      <c r="AH4" s="17" t="s">
        <v>89</v>
      </c>
      <c r="AI4" s="18">
        <v>0.08</v>
      </c>
      <c r="AJ4" s="18">
        <v>0</v>
      </c>
      <c r="AK4" s="19">
        <v>9.1999999999999993</v>
      </c>
      <c r="AL4" s="19">
        <v>0</v>
      </c>
      <c r="AM4" s="19">
        <v>0</v>
      </c>
      <c r="AN4" s="19">
        <v>3213.59</v>
      </c>
      <c r="AO4" s="19">
        <v>6771.82</v>
      </c>
      <c r="AP4" s="19">
        <v>0</v>
      </c>
      <c r="AQ4" s="19">
        <v>0</v>
      </c>
      <c r="AR4" s="19">
        <v>0</v>
      </c>
      <c r="AS4" s="17" t="s">
        <v>77</v>
      </c>
      <c r="AT4" s="17" t="s">
        <v>78</v>
      </c>
      <c r="AU4" s="20">
        <v>42186</v>
      </c>
      <c r="AV4" s="20">
        <v>42216</v>
      </c>
      <c r="AW4" s="35">
        <v>42186</v>
      </c>
      <c r="AX4" s="20">
        <v>42216</v>
      </c>
    </row>
    <row r="5" spans="1:50">
      <c r="A5" s="37">
        <v>142160863</v>
      </c>
      <c r="B5" s="17" t="s">
        <v>120</v>
      </c>
      <c r="C5" s="17" t="s">
        <v>122</v>
      </c>
      <c r="D5" s="17" t="s">
        <v>65</v>
      </c>
      <c r="E5" s="17" t="s">
        <v>66</v>
      </c>
      <c r="F5" s="17" t="s">
        <v>67</v>
      </c>
      <c r="G5" s="17" t="s">
        <v>68</v>
      </c>
      <c r="H5" s="17" t="s">
        <v>69</v>
      </c>
      <c r="I5" s="17" t="s">
        <v>70</v>
      </c>
      <c r="J5" s="17" t="s">
        <v>71</v>
      </c>
      <c r="K5" s="17" t="s">
        <v>10</v>
      </c>
      <c r="L5" s="17" t="s">
        <v>112</v>
      </c>
      <c r="M5" s="17" t="s">
        <v>113</v>
      </c>
      <c r="N5" s="17" t="s">
        <v>82</v>
      </c>
      <c r="O5" s="17" t="s">
        <v>83</v>
      </c>
      <c r="P5" s="17"/>
      <c r="Q5" s="17"/>
      <c r="R5" s="17" t="s">
        <v>121</v>
      </c>
      <c r="S5" s="17" t="s">
        <v>120</v>
      </c>
      <c r="T5" s="17" t="s">
        <v>114</v>
      </c>
      <c r="U5" s="17" t="s">
        <v>115</v>
      </c>
      <c r="V5" s="17"/>
      <c r="W5" s="17"/>
      <c r="X5" s="17"/>
      <c r="Y5" s="17"/>
      <c r="Z5" s="17"/>
      <c r="AA5" s="17" t="s">
        <v>123</v>
      </c>
      <c r="AB5" s="17" t="s">
        <v>124</v>
      </c>
      <c r="AC5" s="17"/>
      <c r="AD5" s="17" t="s">
        <v>125</v>
      </c>
      <c r="AE5" s="18">
        <v>1</v>
      </c>
      <c r="AF5" s="17" t="s">
        <v>76</v>
      </c>
      <c r="AG5" s="18">
        <v>0</v>
      </c>
      <c r="AH5" s="17" t="s">
        <v>89</v>
      </c>
      <c r="AI5" s="18">
        <v>0.08</v>
      </c>
      <c r="AJ5" s="18">
        <v>0</v>
      </c>
      <c r="AK5" s="19">
        <v>13.6</v>
      </c>
      <c r="AL5" s="19">
        <v>0</v>
      </c>
      <c r="AM5" s="19">
        <v>0</v>
      </c>
      <c r="AN5" s="19">
        <v>4181.47</v>
      </c>
      <c r="AO5" s="19">
        <v>6771.82</v>
      </c>
      <c r="AP5" s="19">
        <v>0</v>
      </c>
      <c r="AQ5" s="19">
        <v>0</v>
      </c>
      <c r="AR5" s="19">
        <v>0</v>
      </c>
      <c r="AS5" s="17" t="s">
        <v>77</v>
      </c>
      <c r="AT5" s="17" t="s">
        <v>78</v>
      </c>
      <c r="AU5" s="20">
        <v>42186</v>
      </c>
      <c r="AV5" s="20">
        <v>42216</v>
      </c>
      <c r="AW5" s="35">
        <v>42186</v>
      </c>
      <c r="AX5" s="20">
        <v>42216</v>
      </c>
    </row>
    <row r="6" spans="1:50">
      <c r="A6" s="37">
        <v>142182739</v>
      </c>
      <c r="B6" s="17" t="s">
        <v>94</v>
      </c>
      <c r="C6" s="17" t="s">
        <v>130</v>
      </c>
      <c r="D6" s="17" t="s">
        <v>65</v>
      </c>
      <c r="E6" s="17" t="s">
        <v>66</v>
      </c>
      <c r="F6" s="17" t="s">
        <v>67</v>
      </c>
      <c r="G6" s="17" t="s">
        <v>68</v>
      </c>
      <c r="H6" s="17" t="s">
        <v>69</v>
      </c>
      <c r="I6" s="17" t="s">
        <v>70</v>
      </c>
      <c r="J6" s="17" t="s">
        <v>71</v>
      </c>
      <c r="K6" s="17" t="s">
        <v>10</v>
      </c>
      <c r="L6" s="17" t="s">
        <v>80</v>
      </c>
      <c r="M6" s="17" t="s">
        <v>81</v>
      </c>
      <c r="N6" s="17" t="s">
        <v>82</v>
      </c>
      <c r="O6" s="17" t="s">
        <v>83</v>
      </c>
      <c r="P6" s="17"/>
      <c r="Q6" s="17"/>
      <c r="R6" s="17" t="s">
        <v>95</v>
      </c>
      <c r="S6" s="17" t="s">
        <v>94</v>
      </c>
      <c r="T6" s="17" t="s">
        <v>84</v>
      </c>
      <c r="U6" s="17" t="s">
        <v>85</v>
      </c>
      <c r="V6" s="17"/>
      <c r="W6" s="17"/>
      <c r="X6" s="17"/>
      <c r="Y6" s="17"/>
      <c r="Z6" s="17"/>
      <c r="AA6" s="17" t="s">
        <v>131</v>
      </c>
      <c r="AB6" s="17" t="s">
        <v>132</v>
      </c>
      <c r="AC6" s="17"/>
      <c r="AD6" s="17" t="s">
        <v>133</v>
      </c>
      <c r="AE6" s="18">
        <v>2</v>
      </c>
      <c r="AF6" s="17" t="s">
        <v>76</v>
      </c>
      <c r="AG6" s="18">
        <v>0</v>
      </c>
      <c r="AH6" s="17" t="s">
        <v>89</v>
      </c>
      <c r="AI6" s="18">
        <v>0.12</v>
      </c>
      <c r="AJ6" s="18">
        <v>0</v>
      </c>
      <c r="AK6" s="19">
        <v>6.5</v>
      </c>
      <c r="AL6" s="19">
        <v>0</v>
      </c>
      <c r="AM6" s="19">
        <v>0</v>
      </c>
      <c r="AN6" s="19">
        <v>2331.46</v>
      </c>
      <c r="AO6" s="19">
        <v>0</v>
      </c>
      <c r="AP6" s="19">
        <v>0</v>
      </c>
      <c r="AQ6" s="19">
        <v>0</v>
      </c>
      <c r="AR6" s="19">
        <v>0</v>
      </c>
      <c r="AS6" s="17" t="s">
        <v>77</v>
      </c>
      <c r="AT6" s="17" t="s">
        <v>78</v>
      </c>
      <c r="AU6" s="20">
        <v>42095</v>
      </c>
      <c r="AV6" s="20">
        <v>42124</v>
      </c>
      <c r="AW6" s="35">
        <v>42095</v>
      </c>
      <c r="AX6" s="20">
        <v>42124</v>
      </c>
    </row>
    <row r="7" spans="1:50">
      <c r="A7" s="37">
        <v>142137384</v>
      </c>
      <c r="B7" s="17" t="s">
        <v>94</v>
      </c>
      <c r="C7" s="17" t="s">
        <v>79</v>
      </c>
      <c r="D7" s="17" t="s">
        <v>65</v>
      </c>
      <c r="E7" s="17" t="s">
        <v>66</v>
      </c>
      <c r="F7" s="17" t="s">
        <v>67</v>
      </c>
      <c r="G7" s="17" t="s">
        <v>68</v>
      </c>
      <c r="H7" s="17" t="s">
        <v>69</v>
      </c>
      <c r="I7" s="17" t="s">
        <v>70</v>
      </c>
      <c r="J7" s="17" t="s">
        <v>71</v>
      </c>
      <c r="K7" s="17" t="s">
        <v>10</v>
      </c>
      <c r="L7" s="17" t="s">
        <v>80</v>
      </c>
      <c r="M7" s="17" t="s">
        <v>81</v>
      </c>
      <c r="N7" s="17" t="s">
        <v>82</v>
      </c>
      <c r="O7" s="17" t="s">
        <v>83</v>
      </c>
      <c r="P7" s="17"/>
      <c r="Q7" s="17"/>
      <c r="R7" s="17" t="s">
        <v>95</v>
      </c>
      <c r="S7" s="17" t="s">
        <v>94</v>
      </c>
      <c r="T7" s="17" t="s">
        <v>84</v>
      </c>
      <c r="U7" s="17" t="s">
        <v>85</v>
      </c>
      <c r="V7" s="17"/>
      <c r="W7" s="17"/>
      <c r="X7" s="17"/>
      <c r="Y7" s="17"/>
      <c r="Z7" s="17"/>
      <c r="AA7" s="17" t="s">
        <v>86</v>
      </c>
      <c r="AB7" s="17" t="s">
        <v>87</v>
      </c>
      <c r="AC7" s="17"/>
      <c r="AD7" s="17" t="s">
        <v>88</v>
      </c>
      <c r="AE7" s="18">
        <v>3</v>
      </c>
      <c r="AF7" s="17" t="s">
        <v>76</v>
      </c>
      <c r="AG7" s="18">
        <v>0</v>
      </c>
      <c r="AH7" s="17" t="s">
        <v>89</v>
      </c>
      <c r="AI7" s="18">
        <v>0.16</v>
      </c>
      <c r="AJ7" s="18">
        <v>0</v>
      </c>
      <c r="AK7" s="19">
        <v>14.5</v>
      </c>
      <c r="AL7" s="19">
        <v>0</v>
      </c>
      <c r="AM7" s="19">
        <v>0</v>
      </c>
      <c r="AN7" s="19">
        <v>5090.93</v>
      </c>
      <c r="AO7" s="19">
        <v>6724.07</v>
      </c>
      <c r="AP7" s="19">
        <v>0</v>
      </c>
      <c r="AQ7" s="19">
        <v>0</v>
      </c>
      <c r="AR7" s="19">
        <v>0</v>
      </c>
      <c r="AS7" s="17" t="s">
        <v>77</v>
      </c>
      <c r="AT7" s="17" t="s">
        <v>78</v>
      </c>
      <c r="AU7" s="20">
        <v>42186</v>
      </c>
      <c r="AV7" s="20">
        <v>42216</v>
      </c>
      <c r="AW7" s="35">
        <v>42186</v>
      </c>
      <c r="AX7" s="20">
        <v>42216</v>
      </c>
    </row>
    <row r="8" spans="1:50" s="86" customFormat="1">
      <c r="A8" s="81">
        <v>142137431</v>
      </c>
      <c r="B8" s="122" t="s">
        <v>100</v>
      </c>
      <c r="C8" s="82" t="s">
        <v>96</v>
      </c>
      <c r="D8" s="82" t="s">
        <v>65</v>
      </c>
      <c r="E8" s="82" t="s">
        <v>66</v>
      </c>
      <c r="F8" s="82" t="s">
        <v>67</v>
      </c>
      <c r="G8" s="82" t="s">
        <v>68</v>
      </c>
      <c r="H8" s="82" t="s">
        <v>69</v>
      </c>
      <c r="I8" s="82" t="s">
        <v>70</v>
      </c>
      <c r="J8" s="82" t="s">
        <v>71</v>
      </c>
      <c r="K8" s="82" t="s">
        <v>10</v>
      </c>
      <c r="L8" s="82" t="s">
        <v>72</v>
      </c>
      <c r="M8" s="82" t="s">
        <v>73</v>
      </c>
      <c r="N8" s="82" t="s">
        <v>82</v>
      </c>
      <c r="O8" s="82" t="s">
        <v>83</v>
      </c>
      <c r="P8" s="82"/>
      <c r="Q8" s="82"/>
      <c r="R8" s="82" t="s">
        <v>101</v>
      </c>
      <c r="S8" s="82" t="s">
        <v>100</v>
      </c>
      <c r="T8" s="82" t="s">
        <v>74</v>
      </c>
      <c r="U8" s="82" t="s">
        <v>75</v>
      </c>
      <c r="V8" s="82"/>
      <c r="W8" s="82"/>
      <c r="X8" s="82"/>
      <c r="Y8" s="82"/>
      <c r="Z8" s="82"/>
      <c r="AA8" s="82" t="s">
        <v>97</v>
      </c>
      <c r="AB8" s="82" t="s">
        <v>98</v>
      </c>
      <c r="AC8" s="82"/>
      <c r="AD8" s="82" t="s">
        <v>99</v>
      </c>
      <c r="AE8" s="83">
        <v>5</v>
      </c>
      <c r="AF8" s="82" t="s">
        <v>76</v>
      </c>
      <c r="AG8" s="83">
        <v>0</v>
      </c>
      <c r="AH8" s="82" t="s">
        <v>89</v>
      </c>
      <c r="AI8" s="83">
        <v>0.08</v>
      </c>
      <c r="AJ8" s="83">
        <v>0</v>
      </c>
      <c r="AK8" s="84">
        <v>4.2</v>
      </c>
      <c r="AL8" s="84">
        <v>0</v>
      </c>
      <c r="AM8" s="84">
        <v>0</v>
      </c>
      <c r="AN8" s="84">
        <v>1293.74</v>
      </c>
      <c r="AO8" s="84">
        <v>163.96</v>
      </c>
      <c r="AP8" s="84">
        <v>0</v>
      </c>
      <c r="AQ8" s="84">
        <v>0</v>
      </c>
      <c r="AR8" s="84">
        <v>0</v>
      </c>
      <c r="AS8" s="82" t="s">
        <v>77</v>
      </c>
      <c r="AT8" s="82" t="s">
        <v>78</v>
      </c>
      <c r="AU8" s="87">
        <v>42130</v>
      </c>
      <c r="AV8" s="85">
        <v>42153</v>
      </c>
      <c r="AW8" s="124">
        <v>42130</v>
      </c>
      <c r="AX8" s="85">
        <v>42153</v>
      </c>
    </row>
    <row r="9" spans="1:50" s="86" customFormat="1">
      <c r="A9" s="81">
        <v>142137454</v>
      </c>
      <c r="B9" s="123" t="s">
        <v>100</v>
      </c>
      <c r="C9" s="82" t="s">
        <v>108</v>
      </c>
      <c r="D9" s="82" t="s">
        <v>65</v>
      </c>
      <c r="E9" s="82" t="s">
        <v>66</v>
      </c>
      <c r="F9" s="82" t="s">
        <v>67</v>
      </c>
      <c r="G9" s="82" t="s">
        <v>68</v>
      </c>
      <c r="H9" s="82" t="s">
        <v>69</v>
      </c>
      <c r="I9" s="82" t="s">
        <v>70</v>
      </c>
      <c r="J9" s="82" t="s">
        <v>71</v>
      </c>
      <c r="K9" s="82" t="s">
        <v>10</v>
      </c>
      <c r="L9" s="82" t="s">
        <v>72</v>
      </c>
      <c r="M9" s="82" t="s">
        <v>73</v>
      </c>
      <c r="N9" s="82" t="s">
        <v>82</v>
      </c>
      <c r="O9" s="82" t="s">
        <v>83</v>
      </c>
      <c r="P9" s="82"/>
      <c r="Q9" s="82"/>
      <c r="R9" s="82" t="s">
        <v>101</v>
      </c>
      <c r="S9" s="82" t="s">
        <v>100</v>
      </c>
      <c r="T9" s="82" t="s">
        <v>74</v>
      </c>
      <c r="U9" s="82" t="s">
        <v>75</v>
      </c>
      <c r="V9" s="82"/>
      <c r="W9" s="82"/>
      <c r="X9" s="82"/>
      <c r="Y9" s="82"/>
      <c r="Z9" s="82"/>
      <c r="AA9" s="82" t="s">
        <v>109</v>
      </c>
      <c r="AB9" s="82" t="s">
        <v>110</v>
      </c>
      <c r="AC9" s="82"/>
      <c r="AD9" s="82" t="s">
        <v>111</v>
      </c>
      <c r="AE9" s="83">
        <v>1</v>
      </c>
      <c r="AF9" s="82" t="s">
        <v>76</v>
      </c>
      <c r="AG9" s="83">
        <v>0</v>
      </c>
      <c r="AH9" s="82" t="s">
        <v>89</v>
      </c>
      <c r="AI9" s="83">
        <v>0.08</v>
      </c>
      <c r="AJ9" s="83">
        <v>0</v>
      </c>
      <c r="AK9" s="84">
        <v>5.8</v>
      </c>
      <c r="AL9" s="84">
        <v>0</v>
      </c>
      <c r="AM9" s="84">
        <v>0</v>
      </c>
      <c r="AN9" s="84">
        <v>1890.38</v>
      </c>
      <c r="AO9" s="84">
        <v>2241.36</v>
      </c>
      <c r="AP9" s="84">
        <v>0</v>
      </c>
      <c r="AQ9" s="84">
        <v>0</v>
      </c>
      <c r="AR9" s="84">
        <v>0</v>
      </c>
      <c r="AS9" s="82" t="s">
        <v>77</v>
      </c>
      <c r="AT9" s="82" t="s">
        <v>78</v>
      </c>
      <c r="AU9" s="87">
        <v>42130</v>
      </c>
      <c r="AV9" s="85">
        <v>42153</v>
      </c>
      <c r="AW9" s="124">
        <v>42130</v>
      </c>
      <c r="AX9" s="85">
        <v>42153</v>
      </c>
    </row>
    <row r="10" spans="1:50" s="86" customFormat="1">
      <c r="A10" s="81">
        <v>142180819</v>
      </c>
      <c r="B10" s="123" t="s">
        <v>100</v>
      </c>
      <c r="C10" s="82" t="s">
        <v>126</v>
      </c>
      <c r="D10" s="82" t="s">
        <v>65</v>
      </c>
      <c r="E10" s="82" t="s">
        <v>66</v>
      </c>
      <c r="F10" s="82" t="s">
        <v>67</v>
      </c>
      <c r="G10" s="82" t="s">
        <v>68</v>
      </c>
      <c r="H10" s="82" t="s">
        <v>69</v>
      </c>
      <c r="I10" s="82" t="s">
        <v>70</v>
      </c>
      <c r="J10" s="82" t="s">
        <v>71</v>
      </c>
      <c r="K10" s="82" t="s">
        <v>10</v>
      </c>
      <c r="L10" s="82" t="s">
        <v>72</v>
      </c>
      <c r="M10" s="82" t="s">
        <v>73</v>
      </c>
      <c r="N10" s="82" t="s">
        <v>82</v>
      </c>
      <c r="O10" s="82" t="s">
        <v>83</v>
      </c>
      <c r="P10" s="82"/>
      <c r="Q10" s="82"/>
      <c r="R10" s="82" t="s">
        <v>101</v>
      </c>
      <c r="S10" s="82" t="s">
        <v>100</v>
      </c>
      <c r="T10" s="82" t="s">
        <v>74</v>
      </c>
      <c r="U10" s="82" t="s">
        <v>75</v>
      </c>
      <c r="V10" s="82"/>
      <c r="W10" s="82"/>
      <c r="X10" s="82"/>
      <c r="Y10" s="82"/>
      <c r="Z10" s="82"/>
      <c r="AA10" s="82" t="s">
        <v>127</v>
      </c>
      <c r="AB10" s="82" t="s">
        <v>128</v>
      </c>
      <c r="AC10" s="82"/>
      <c r="AD10" s="82" t="s">
        <v>129</v>
      </c>
      <c r="AE10" s="83">
        <v>15</v>
      </c>
      <c r="AF10" s="82" t="s">
        <v>76</v>
      </c>
      <c r="AG10" s="83">
        <v>0</v>
      </c>
      <c r="AH10" s="82" t="s">
        <v>89</v>
      </c>
      <c r="AI10" s="83">
        <v>2.5000000000000001E-2</v>
      </c>
      <c r="AJ10" s="83">
        <v>0</v>
      </c>
      <c r="AK10" s="84">
        <v>87.8</v>
      </c>
      <c r="AL10" s="84">
        <v>0</v>
      </c>
      <c r="AM10" s="84">
        <v>0</v>
      </c>
      <c r="AN10" s="84">
        <v>27053.11</v>
      </c>
      <c r="AO10" s="84">
        <v>5009.42</v>
      </c>
      <c r="AP10" s="84">
        <v>0</v>
      </c>
      <c r="AQ10" s="84">
        <v>0</v>
      </c>
      <c r="AR10" s="84">
        <v>0</v>
      </c>
      <c r="AS10" s="82" t="s">
        <v>77</v>
      </c>
      <c r="AT10" s="82" t="s">
        <v>78</v>
      </c>
      <c r="AU10" s="87">
        <v>42278</v>
      </c>
      <c r="AV10" s="85">
        <v>42307</v>
      </c>
      <c r="AW10" s="124">
        <v>42278</v>
      </c>
      <c r="AX10" s="85">
        <v>42307</v>
      </c>
    </row>
    <row r="11" spans="1:50">
      <c r="A11" s="37">
        <v>142180860</v>
      </c>
      <c r="B11" s="17" t="s">
        <v>102</v>
      </c>
      <c r="C11" s="17" t="s">
        <v>126</v>
      </c>
      <c r="D11" s="17" t="s">
        <v>65</v>
      </c>
      <c r="E11" s="17" t="s">
        <v>66</v>
      </c>
      <c r="F11" s="17" t="s">
        <v>67</v>
      </c>
      <c r="G11" s="17" t="s">
        <v>68</v>
      </c>
      <c r="H11" s="17" t="s">
        <v>69</v>
      </c>
      <c r="I11" s="17" t="s">
        <v>70</v>
      </c>
      <c r="J11" s="17" t="s">
        <v>71</v>
      </c>
      <c r="K11" s="17" t="s">
        <v>10</v>
      </c>
      <c r="L11" s="17" t="s">
        <v>72</v>
      </c>
      <c r="M11" s="17" t="s">
        <v>73</v>
      </c>
      <c r="N11" s="17" t="s">
        <v>82</v>
      </c>
      <c r="O11" s="17" t="s">
        <v>83</v>
      </c>
      <c r="P11" s="17"/>
      <c r="Q11" s="17"/>
      <c r="R11" s="17" t="s">
        <v>103</v>
      </c>
      <c r="S11" s="17" t="s">
        <v>102</v>
      </c>
      <c r="T11" s="17" t="s">
        <v>74</v>
      </c>
      <c r="U11" s="17" t="s">
        <v>75</v>
      </c>
      <c r="V11" s="17"/>
      <c r="W11" s="17"/>
      <c r="X11" s="17"/>
      <c r="Y11" s="17"/>
      <c r="Z11" s="17"/>
      <c r="AA11" s="17" t="s">
        <v>127</v>
      </c>
      <c r="AB11" s="17" t="s">
        <v>128</v>
      </c>
      <c r="AC11" s="17"/>
      <c r="AD11" s="17" t="s">
        <v>129</v>
      </c>
      <c r="AE11" s="18">
        <v>7</v>
      </c>
      <c r="AF11" s="17" t="s">
        <v>76</v>
      </c>
      <c r="AG11" s="18">
        <v>0</v>
      </c>
      <c r="AH11" s="17" t="s">
        <v>89</v>
      </c>
      <c r="AI11" s="18">
        <v>2.5000000000000001E-2</v>
      </c>
      <c r="AJ11" s="18">
        <v>0</v>
      </c>
      <c r="AK11" s="19">
        <v>41</v>
      </c>
      <c r="AL11" s="19">
        <v>0</v>
      </c>
      <c r="AM11" s="19">
        <v>0</v>
      </c>
      <c r="AN11" s="19">
        <v>12637.15</v>
      </c>
      <c r="AO11" s="19">
        <v>2337.73</v>
      </c>
      <c r="AP11" s="19">
        <v>0</v>
      </c>
      <c r="AQ11" s="19">
        <v>0</v>
      </c>
      <c r="AR11" s="19">
        <v>0</v>
      </c>
      <c r="AS11" s="17" t="s">
        <v>77</v>
      </c>
      <c r="AT11" s="17" t="s">
        <v>78</v>
      </c>
      <c r="AU11" s="20">
        <v>42065</v>
      </c>
      <c r="AV11" s="20">
        <v>42094</v>
      </c>
      <c r="AW11" s="35">
        <v>42065</v>
      </c>
      <c r="AX11" s="20">
        <v>42094</v>
      </c>
    </row>
    <row r="12" spans="1:50">
      <c r="A12" s="37">
        <v>142137432</v>
      </c>
      <c r="B12" s="17" t="s">
        <v>102</v>
      </c>
      <c r="C12" s="17" t="s">
        <v>96</v>
      </c>
      <c r="D12" s="17" t="s">
        <v>65</v>
      </c>
      <c r="E12" s="17" t="s">
        <v>66</v>
      </c>
      <c r="F12" s="17" t="s">
        <v>67</v>
      </c>
      <c r="G12" s="17" t="s">
        <v>68</v>
      </c>
      <c r="H12" s="17" t="s">
        <v>69</v>
      </c>
      <c r="I12" s="17" t="s">
        <v>70</v>
      </c>
      <c r="J12" s="17" t="s">
        <v>71</v>
      </c>
      <c r="K12" s="17" t="s">
        <v>10</v>
      </c>
      <c r="L12" s="17" t="s">
        <v>72</v>
      </c>
      <c r="M12" s="17" t="s">
        <v>73</v>
      </c>
      <c r="N12" s="17" t="s">
        <v>82</v>
      </c>
      <c r="O12" s="17" t="s">
        <v>83</v>
      </c>
      <c r="P12" s="17"/>
      <c r="Q12" s="17"/>
      <c r="R12" s="17" t="s">
        <v>103</v>
      </c>
      <c r="S12" s="17" t="s">
        <v>102</v>
      </c>
      <c r="T12" s="17" t="s">
        <v>74</v>
      </c>
      <c r="U12" s="17" t="s">
        <v>75</v>
      </c>
      <c r="V12" s="17"/>
      <c r="W12" s="17"/>
      <c r="X12" s="17"/>
      <c r="Y12" s="17"/>
      <c r="Z12" s="17"/>
      <c r="AA12" s="17" t="s">
        <v>97</v>
      </c>
      <c r="AB12" s="17" t="s">
        <v>98</v>
      </c>
      <c r="AC12" s="17"/>
      <c r="AD12" s="17" t="s">
        <v>99</v>
      </c>
      <c r="AE12" s="18">
        <v>5</v>
      </c>
      <c r="AF12" s="17" t="s">
        <v>76</v>
      </c>
      <c r="AG12" s="18">
        <v>0</v>
      </c>
      <c r="AH12" s="17" t="s">
        <v>89</v>
      </c>
      <c r="AI12" s="18">
        <v>0.08</v>
      </c>
      <c r="AJ12" s="18">
        <v>0</v>
      </c>
      <c r="AK12" s="19">
        <v>4.2</v>
      </c>
      <c r="AL12" s="19">
        <v>0</v>
      </c>
      <c r="AM12" s="19">
        <v>0</v>
      </c>
      <c r="AN12" s="19">
        <v>1293.74</v>
      </c>
      <c r="AO12" s="19">
        <v>163.96</v>
      </c>
      <c r="AP12" s="19">
        <v>0</v>
      </c>
      <c r="AQ12" s="19">
        <v>0</v>
      </c>
      <c r="AR12" s="19">
        <v>0</v>
      </c>
      <c r="AS12" s="17" t="s">
        <v>77</v>
      </c>
      <c r="AT12" s="17" t="s">
        <v>78</v>
      </c>
      <c r="AU12" s="20">
        <v>42130</v>
      </c>
      <c r="AV12" s="20">
        <v>42153</v>
      </c>
      <c r="AW12" s="35">
        <v>42130</v>
      </c>
      <c r="AX12" s="20">
        <v>42153</v>
      </c>
    </row>
    <row r="13" spans="1:50">
      <c r="A13" s="37">
        <v>142137433</v>
      </c>
      <c r="B13" s="17" t="s">
        <v>102</v>
      </c>
      <c r="C13" s="17" t="s">
        <v>104</v>
      </c>
      <c r="D13" s="17" t="s">
        <v>65</v>
      </c>
      <c r="E13" s="17" t="s">
        <v>66</v>
      </c>
      <c r="F13" s="17" t="s">
        <v>67</v>
      </c>
      <c r="G13" s="17" t="s">
        <v>68</v>
      </c>
      <c r="H13" s="17" t="s">
        <v>69</v>
      </c>
      <c r="I13" s="17" t="s">
        <v>70</v>
      </c>
      <c r="J13" s="17" t="s">
        <v>71</v>
      </c>
      <c r="K13" s="17" t="s">
        <v>10</v>
      </c>
      <c r="L13" s="17" t="s">
        <v>72</v>
      </c>
      <c r="M13" s="17" t="s">
        <v>73</v>
      </c>
      <c r="N13" s="17" t="s">
        <v>82</v>
      </c>
      <c r="O13" s="17" t="s">
        <v>83</v>
      </c>
      <c r="P13" s="17"/>
      <c r="Q13" s="17"/>
      <c r="R13" s="17" t="s">
        <v>103</v>
      </c>
      <c r="S13" s="17" t="s">
        <v>102</v>
      </c>
      <c r="T13" s="17" t="s">
        <v>74</v>
      </c>
      <c r="U13" s="17" t="s">
        <v>75</v>
      </c>
      <c r="V13" s="17"/>
      <c r="W13" s="17"/>
      <c r="X13" s="17"/>
      <c r="Y13" s="17"/>
      <c r="Z13" s="17"/>
      <c r="AA13" s="17" t="s">
        <v>105</v>
      </c>
      <c r="AB13" s="17" t="s">
        <v>106</v>
      </c>
      <c r="AC13" s="17"/>
      <c r="AD13" s="17" t="s">
        <v>107</v>
      </c>
      <c r="AE13" s="18">
        <v>0.96</v>
      </c>
      <c r="AF13" s="17" t="s">
        <v>8</v>
      </c>
      <c r="AG13" s="18">
        <v>0</v>
      </c>
      <c r="AH13" s="17" t="s">
        <v>89</v>
      </c>
      <c r="AI13" s="18">
        <v>0.12</v>
      </c>
      <c r="AJ13" s="18">
        <v>0</v>
      </c>
      <c r="AK13" s="19">
        <v>41.8</v>
      </c>
      <c r="AL13" s="19">
        <v>0</v>
      </c>
      <c r="AM13" s="19">
        <v>0</v>
      </c>
      <c r="AN13" s="19">
        <v>12868.01</v>
      </c>
      <c r="AO13" s="19">
        <v>15448.36</v>
      </c>
      <c r="AP13" s="19">
        <v>0</v>
      </c>
      <c r="AQ13" s="19">
        <v>0</v>
      </c>
      <c r="AR13" s="19">
        <v>0</v>
      </c>
      <c r="AS13" s="17" t="s">
        <v>77</v>
      </c>
      <c r="AT13" s="17" t="s">
        <v>78</v>
      </c>
      <c r="AU13" s="20">
        <v>42186</v>
      </c>
      <c r="AV13" s="20">
        <v>42216</v>
      </c>
      <c r="AW13" s="35">
        <v>42186</v>
      </c>
      <c r="AX13" s="20">
        <v>42216</v>
      </c>
    </row>
  </sheetData>
  <autoFilter ref="A1:AX13">
    <sortState ref="A2:AX674">
      <sortCondition ref="B1:B674"/>
    </sortState>
  </autoFilter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33"/>
  <sheetViews>
    <sheetView workbookViewId="0">
      <pane ySplit="1" topLeftCell="A2" activePane="bottomLeft" state="frozen"/>
      <selection activeCell="E2340" sqref="E2340"/>
      <selection pane="bottomLeft" activeCell="D42" sqref="D42"/>
    </sheetView>
  </sheetViews>
  <sheetFormatPr defaultColWidth="11.42578125" defaultRowHeight="12.75"/>
  <cols>
    <col min="1" max="1" width="12.85546875" style="25" customWidth="1"/>
    <col min="2" max="2" width="13.28515625" style="33" customWidth="1"/>
    <col min="3" max="3" width="10.42578125" style="103" bestFit="1" customWidth="1"/>
    <col min="4" max="4" width="32.28515625" style="25" bestFit="1" customWidth="1"/>
    <col min="5" max="5" width="16" style="25" customWidth="1"/>
    <col min="6" max="6" width="46.85546875" style="25" customWidth="1"/>
    <col min="7" max="7" width="12.7109375" style="25" customWidth="1"/>
    <col min="8" max="8" width="16" style="25" customWidth="1"/>
    <col min="9" max="9" width="13.28515625" style="25" bestFit="1" customWidth="1"/>
    <col min="10" max="10" width="6.28515625" style="25" customWidth="1"/>
    <col min="11" max="16384" width="11.42578125" style="25"/>
  </cols>
  <sheetData>
    <row r="1" spans="1:10" ht="25.5">
      <c r="A1" s="22" t="s">
        <v>134</v>
      </c>
      <c r="B1" s="23" t="s">
        <v>135</v>
      </c>
      <c r="C1" s="101" t="s">
        <v>19</v>
      </c>
      <c r="D1" s="24" t="s">
        <v>136</v>
      </c>
      <c r="E1" s="22" t="s">
        <v>137</v>
      </c>
      <c r="F1" s="22" t="s">
        <v>21</v>
      </c>
      <c r="G1" s="22" t="s">
        <v>138</v>
      </c>
      <c r="H1" s="22" t="s">
        <v>2</v>
      </c>
      <c r="I1" s="22" t="s">
        <v>139</v>
      </c>
      <c r="J1" s="22" t="s">
        <v>140</v>
      </c>
    </row>
    <row r="2" spans="1:10">
      <c r="A2" s="26" t="s">
        <v>114</v>
      </c>
      <c r="B2" s="26" t="s">
        <v>141</v>
      </c>
      <c r="C2" s="102">
        <v>142159006</v>
      </c>
      <c r="D2" s="27" t="e">
        <f t="shared" ref="D2:D8" si="0">VLOOKUP(C2,ДИСП,2,0)</f>
        <v>#NAME?</v>
      </c>
      <c r="E2" s="26" t="s">
        <v>154</v>
      </c>
      <c r="F2" s="26" t="s">
        <v>17</v>
      </c>
      <c r="G2" s="29">
        <v>0.25</v>
      </c>
      <c r="H2" s="26" t="s">
        <v>142</v>
      </c>
      <c r="I2" s="34">
        <v>42186</v>
      </c>
      <c r="J2" s="26" t="s">
        <v>143</v>
      </c>
    </row>
    <row r="3" spans="1:10">
      <c r="A3" s="26" t="s">
        <v>114</v>
      </c>
      <c r="B3" s="26" t="s">
        <v>141</v>
      </c>
      <c r="C3" s="102">
        <v>142159006</v>
      </c>
      <c r="D3" s="27" t="e">
        <f t="shared" si="0"/>
        <v>#NAME?</v>
      </c>
      <c r="E3" s="26" t="s">
        <v>159</v>
      </c>
      <c r="F3" s="26" t="s">
        <v>160</v>
      </c>
      <c r="G3" s="28">
        <v>1</v>
      </c>
      <c r="H3" s="26" t="s">
        <v>145</v>
      </c>
      <c r="I3" s="34">
        <v>42186</v>
      </c>
      <c r="J3" s="26" t="s">
        <v>143</v>
      </c>
    </row>
    <row r="4" spans="1:10">
      <c r="A4" s="26" t="s">
        <v>114</v>
      </c>
      <c r="B4" s="26" t="s">
        <v>141</v>
      </c>
      <c r="C4" s="102">
        <v>142159006</v>
      </c>
      <c r="D4" s="27" t="e">
        <f t="shared" si="0"/>
        <v>#NAME?</v>
      </c>
      <c r="E4" s="26" t="s">
        <v>153</v>
      </c>
      <c r="F4" s="26" t="s">
        <v>13</v>
      </c>
      <c r="G4" s="28">
        <v>5</v>
      </c>
      <c r="H4" s="26" t="s">
        <v>145</v>
      </c>
      <c r="I4" s="34">
        <v>42186</v>
      </c>
      <c r="J4" s="26" t="s">
        <v>143</v>
      </c>
    </row>
    <row r="5" spans="1:10">
      <c r="A5" s="26" t="s">
        <v>114</v>
      </c>
      <c r="B5" s="26" t="s">
        <v>141</v>
      </c>
      <c r="C5" s="102">
        <v>142159006</v>
      </c>
      <c r="D5" s="27" t="e">
        <f t="shared" si="0"/>
        <v>#NAME?</v>
      </c>
      <c r="E5" s="26" t="s">
        <v>161</v>
      </c>
      <c r="F5" s="26" t="s">
        <v>162</v>
      </c>
      <c r="G5" s="28">
        <v>5</v>
      </c>
      <c r="H5" s="26" t="s">
        <v>145</v>
      </c>
      <c r="I5" s="34">
        <v>42186</v>
      </c>
      <c r="J5" s="26" t="s">
        <v>143</v>
      </c>
    </row>
    <row r="6" spans="1:10">
      <c r="A6" s="26" t="s">
        <v>114</v>
      </c>
      <c r="B6" s="26" t="s">
        <v>141</v>
      </c>
      <c r="C6" s="102">
        <v>142159006</v>
      </c>
      <c r="D6" s="27" t="e">
        <f t="shared" si="0"/>
        <v>#NAME?</v>
      </c>
      <c r="E6" s="26" t="s">
        <v>155</v>
      </c>
      <c r="F6" s="26" t="s">
        <v>12</v>
      </c>
      <c r="G6" s="28">
        <v>5</v>
      </c>
      <c r="H6" s="26" t="s">
        <v>145</v>
      </c>
      <c r="I6" s="34">
        <v>42186</v>
      </c>
      <c r="J6" s="26" t="s">
        <v>143</v>
      </c>
    </row>
    <row r="7" spans="1:10">
      <c r="A7" s="26" t="s">
        <v>114</v>
      </c>
      <c r="B7" s="26" t="s">
        <v>141</v>
      </c>
      <c r="C7" s="102">
        <v>142159006</v>
      </c>
      <c r="D7" s="27" t="e">
        <f t="shared" si="0"/>
        <v>#NAME?</v>
      </c>
      <c r="E7" s="26" t="s">
        <v>156</v>
      </c>
      <c r="F7" s="26" t="s">
        <v>15</v>
      </c>
      <c r="G7" s="29">
        <v>0.5</v>
      </c>
      <c r="H7" s="26" t="s">
        <v>142</v>
      </c>
      <c r="I7" s="34">
        <v>42186</v>
      </c>
      <c r="J7" s="26" t="s">
        <v>143</v>
      </c>
    </row>
    <row r="8" spans="1:10">
      <c r="A8" s="26" t="s">
        <v>114</v>
      </c>
      <c r="B8" s="26" t="s">
        <v>141</v>
      </c>
      <c r="C8" s="102">
        <v>142159006</v>
      </c>
      <c r="D8" s="27" t="e">
        <f t="shared" si="0"/>
        <v>#NAME?</v>
      </c>
      <c r="E8" s="26" t="s">
        <v>144</v>
      </c>
      <c r="F8" s="26" t="s">
        <v>18</v>
      </c>
      <c r="G8" s="29">
        <v>0.02</v>
      </c>
      <c r="H8" s="26" t="s">
        <v>142</v>
      </c>
      <c r="I8" s="34">
        <v>42186</v>
      </c>
      <c r="J8" s="26" t="s">
        <v>143</v>
      </c>
    </row>
    <row r="9" spans="1:10">
      <c r="A9" s="26" t="s">
        <v>114</v>
      </c>
      <c r="B9" s="26" t="s">
        <v>141</v>
      </c>
      <c r="C9" s="102">
        <v>142138520</v>
      </c>
      <c r="D9" s="27" t="e">
        <f>VLOOKUP(C9,ДИСП,2,0)</f>
        <v>#NAME?</v>
      </c>
      <c r="E9" s="26" t="s">
        <v>149</v>
      </c>
      <c r="F9" s="26" t="s">
        <v>14</v>
      </c>
      <c r="G9" s="29">
        <v>0.1</v>
      </c>
      <c r="H9" s="26" t="s">
        <v>142</v>
      </c>
      <c r="I9" s="34">
        <v>42186</v>
      </c>
      <c r="J9" s="26" t="s">
        <v>143</v>
      </c>
    </row>
    <row r="10" spans="1:10">
      <c r="A10" s="26" t="s">
        <v>114</v>
      </c>
      <c r="B10" s="26" t="s">
        <v>141</v>
      </c>
      <c r="C10" s="102">
        <v>142160863</v>
      </c>
      <c r="D10" s="27" t="e">
        <f t="shared" ref="D10:D16" si="1">VLOOKUP(C10,ДИСП,2,0)</f>
        <v>#NAME?</v>
      </c>
      <c r="E10" s="26" t="s">
        <v>154</v>
      </c>
      <c r="F10" s="26" t="s">
        <v>17</v>
      </c>
      <c r="G10" s="29">
        <v>0.25</v>
      </c>
      <c r="H10" s="26" t="s">
        <v>142</v>
      </c>
      <c r="I10" s="34">
        <v>42186</v>
      </c>
      <c r="J10" s="26" t="s">
        <v>143</v>
      </c>
    </row>
    <row r="11" spans="1:10">
      <c r="A11" s="26" t="s">
        <v>114</v>
      </c>
      <c r="B11" s="26" t="s">
        <v>141</v>
      </c>
      <c r="C11" s="102">
        <v>142160863</v>
      </c>
      <c r="D11" s="27" t="e">
        <f t="shared" si="1"/>
        <v>#NAME?</v>
      </c>
      <c r="E11" s="26" t="s">
        <v>159</v>
      </c>
      <c r="F11" s="26" t="s">
        <v>160</v>
      </c>
      <c r="G11" s="28">
        <v>1</v>
      </c>
      <c r="H11" s="26" t="s">
        <v>145</v>
      </c>
      <c r="I11" s="34">
        <v>42186</v>
      </c>
      <c r="J11" s="26" t="s">
        <v>143</v>
      </c>
    </row>
    <row r="12" spans="1:10">
      <c r="A12" s="26" t="s">
        <v>114</v>
      </c>
      <c r="B12" s="26" t="s">
        <v>141</v>
      </c>
      <c r="C12" s="102">
        <v>142160863</v>
      </c>
      <c r="D12" s="27" t="e">
        <f t="shared" si="1"/>
        <v>#NAME?</v>
      </c>
      <c r="E12" s="26" t="s">
        <v>153</v>
      </c>
      <c r="F12" s="26" t="s">
        <v>13</v>
      </c>
      <c r="G12" s="28">
        <v>5</v>
      </c>
      <c r="H12" s="26" t="s">
        <v>145</v>
      </c>
      <c r="I12" s="34">
        <v>42186</v>
      </c>
      <c r="J12" s="26" t="s">
        <v>143</v>
      </c>
    </row>
    <row r="13" spans="1:10">
      <c r="A13" s="26" t="s">
        <v>114</v>
      </c>
      <c r="B13" s="26" t="s">
        <v>141</v>
      </c>
      <c r="C13" s="102">
        <v>142160863</v>
      </c>
      <c r="D13" s="27" t="e">
        <f t="shared" si="1"/>
        <v>#NAME?</v>
      </c>
      <c r="E13" s="26" t="s">
        <v>161</v>
      </c>
      <c r="F13" s="26" t="s">
        <v>162</v>
      </c>
      <c r="G13" s="28">
        <v>5</v>
      </c>
      <c r="H13" s="26" t="s">
        <v>145</v>
      </c>
      <c r="I13" s="34">
        <v>42186</v>
      </c>
      <c r="J13" s="26" t="s">
        <v>143</v>
      </c>
    </row>
    <row r="14" spans="1:10">
      <c r="A14" s="26" t="s">
        <v>114</v>
      </c>
      <c r="B14" s="26" t="s">
        <v>141</v>
      </c>
      <c r="C14" s="102">
        <v>142160863</v>
      </c>
      <c r="D14" s="27" t="e">
        <f t="shared" si="1"/>
        <v>#NAME?</v>
      </c>
      <c r="E14" s="26" t="s">
        <v>155</v>
      </c>
      <c r="F14" s="26" t="s">
        <v>12</v>
      </c>
      <c r="G14" s="28">
        <v>5</v>
      </c>
      <c r="H14" s="26" t="s">
        <v>145</v>
      </c>
      <c r="I14" s="34">
        <v>42186</v>
      </c>
      <c r="J14" s="26" t="s">
        <v>143</v>
      </c>
    </row>
    <row r="15" spans="1:10">
      <c r="A15" s="26" t="s">
        <v>114</v>
      </c>
      <c r="B15" s="26" t="s">
        <v>141</v>
      </c>
      <c r="C15" s="102">
        <v>142160863</v>
      </c>
      <c r="D15" s="27" t="e">
        <f t="shared" si="1"/>
        <v>#NAME?</v>
      </c>
      <c r="E15" s="26" t="s">
        <v>156</v>
      </c>
      <c r="F15" s="26" t="s">
        <v>15</v>
      </c>
      <c r="G15" s="29">
        <v>0.5</v>
      </c>
      <c r="H15" s="26" t="s">
        <v>142</v>
      </c>
      <c r="I15" s="34">
        <v>42186</v>
      </c>
      <c r="J15" s="26" t="s">
        <v>143</v>
      </c>
    </row>
    <row r="16" spans="1:10">
      <c r="A16" s="26" t="s">
        <v>114</v>
      </c>
      <c r="B16" s="26" t="s">
        <v>141</v>
      </c>
      <c r="C16" s="102">
        <v>142160863</v>
      </c>
      <c r="D16" s="27" t="e">
        <f t="shared" si="1"/>
        <v>#NAME?</v>
      </c>
      <c r="E16" s="26" t="s">
        <v>144</v>
      </c>
      <c r="F16" s="26" t="s">
        <v>18</v>
      </c>
      <c r="G16" s="29">
        <v>0.02</v>
      </c>
      <c r="H16" s="26" t="s">
        <v>142</v>
      </c>
      <c r="I16" s="34">
        <v>42186</v>
      </c>
      <c r="J16" s="26" t="s">
        <v>143</v>
      </c>
    </row>
    <row r="17" spans="1:10">
      <c r="A17" s="26" t="s">
        <v>84</v>
      </c>
      <c r="B17" s="26" t="s">
        <v>141</v>
      </c>
      <c r="C17" s="102">
        <v>142137384</v>
      </c>
      <c r="D17" s="27" t="e">
        <f t="shared" ref="D17:D19" si="2">VLOOKUP(C17,ДИСП,2,0)</f>
        <v>#NAME?</v>
      </c>
      <c r="E17" s="26" t="s">
        <v>156</v>
      </c>
      <c r="F17" s="26" t="s">
        <v>15</v>
      </c>
      <c r="G17" s="29">
        <v>0.3</v>
      </c>
      <c r="H17" s="26" t="s">
        <v>142</v>
      </c>
      <c r="I17" s="34">
        <v>42186</v>
      </c>
      <c r="J17" s="26" t="s">
        <v>143</v>
      </c>
    </row>
    <row r="18" spans="1:10">
      <c r="A18" s="26" t="s">
        <v>84</v>
      </c>
      <c r="B18" s="26" t="s">
        <v>141</v>
      </c>
      <c r="C18" s="102">
        <v>142137384</v>
      </c>
      <c r="D18" s="27" t="e">
        <f t="shared" si="2"/>
        <v>#NAME?</v>
      </c>
      <c r="E18" s="26" t="s">
        <v>157</v>
      </c>
      <c r="F18" s="26" t="s">
        <v>16</v>
      </c>
      <c r="G18" s="28">
        <v>18</v>
      </c>
      <c r="H18" s="26" t="s">
        <v>142</v>
      </c>
      <c r="I18" s="34">
        <v>42186</v>
      </c>
      <c r="J18" s="26" t="s">
        <v>143</v>
      </c>
    </row>
    <row r="19" spans="1:10">
      <c r="A19" s="26" t="s">
        <v>84</v>
      </c>
      <c r="B19" s="26" t="s">
        <v>141</v>
      </c>
      <c r="C19" s="102">
        <v>142137384</v>
      </c>
      <c r="D19" s="27" t="e">
        <f t="shared" si="2"/>
        <v>#NAME?</v>
      </c>
      <c r="E19" s="26" t="s">
        <v>158</v>
      </c>
      <c r="F19" s="26" t="s">
        <v>11</v>
      </c>
      <c r="G19" s="28">
        <v>3</v>
      </c>
      <c r="H19" s="26" t="s">
        <v>145</v>
      </c>
      <c r="I19" s="34">
        <v>42186</v>
      </c>
      <c r="J19" s="26" t="s">
        <v>143</v>
      </c>
    </row>
    <row r="20" spans="1:10" s="92" customFormat="1">
      <c r="A20" s="88" t="s">
        <v>74</v>
      </c>
      <c r="B20" s="88" t="s">
        <v>141</v>
      </c>
      <c r="C20" s="89">
        <v>142137431</v>
      </c>
      <c r="D20" s="30" t="e">
        <f t="shared" ref="D20:D33" si="3">VLOOKUP(C20,ДИСП,2,0)</f>
        <v>#NAME?</v>
      </c>
      <c r="E20" s="88" t="s">
        <v>153</v>
      </c>
      <c r="F20" s="88" t="s">
        <v>13</v>
      </c>
      <c r="G20" s="90">
        <v>5</v>
      </c>
      <c r="H20" s="88" t="s">
        <v>145</v>
      </c>
      <c r="I20" s="91">
        <v>42130</v>
      </c>
      <c r="J20" s="88" t="s">
        <v>143</v>
      </c>
    </row>
    <row r="21" spans="1:10" s="92" customFormat="1">
      <c r="A21" s="88" t="s">
        <v>74</v>
      </c>
      <c r="B21" s="88" t="s">
        <v>141</v>
      </c>
      <c r="C21" s="89">
        <v>142137431</v>
      </c>
      <c r="D21" s="30" t="e">
        <f t="shared" si="3"/>
        <v>#NAME?</v>
      </c>
      <c r="E21" s="88" t="s">
        <v>154</v>
      </c>
      <c r="F21" s="88" t="s">
        <v>17</v>
      </c>
      <c r="G21" s="93">
        <v>0.25</v>
      </c>
      <c r="H21" s="88" t="s">
        <v>142</v>
      </c>
      <c r="I21" s="91">
        <v>42130</v>
      </c>
      <c r="J21" s="88" t="s">
        <v>143</v>
      </c>
    </row>
    <row r="22" spans="1:10" s="92" customFormat="1">
      <c r="A22" s="88" t="s">
        <v>74</v>
      </c>
      <c r="B22" s="88" t="s">
        <v>141</v>
      </c>
      <c r="C22" s="89">
        <v>142137431</v>
      </c>
      <c r="D22" s="30" t="e">
        <f t="shared" si="3"/>
        <v>#NAME?</v>
      </c>
      <c r="E22" s="88" t="s">
        <v>155</v>
      </c>
      <c r="F22" s="88" t="s">
        <v>12</v>
      </c>
      <c r="G22" s="90">
        <v>5</v>
      </c>
      <c r="H22" s="88" t="s">
        <v>145</v>
      </c>
      <c r="I22" s="91">
        <v>42130</v>
      </c>
      <c r="J22" s="88" t="s">
        <v>143</v>
      </c>
    </row>
    <row r="23" spans="1:10" s="108" customFormat="1">
      <c r="A23" s="104" t="s">
        <v>74</v>
      </c>
      <c r="B23" s="104" t="s">
        <v>141</v>
      </c>
      <c r="C23" s="105">
        <v>142180819</v>
      </c>
      <c r="D23" s="31" t="e">
        <f t="shared" si="3"/>
        <v>#NAME?</v>
      </c>
      <c r="E23" s="104" t="s">
        <v>150</v>
      </c>
      <c r="F23" s="109" t="s">
        <v>151</v>
      </c>
      <c r="G23" s="106">
        <v>0.375</v>
      </c>
      <c r="H23" s="104" t="s">
        <v>152</v>
      </c>
      <c r="I23" s="107">
        <v>42278</v>
      </c>
      <c r="J23" s="104" t="s">
        <v>143</v>
      </c>
    </row>
    <row r="24" spans="1:10" s="98" customFormat="1">
      <c r="A24" s="94" t="s">
        <v>74</v>
      </c>
      <c r="B24" s="94" t="s">
        <v>141</v>
      </c>
      <c r="C24" s="95">
        <v>142137454</v>
      </c>
      <c r="D24" s="32" t="e">
        <f t="shared" si="3"/>
        <v>#NAME?</v>
      </c>
      <c r="E24" s="94" t="s">
        <v>158</v>
      </c>
      <c r="F24" s="94" t="s">
        <v>11</v>
      </c>
      <c r="G24" s="96">
        <v>1</v>
      </c>
      <c r="H24" s="94" t="s">
        <v>145</v>
      </c>
      <c r="I24" s="97">
        <v>42130</v>
      </c>
      <c r="J24" s="94" t="s">
        <v>143</v>
      </c>
    </row>
    <row r="25" spans="1:10" s="98" customFormat="1">
      <c r="A25" s="94" t="s">
        <v>74</v>
      </c>
      <c r="B25" s="94" t="s">
        <v>141</v>
      </c>
      <c r="C25" s="95">
        <v>142137454</v>
      </c>
      <c r="D25" s="32" t="e">
        <f t="shared" si="3"/>
        <v>#NAME?</v>
      </c>
      <c r="E25" s="94" t="s">
        <v>156</v>
      </c>
      <c r="F25" s="94" t="s">
        <v>15</v>
      </c>
      <c r="G25" s="99">
        <v>0.1</v>
      </c>
      <c r="H25" s="94" t="s">
        <v>142</v>
      </c>
      <c r="I25" s="97">
        <v>42130</v>
      </c>
      <c r="J25" s="94" t="s">
        <v>143</v>
      </c>
    </row>
    <row r="26" spans="1:10" s="98" customFormat="1">
      <c r="A26" s="94" t="s">
        <v>74</v>
      </c>
      <c r="B26" s="94" t="s">
        <v>141</v>
      </c>
      <c r="C26" s="95">
        <v>142137454</v>
      </c>
      <c r="D26" s="32" t="e">
        <f t="shared" si="3"/>
        <v>#NAME?</v>
      </c>
      <c r="E26" s="94" t="s">
        <v>157</v>
      </c>
      <c r="F26" s="94" t="s">
        <v>16</v>
      </c>
      <c r="G26" s="96">
        <v>6</v>
      </c>
      <c r="H26" s="94" t="s">
        <v>142</v>
      </c>
      <c r="I26" s="97">
        <v>42130</v>
      </c>
      <c r="J26" s="94" t="s">
        <v>143</v>
      </c>
    </row>
    <row r="27" spans="1:10">
      <c r="A27" s="26" t="s">
        <v>74</v>
      </c>
      <c r="B27" s="26" t="s">
        <v>141</v>
      </c>
      <c r="C27" s="102">
        <v>142137432</v>
      </c>
      <c r="D27" s="27" t="e">
        <f t="shared" si="3"/>
        <v>#NAME?</v>
      </c>
      <c r="E27" s="26" t="s">
        <v>153</v>
      </c>
      <c r="F27" s="26" t="s">
        <v>13</v>
      </c>
      <c r="G27" s="28">
        <v>5</v>
      </c>
      <c r="H27" s="26" t="s">
        <v>145</v>
      </c>
      <c r="I27" s="34">
        <v>42130</v>
      </c>
      <c r="J27" s="26" t="s">
        <v>143</v>
      </c>
    </row>
    <row r="28" spans="1:10">
      <c r="A28" s="26" t="s">
        <v>74</v>
      </c>
      <c r="B28" s="26" t="s">
        <v>141</v>
      </c>
      <c r="C28" s="102">
        <v>142137432</v>
      </c>
      <c r="D28" s="27" t="e">
        <f t="shared" si="3"/>
        <v>#NAME?</v>
      </c>
      <c r="E28" s="26" t="s">
        <v>154</v>
      </c>
      <c r="F28" s="26" t="s">
        <v>17</v>
      </c>
      <c r="G28" s="29">
        <v>0.25</v>
      </c>
      <c r="H28" s="26" t="s">
        <v>142</v>
      </c>
      <c r="I28" s="34">
        <v>42130</v>
      </c>
      <c r="J28" s="26" t="s">
        <v>143</v>
      </c>
    </row>
    <row r="29" spans="1:10">
      <c r="A29" s="26" t="s">
        <v>74</v>
      </c>
      <c r="B29" s="26" t="s">
        <v>141</v>
      </c>
      <c r="C29" s="102">
        <v>142137432</v>
      </c>
      <c r="D29" s="27" t="e">
        <f t="shared" si="3"/>
        <v>#NAME?</v>
      </c>
      <c r="E29" s="26" t="s">
        <v>155</v>
      </c>
      <c r="F29" s="26" t="s">
        <v>12</v>
      </c>
      <c r="G29" s="28">
        <v>5</v>
      </c>
      <c r="H29" s="26" t="s">
        <v>145</v>
      </c>
      <c r="I29" s="34">
        <v>42130</v>
      </c>
      <c r="J29" s="26" t="s">
        <v>143</v>
      </c>
    </row>
    <row r="30" spans="1:10">
      <c r="A30" s="26" t="s">
        <v>74</v>
      </c>
      <c r="B30" s="26" t="s">
        <v>141</v>
      </c>
      <c r="C30" s="102">
        <v>142137433</v>
      </c>
      <c r="D30" s="27" t="e">
        <f t="shared" si="3"/>
        <v>#NAME?</v>
      </c>
      <c r="E30" s="26" t="s">
        <v>154</v>
      </c>
      <c r="F30" s="26" t="s">
        <v>17</v>
      </c>
      <c r="G30" s="29">
        <v>1.056</v>
      </c>
      <c r="H30" s="26" t="s">
        <v>142</v>
      </c>
      <c r="I30" s="34">
        <v>42186</v>
      </c>
      <c r="J30" s="26" t="s">
        <v>143</v>
      </c>
    </row>
    <row r="31" spans="1:10">
      <c r="A31" s="26" t="s">
        <v>74</v>
      </c>
      <c r="B31" s="26" t="s">
        <v>141</v>
      </c>
      <c r="C31" s="102">
        <v>142137433</v>
      </c>
      <c r="D31" s="27" t="e">
        <f t="shared" si="3"/>
        <v>#NAME?</v>
      </c>
      <c r="E31" s="26" t="s">
        <v>163</v>
      </c>
      <c r="F31" s="26" t="s">
        <v>164</v>
      </c>
      <c r="G31" s="28">
        <v>672</v>
      </c>
      <c r="H31" s="26" t="s">
        <v>146</v>
      </c>
      <c r="I31" s="34">
        <v>42186</v>
      </c>
      <c r="J31" s="26" t="s">
        <v>143</v>
      </c>
    </row>
    <row r="32" spans="1:10">
      <c r="A32" s="26" t="s">
        <v>74</v>
      </c>
      <c r="B32" s="26" t="s">
        <v>141</v>
      </c>
      <c r="C32" s="102">
        <v>142137433</v>
      </c>
      <c r="D32" s="27" t="e">
        <f t="shared" si="3"/>
        <v>#NAME?</v>
      </c>
      <c r="E32" s="26" t="s">
        <v>147</v>
      </c>
      <c r="F32" s="26" t="s">
        <v>148</v>
      </c>
      <c r="G32" s="28">
        <v>8</v>
      </c>
      <c r="H32" s="26" t="s">
        <v>145</v>
      </c>
      <c r="I32" s="34">
        <v>42186</v>
      </c>
      <c r="J32" s="26" t="s">
        <v>143</v>
      </c>
    </row>
    <row r="33" spans="1:10">
      <c r="A33" s="26" t="s">
        <v>74</v>
      </c>
      <c r="B33" s="26" t="s">
        <v>141</v>
      </c>
      <c r="C33" s="102">
        <v>142180860</v>
      </c>
      <c r="D33" s="27" t="e">
        <f t="shared" si="3"/>
        <v>#NAME?</v>
      </c>
      <c r="E33" s="26" t="s">
        <v>150</v>
      </c>
      <c r="F33" s="26" t="s">
        <v>151</v>
      </c>
      <c r="G33" s="29">
        <v>0.17499999999999999</v>
      </c>
      <c r="H33" s="26" t="s">
        <v>152</v>
      </c>
      <c r="I33" s="34">
        <v>42065</v>
      </c>
      <c r="J33" s="26" t="s">
        <v>143</v>
      </c>
    </row>
  </sheetData>
  <autoFilter ref="A1:J33">
    <filterColumn colId="8"/>
  </autoFilter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G40" sqref="G40"/>
    </sheetView>
  </sheetViews>
  <sheetFormatPr defaultRowHeight="12.75"/>
  <cols>
    <col min="1" max="1" width="14.7109375" customWidth="1"/>
  </cols>
  <sheetData>
    <row r="1" spans="1:1">
      <c r="A1" s="35">
        <v>42037</v>
      </c>
    </row>
    <row r="2" spans="1:1">
      <c r="A2" s="35">
        <v>42065</v>
      </c>
    </row>
    <row r="3" spans="1:1">
      <c r="A3" s="35">
        <v>42095</v>
      </c>
    </row>
    <row r="4" spans="1:1">
      <c r="A4" s="35">
        <v>42130</v>
      </c>
    </row>
    <row r="5" spans="1:1">
      <c r="A5" s="35">
        <v>42156</v>
      </c>
    </row>
    <row r="6" spans="1:1">
      <c r="A6" s="35">
        <v>42186</v>
      </c>
    </row>
    <row r="7" spans="1:1">
      <c r="A7" s="35">
        <v>42219</v>
      </c>
    </row>
    <row r="8" spans="1:1">
      <c r="A8" s="35">
        <v>42248</v>
      </c>
    </row>
    <row r="9" spans="1:1">
      <c r="A9" s="35">
        <v>42278</v>
      </c>
    </row>
    <row r="10" spans="1:1">
      <c r="A10" s="35">
        <v>42310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ВЛ-0,4 кВ</vt:lpstr>
      <vt:lpstr>0101</vt:lpstr>
      <vt:lpstr>ТМЦ</vt:lpstr>
      <vt:lpstr>Month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Nuclior</cp:lastModifiedBy>
  <cp:lastPrinted>2012-11-06T04:25:06Z</cp:lastPrinted>
  <dcterms:created xsi:type="dcterms:W3CDTF">1996-10-08T23:32:33Z</dcterms:created>
  <dcterms:modified xsi:type="dcterms:W3CDTF">2014-09-26T15:40:29Z</dcterms:modified>
</cp:coreProperties>
</file>