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405" windowWidth="14805" windowHeight="7710"/>
  </bookViews>
  <sheets>
    <sheet name="Лист5" sheetId="9" r:id="rId1"/>
  </sheets>
  <calcPr calcId="145621"/>
</workbook>
</file>

<file path=xl/calcChain.xml><?xml version="1.0" encoding="utf-8"?>
<calcChain xmlns="http://schemas.openxmlformats.org/spreadsheetml/2006/main">
  <c r="K5" i="9" l="1"/>
  <c r="Y4" i="9"/>
  <c r="Z4" i="9"/>
  <c r="Y5" i="9"/>
  <c r="Z5" i="9"/>
  <c r="Y6" i="9"/>
  <c r="Z6" i="9"/>
  <c r="Y7" i="9"/>
  <c r="Z7" i="9"/>
  <c r="Y8" i="9"/>
  <c r="Z8" i="9"/>
  <c r="Y9" i="9"/>
  <c r="Z9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Z3" i="9"/>
  <c r="Y3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14" i="9"/>
  <c r="S18" i="9"/>
  <c r="G17" i="9"/>
  <c r="G16" i="9"/>
  <c r="S15" i="9"/>
  <c r="C31" i="9" s="1"/>
  <c r="G15" i="9"/>
  <c r="G14" i="9"/>
  <c r="G13" i="9"/>
  <c r="G12" i="9"/>
  <c r="G11" i="9"/>
  <c r="S10" i="9"/>
  <c r="G10" i="9"/>
  <c r="G9" i="9"/>
  <c r="S8" i="9"/>
  <c r="G8" i="9"/>
  <c r="G7" i="9"/>
  <c r="G6" i="9"/>
  <c r="S5" i="9"/>
  <c r="F21" i="9" s="1"/>
  <c r="G5" i="9"/>
  <c r="G4" i="9"/>
  <c r="G3" i="9"/>
  <c r="K2" i="9"/>
  <c r="G2" i="9"/>
  <c r="D34" i="9" l="1"/>
  <c r="B34" i="9"/>
  <c r="R18" i="9"/>
  <c r="S14" i="9"/>
  <c r="E30" i="9" s="1"/>
  <c r="R15" i="9"/>
  <c r="F34" i="9"/>
  <c r="D21" i="9"/>
  <c r="R5" i="9"/>
  <c r="E31" i="9"/>
  <c r="E24" i="9"/>
  <c r="D24" i="9"/>
  <c r="F24" i="9"/>
  <c r="B24" i="9"/>
  <c r="C24" i="9"/>
  <c r="C30" i="9"/>
  <c r="D26" i="9"/>
  <c r="B26" i="9"/>
  <c r="C26" i="9"/>
  <c r="E26" i="9"/>
  <c r="F26" i="9"/>
  <c r="S12" i="9"/>
  <c r="R14" i="9"/>
  <c r="S7" i="9"/>
  <c r="S9" i="9"/>
  <c r="R12" i="9"/>
  <c r="S13" i="9"/>
  <c r="C21" i="9"/>
  <c r="D31" i="9"/>
  <c r="E34" i="9"/>
  <c r="E21" i="9"/>
  <c r="B31" i="9"/>
  <c r="F31" i="9"/>
  <c r="C34" i="9"/>
  <c r="R8" i="9"/>
  <c r="R10" i="9"/>
  <c r="R7" i="9"/>
  <c r="R9" i="9"/>
  <c r="R13" i="9"/>
  <c r="R17" i="9"/>
  <c r="B21" i="9"/>
  <c r="F30" i="9" l="1"/>
  <c r="B30" i="9"/>
  <c r="D30" i="9"/>
  <c r="E25" i="9"/>
  <c r="C25" i="9"/>
  <c r="D25" i="9"/>
  <c r="F25" i="9"/>
  <c r="B25" i="9"/>
  <c r="S3" i="9"/>
  <c r="R3" i="9"/>
  <c r="S6" i="9"/>
  <c r="E29" i="9"/>
  <c r="C29" i="9"/>
  <c r="D29" i="9"/>
  <c r="F29" i="9"/>
  <c r="B29" i="9"/>
  <c r="E23" i="9"/>
  <c r="C23" i="9"/>
  <c r="D23" i="9"/>
  <c r="F23" i="9"/>
  <c r="B23" i="9"/>
  <c r="R6" i="9"/>
  <c r="R16" i="9"/>
  <c r="S16" i="9"/>
  <c r="S17" i="9"/>
  <c r="R11" i="9"/>
  <c r="S11" i="9"/>
  <c r="S4" i="9"/>
  <c r="R4" i="9"/>
  <c r="F28" i="9"/>
  <c r="B28" i="9"/>
  <c r="E28" i="9"/>
  <c r="C28" i="9"/>
  <c r="D28" i="9"/>
  <c r="F32" i="9" l="1"/>
  <c r="B32" i="9"/>
  <c r="D32" i="9"/>
  <c r="E32" i="9"/>
  <c r="C32" i="9"/>
  <c r="R19" i="9"/>
  <c r="C27" i="9"/>
  <c r="E27" i="9"/>
  <c r="F27" i="9"/>
  <c r="B27" i="9"/>
  <c r="D27" i="9"/>
  <c r="E22" i="9"/>
  <c r="D22" i="9"/>
  <c r="F22" i="9"/>
  <c r="B22" i="9"/>
  <c r="C22" i="9"/>
  <c r="F19" i="9"/>
  <c r="B19" i="9"/>
  <c r="E19" i="9"/>
  <c r="S19" i="9"/>
  <c r="D19" i="9"/>
  <c r="C19" i="9"/>
  <c r="C20" i="9"/>
  <c r="F20" i="9"/>
  <c r="B20" i="9"/>
  <c r="D20" i="9"/>
  <c r="E20" i="9"/>
  <c r="E33" i="9"/>
  <c r="D33" i="9"/>
  <c r="F33" i="9"/>
  <c r="B33" i="9"/>
  <c r="C33" i="9"/>
  <c r="E35" i="9" l="1"/>
  <c r="M3" i="9" s="1"/>
  <c r="M4" i="9" s="1"/>
  <c r="E38" i="9" s="1"/>
  <c r="C35" i="9"/>
  <c r="K3" i="9" s="1"/>
  <c r="K4" i="9" s="1"/>
  <c r="C38" i="9" s="1"/>
  <c r="B35" i="9"/>
  <c r="J3" i="9" s="1"/>
  <c r="J4" i="9" s="1"/>
  <c r="D35" i="9"/>
  <c r="L3" i="9" s="1"/>
  <c r="L4" i="9" s="1"/>
  <c r="D38" i="9" s="1"/>
  <c r="F35" i="9"/>
  <c r="N3" i="9" s="1"/>
  <c r="N4" i="9" s="1"/>
  <c r="F38" i="9" s="1"/>
  <c r="G38" i="9" l="1"/>
  <c r="G1" i="9" s="1"/>
</calcChain>
</file>

<file path=xl/comments1.xml><?xml version="1.0" encoding="utf-8"?>
<comments xmlns="http://schemas.openxmlformats.org/spreadsheetml/2006/main">
  <authors>
    <author>Автор</author>
  </authors>
  <commentList>
    <comment ref="G1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должно быть минимальным
</t>
        </r>
      </text>
    </comment>
    <comment ref="K4" authorId="0">
      <text>
        <r>
          <rPr>
            <sz val="9"/>
            <color indexed="81"/>
            <rFont val="Tahoma"/>
            <family val="2"/>
            <charset val="204"/>
          </rPr>
          <t>Значение к4&lt;=k6:n4&lt;=n6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204"/>
          </rPr>
          <t>Подставляя значения из столбца "Вес ед" в количестве из столбца "кол-во"</t>
        </r>
      </text>
    </comment>
    <comment ref="T17" authorId="0">
      <text>
        <r>
          <rPr>
            <b/>
            <sz val="9"/>
            <color indexed="81"/>
            <rFont val="Tahoma"/>
            <family val="2"/>
            <charset val="204"/>
          </rPr>
          <t>ЗАПОЛНИТЬ ЭТИ ЯЧЕЙКИ</t>
        </r>
      </text>
    </comment>
  </commentList>
</comments>
</file>

<file path=xl/sharedStrings.xml><?xml version="1.0" encoding="utf-8"?>
<sst xmlns="http://schemas.openxmlformats.org/spreadsheetml/2006/main" count="32" uniqueCount="30">
  <si>
    <t>Масса</t>
  </si>
  <si>
    <t>Расстановка</t>
  </si>
  <si>
    <t>Распределение груза</t>
  </si>
  <si>
    <t>Оптимальное распределение</t>
  </si>
  <si>
    <t>Ряд</t>
  </si>
  <si>
    <t>Сорт</t>
  </si>
  <si>
    <t>№</t>
  </si>
  <si>
    <t>Кол-во</t>
  </si>
  <si>
    <t>Вес ед.</t>
  </si>
  <si>
    <t>Общая масса</t>
  </si>
  <si>
    <t>SKU1</t>
  </si>
  <si>
    <t>SKU2</t>
  </si>
  <si>
    <t>SKU3</t>
  </si>
  <si>
    <t>SKU4</t>
  </si>
  <si>
    <t>SKU5</t>
  </si>
  <si>
    <t>SKU6</t>
  </si>
  <si>
    <t>SKU7</t>
  </si>
  <si>
    <t>SKU8</t>
  </si>
  <si>
    <t>SKU9</t>
  </si>
  <si>
    <t>SKU10</t>
  </si>
  <si>
    <t>SKU11</t>
  </si>
  <si>
    <t>SKU12</t>
  </si>
  <si>
    <t>SKU13</t>
  </si>
  <si>
    <t>SKU14</t>
  </si>
  <si>
    <t>SKU15</t>
  </si>
  <si>
    <t>SKU16</t>
  </si>
  <si>
    <t>SKU17</t>
  </si>
  <si>
    <t>SKU18</t>
  </si>
  <si>
    <t>SKU19</t>
  </si>
  <si>
    <t>SKU20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</si>
</sst>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1" xfId="0" applyNumberFormat="1" applyBorder="1"/>
    <xf numFmtId="0" fontId="0" fillId="0" borderId="12" xfId="0" applyBorder="1"/>
    <xf numFmtId="0" fontId="0" fillId="0" borderId="17" xfId="0" applyBorder="1"/>
    <xf numFmtId="2" fontId="0" fillId="0" borderId="18" xfId="0" applyNumberFormat="1" applyBorder="1"/>
    <xf numFmtId="164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" fontId="0" fillId="0" borderId="8" xfId="0" applyNumberFormat="1" applyBorder="1" applyProtection="1">
      <protection locked="0" hidden="1"/>
    </xf>
    <xf numFmtId="1" fontId="0" fillId="0" borderId="2" xfId="0" applyNumberFormat="1" applyBorder="1" applyProtection="1">
      <protection locked="0" hidden="1"/>
    </xf>
    <xf numFmtId="1" fontId="0" fillId="0" borderId="0" xfId="0" applyNumberFormat="1" applyBorder="1" applyProtection="1">
      <protection hidden="1"/>
    </xf>
    <xf numFmtId="1" fontId="1" fillId="0" borderId="2" xfId="0" applyNumberFormat="1" applyFont="1" applyFill="1" applyBorder="1" applyAlignment="1" applyProtection="1">
      <alignment horizontal="center" vertical="center"/>
      <protection hidden="1"/>
    </xf>
    <xf numFmtId="1" fontId="0" fillId="0" borderId="14" xfId="0" applyNumberFormat="1" applyBorder="1" applyProtection="1">
      <protection hidden="1"/>
    </xf>
    <xf numFmtId="1" fontId="0" fillId="0" borderId="21" xfId="0" applyNumberFormat="1" applyBorder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1" fontId="0" fillId="0" borderId="24" xfId="0" applyNumberFormat="1" applyFill="1" applyBorder="1" applyAlignment="1" applyProtection="1">
      <alignment horizontal="center" vertical="center"/>
      <protection hidden="1"/>
    </xf>
    <xf numFmtId="2" fontId="0" fillId="0" borderId="24" xfId="0" applyNumberForma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2" fontId="0" fillId="0" borderId="5" xfId="0" applyNumberFormat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0" xfId="0" applyProtection="1">
      <protection locked="0" hidden="1"/>
    </xf>
    <xf numFmtId="0" fontId="2" fillId="0" borderId="6" xfId="0" applyFont="1" applyBorder="1" applyAlignment="1" applyProtection="1">
      <alignment horizontal="center" vertical="center"/>
      <protection hidden="1"/>
    </xf>
    <xf numFmtId="2" fontId="0" fillId="0" borderId="6" xfId="0" applyNumberForma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0" fillId="0" borderId="23" xfId="0" applyNumberFormat="1" applyFill="1" applyBorder="1" applyAlignment="1" applyProtection="1">
      <alignment horizontal="center" vertical="center"/>
      <protection hidden="1"/>
    </xf>
    <xf numFmtId="2" fontId="0" fillId="0" borderId="16" xfId="0" applyNumberFormat="1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9" xfId="0" applyBorder="1" applyProtection="1">
      <protection locked="0" hidden="1"/>
    </xf>
    <xf numFmtId="1" fontId="0" fillId="0" borderId="21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Protection="1"/>
    <xf numFmtId="2" fontId="0" fillId="0" borderId="1" xfId="0" applyNumberFormat="1" applyBorder="1" applyProtection="1"/>
    <xf numFmtId="164" fontId="0" fillId="0" borderId="0" xfId="0" applyNumberFormat="1" applyProtection="1"/>
    <xf numFmtId="0" fontId="0" fillId="0" borderId="1" xfId="0" applyBorder="1" applyProtection="1"/>
    <xf numFmtId="164" fontId="0" fillId="0" borderId="1" xfId="0" applyNumberFormat="1" applyBorder="1" applyProtection="1"/>
    <xf numFmtId="0" fontId="0" fillId="0" borderId="1" xfId="0" applyBorder="1" applyProtection="1">
      <protection hidden="1"/>
    </xf>
    <xf numFmtId="2" fontId="0" fillId="0" borderId="26" xfId="0" applyNumberFormat="1" applyBorder="1"/>
    <xf numFmtId="0" fontId="0" fillId="0" borderId="24" xfId="0" applyBorder="1" applyAlignment="1">
      <alignment horizontal="center" vertical="center"/>
    </xf>
    <xf numFmtId="2" fontId="0" fillId="0" borderId="3" xfId="0" applyNumberForma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" fontId="1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0" fillId="0" borderId="22" xfId="0" applyBorder="1" applyProtection="1">
      <protection locked="0" hidden="1"/>
    </xf>
    <xf numFmtId="0" fontId="0" fillId="0" borderId="19" xfId="0" applyBorder="1" applyProtection="1">
      <protection locked="0" hidden="1"/>
    </xf>
    <xf numFmtId="0" fontId="0" fillId="0" borderId="28" xfId="0" applyBorder="1" applyProtection="1">
      <protection locked="0" hidden="1"/>
    </xf>
    <xf numFmtId="0" fontId="0" fillId="0" borderId="10" xfId="0" applyBorder="1" applyProtection="1">
      <protection locked="0" hidden="1"/>
    </xf>
    <xf numFmtId="1" fontId="0" fillId="0" borderId="0" xfId="0" applyNumberFormat="1" applyBorder="1"/>
    <xf numFmtId="1" fontId="0" fillId="0" borderId="0" xfId="0" applyNumberFormat="1"/>
    <xf numFmtId="1" fontId="0" fillId="0" borderId="0" xfId="0" applyNumberFormat="1" applyBorder="1" applyProtection="1"/>
    <xf numFmtId="1" fontId="0" fillId="0" borderId="0" xfId="0" applyNumberFormat="1" applyProtection="1"/>
    <xf numFmtId="0" fontId="0" fillId="0" borderId="2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2" borderId="25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3" borderId="1" xfId="0" applyFill="1" applyBorder="1" applyProtection="1"/>
    <xf numFmtId="1" fontId="0" fillId="3" borderId="34" xfId="0" applyNumberFormat="1" applyFill="1" applyBorder="1" applyProtection="1">
      <protection hidden="1"/>
    </xf>
    <xf numFmtId="1" fontId="0" fillId="3" borderId="35" xfId="0" applyNumberFormat="1" applyFill="1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3" xfId="0" applyBorder="1"/>
    <xf numFmtId="164" fontId="0" fillId="0" borderId="3" xfId="0" applyNumberFormat="1" applyBorder="1"/>
    <xf numFmtId="2" fontId="0" fillId="0" borderId="20" xfId="0" applyNumberFormat="1" applyBorder="1"/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4" fontId="0" fillId="0" borderId="13" xfId="0" applyNumberFormat="1" applyBorder="1"/>
    <xf numFmtId="164" fontId="0" fillId="0" borderId="32" xfId="0" applyNumberFormat="1" applyBorder="1"/>
    <xf numFmtId="164" fontId="0" fillId="0" borderId="40" xfId="0" applyNumberFormat="1" applyBorder="1"/>
    <xf numFmtId="164" fontId="0" fillId="0" borderId="30" xfId="0" applyNumberFormat="1" applyBorder="1"/>
    <xf numFmtId="0" fontId="0" fillId="0" borderId="41" xfId="0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8" xfId="0" applyNumberFormat="1" applyBorder="1"/>
    <xf numFmtId="2" fontId="0" fillId="0" borderId="9" xfId="0" applyNumberFormat="1" applyBorder="1"/>
    <xf numFmtId="2" fontId="0" fillId="0" borderId="42" xfId="0" applyNumberFormat="1" applyBorder="1"/>
    <xf numFmtId="2" fontId="0" fillId="0" borderId="27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164" fontId="0" fillId="4" borderId="31" xfId="0" applyNumberFormat="1" applyFill="1" applyBorder="1"/>
    <xf numFmtId="0" fontId="0" fillId="3" borderId="1" xfId="0" applyFill="1" applyBorder="1" applyProtection="1">
      <protection hidden="1"/>
    </xf>
    <xf numFmtId="0" fontId="0" fillId="3" borderId="22" xfId="0" applyFill="1" applyBorder="1" applyProtection="1">
      <protection locked="0" hidden="1"/>
    </xf>
    <xf numFmtId="0" fontId="0" fillId="3" borderId="19" xfId="0" applyFill="1" applyBorder="1" applyProtection="1">
      <protection locked="0" hidden="1"/>
    </xf>
    <xf numFmtId="0" fontId="0" fillId="3" borderId="28" xfId="0" applyFill="1" applyBorder="1" applyProtection="1">
      <protection locked="0" hidden="1"/>
    </xf>
    <xf numFmtId="0" fontId="0" fillId="3" borderId="9" xfId="0" applyFill="1" applyBorder="1" applyProtection="1">
      <protection locked="0" hidden="1"/>
    </xf>
    <xf numFmtId="0" fontId="0" fillId="3" borderId="10" xfId="0" applyFill="1" applyBorder="1" applyProtection="1">
      <protection locked="0" hidden="1"/>
    </xf>
    <xf numFmtId="0" fontId="0" fillId="3" borderId="11" xfId="0" applyFill="1" applyBorder="1" applyProtection="1">
      <protection locked="0" hidden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Z40"/>
  <sheetViews>
    <sheetView tabSelected="1" topLeftCell="G1" workbookViewId="0">
      <selection activeCell="K8" sqref="K8"/>
    </sheetView>
  </sheetViews>
  <sheetFormatPr defaultRowHeight="15" x14ac:dyDescent="0.25"/>
  <cols>
    <col min="1" max="1" width="9.140625" hidden="1" customWidth="1"/>
    <col min="2" max="2" width="10.28515625" hidden="1" customWidth="1"/>
    <col min="3" max="6" width="9.140625" hidden="1" customWidth="1"/>
    <col min="7" max="7" width="18" style="7" customWidth="1"/>
    <col min="8" max="8" width="2.85546875" style="55" customWidth="1"/>
    <col min="9" max="9" width="17.5703125" style="8" customWidth="1"/>
    <col min="10" max="15" width="10.7109375" style="8" customWidth="1"/>
    <col min="16" max="16" width="4" style="8" customWidth="1"/>
    <col min="17" max="17" width="4.42578125" style="26" customWidth="1"/>
    <col min="18" max="18" width="9.28515625" style="29" customWidth="1"/>
    <col min="19" max="19" width="12.7109375" style="9" customWidth="1"/>
    <col min="20" max="21" width="13.7109375" style="8" customWidth="1"/>
    <col min="22" max="23" width="13.7109375" style="8" hidden="1" customWidth="1"/>
    <col min="24" max="24" width="5.7109375" style="8" customWidth="1"/>
    <col min="25" max="26" width="21.42578125" customWidth="1"/>
  </cols>
  <sheetData>
    <row r="1" spans="1:26" ht="15.75" thickBot="1" x14ac:dyDescent="0.3">
      <c r="A1" s="72"/>
      <c r="B1" s="81">
        <v>1</v>
      </c>
      <c r="C1" s="5">
        <v>2</v>
      </c>
      <c r="D1" s="5">
        <v>3</v>
      </c>
      <c r="E1" s="5">
        <v>4</v>
      </c>
      <c r="F1" s="4">
        <v>5</v>
      </c>
      <c r="G1" s="90">
        <f>G38</f>
        <v>10520</v>
      </c>
      <c r="H1" s="54"/>
      <c r="J1" s="8">
        <v>1</v>
      </c>
      <c r="K1" s="8">
        <v>2</v>
      </c>
      <c r="L1" s="8">
        <v>3</v>
      </c>
      <c r="M1" s="8">
        <v>4</v>
      </c>
      <c r="N1" s="8">
        <v>5</v>
      </c>
      <c r="Q1" s="60" t="s">
        <v>3</v>
      </c>
      <c r="R1" s="60"/>
      <c r="S1" s="60"/>
      <c r="T1" s="60"/>
      <c r="U1" s="60"/>
      <c r="V1" s="45"/>
      <c r="W1" s="45"/>
      <c r="X1" s="45"/>
    </row>
    <row r="2" spans="1:26" ht="15.75" thickBot="1" x14ac:dyDescent="0.3">
      <c r="A2" s="73">
        <v>1</v>
      </c>
      <c r="B2" s="82">
        <v>14.25</v>
      </c>
      <c r="C2" s="6">
        <v>71.05735</v>
      </c>
      <c r="D2" s="6">
        <v>4.8975500000000052</v>
      </c>
      <c r="E2" s="6">
        <v>4.8975500000000052</v>
      </c>
      <c r="F2" s="83">
        <v>4.8975500000000052</v>
      </c>
      <c r="G2" s="77">
        <f>SUM(B2:F2)</f>
        <v>100.00000000000003</v>
      </c>
      <c r="H2" s="54"/>
      <c r="J2" s="10">
        <v>5280</v>
      </c>
      <c r="K2" s="10">
        <f>3580</f>
        <v>3580</v>
      </c>
      <c r="L2" s="10">
        <v>2620</v>
      </c>
      <c r="M2" s="10">
        <v>2600</v>
      </c>
      <c r="N2" s="11">
        <v>2600</v>
      </c>
      <c r="O2" s="12"/>
      <c r="P2" s="12"/>
      <c r="Q2" s="13" t="s">
        <v>4</v>
      </c>
      <c r="R2" s="13"/>
      <c r="S2" s="13" t="s">
        <v>0</v>
      </c>
      <c r="T2" s="58" t="s">
        <v>1</v>
      </c>
      <c r="U2" s="59"/>
      <c r="V2" s="63"/>
      <c r="W2" s="64"/>
      <c r="X2" s="46" t="s">
        <v>4</v>
      </c>
      <c r="Y2" s="61" t="s">
        <v>1</v>
      </c>
      <c r="Z2" s="62"/>
    </row>
    <row r="3" spans="1:26" ht="15.75" thickBot="1" x14ac:dyDescent="0.3">
      <c r="A3" s="74">
        <v>2</v>
      </c>
      <c r="B3" s="84">
        <v>13.31</v>
      </c>
      <c r="C3" s="3">
        <v>67.957899999999995</v>
      </c>
      <c r="D3" s="3">
        <v>6.2440333333333387</v>
      </c>
      <c r="E3" s="3">
        <v>6.2440333333333387</v>
      </c>
      <c r="F3" s="85">
        <v>6.2440333333333387</v>
      </c>
      <c r="G3" s="78">
        <f t="shared" ref="G3:G17" si="0">SUM(B3:F3)</f>
        <v>100</v>
      </c>
      <c r="H3" s="54"/>
      <c r="I3" s="8" t="s">
        <v>2</v>
      </c>
      <c r="J3" s="14">
        <f>B35</f>
        <v>0</v>
      </c>
      <c r="K3" s="14">
        <f>C35</f>
        <v>0</v>
      </c>
      <c r="L3" s="14">
        <f>D35</f>
        <v>0</v>
      </c>
      <c r="M3" s="14">
        <f>E35</f>
        <v>0</v>
      </c>
      <c r="N3" s="15">
        <f>F35</f>
        <v>0</v>
      </c>
      <c r="O3" s="12"/>
      <c r="P3" s="12"/>
      <c r="Q3" s="16">
        <v>1</v>
      </c>
      <c r="R3" s="17">
        <f>COUNT(T3:U3)</f>
        <v>0</v>
      </c>
      <c r="S3" s="18">
        <f>T3+U3</f>
        <v>0</v>
      </c>
      <c r="T3" s="92"/>
      <c r="U3" s="93"/>
      <c r="V3" s="50">
        <v>5</v>
      </c>
      <c r="W3" s="51">
        <v>2</v>
      </c>
      <c r="X3" s="47">
        <v>1</v>
      </c>
      <c r="Y3" s="22" t="str">
        <f>IF(T3="","",IF(T3=0,"",VLOOKUP(T3,$M$14:$N$33,2,0)))</f>
        <v/>
      </c>
      <c r="Z3" s="22" t="str">
        <f>IF(U3="","",IF(U3=0,"",VLOOKUP(U3,$M$14:$N$33,2,0)))</f>
        <v/>
      </c>
    </row>
    <row r="4" spans="1:26" ht="15.75" thickBot="1" x14ac:dyDescent="0.3">
      <c r="A4" s="74">
        <v>3</v>
      </c>
      <c r="B4" s="84">
        <v>13.299999999999999</v>
      </c>
      <c r="C4" s="3">
        <v>65.319800000000001</v>
      </c>
      <c r="D4" s="3">
        <v>7.126733333333334</v>
      </c>
      <c r="E4" s="3">
        <v>7.126733333333334</v>
      </c>
      <c r="F4" s="85">
        <v>7.126733333333334</v>
      </c>
      <c r="G4" s="78">
        <f t="shared" si="0"/>
        <v>100</v>
      </c>
      <c r="H4" s="54"/>
      <c r="I4" s="8" t="s">
        <v>9</v>
      </c>
      <c r="J4" s="14">
        <f>SUM(J2:J3)</f>
        <v>5280</v>
      </c>
      <c r="K4" s="66">
        <f t="shared" ref="K4:N4" si="1">SUM(K2:K3)</f>
        <v>3580</v>
      </c>
      <c r="L4" s="66">
        <f t="shared" si="1"/>
        <v>2620</v>
      </c>
      <c r="M4" s="66">
        <f t="shared" si="1"/>
        <v>2600</v>
      </c>
      <c r="N4" s="67">
        <f t="shared" si="1"/>
        <v>2600</v>
      </c>
      <c r="O4" s="12"/>
      <c r="P4" s="12"/>
      <c r="Q4" s="19">
        <v>2</v>
      </c>
      <c r="R4" s="17">
        <f t="shared" ref="R4:R18" si="2">COUNT(T4:U4)</f>
        <v>0</v>
      </c>
      <c r="S4" s="20">
        <f t="shared" ref="S4:S18" si="3">T4+U4</f>
        <v>0</v>
      </c>
      <c r="T4" s="94"/>
      <c r="U4" s="95"/>
      <c r="V4" s="52">
        <v>1</v>
      </c>
      <c r="W4" s="30">
        <v>5</v>
      </c>
      <c r="X4" s="48">
        <v>2</v>
      </c>
      <c r="Y4" s="22" t="str">
        <f t="shared" ref="Y4:Y18" si="4">IF(T4="","",IF(T4=0,"",VLOOKUP(T4,$M$14:$N$33,2,0)))</f>
        <v/>
      </c>
      <c r="Z4" s="22" t="str">
        <f t="shared" ref="Z4:Z18" si="5">IF(U4="","",IF(U4=0,"",VLOOKUP(U4,$M$14:$N$33,2,0)))</f>
        <v/>
      </c>
    </row>
    <row r="5" spans="1:26" x14ac:dyDescent="0.25">
      <c r="A5" s="74">
        <v>4</v>
      </c>
      <c r="B5" s="84">
        <v>11.41</v>
      </c>
      <c r="C5" s="3">
        <v>61.779000000000003</v>
      </c>
      <c r="D5" s="3">
        <v>8.9369999999999958</v>
      </c>
      <c r="E5" s="3">
        <v>8.9369999999999958</v>
      </c>
      <c r="F5" s="85">
        <v>8.9369999999999958</v>
      </c>
      <c r="G5" s="78">
        <f t="shared" si="0"/>
        <v>100</v>
      </c>
      <c r="H5" s="54"/>
      <c r="K5" s="68" t="str">
        <f>"меньше или равно"</f>
        <v>меньше или равно</v>
      </c>
      <c r="L5" s="68"/>
      <c r="M5" s="68"/>
      <c r="N5" s="68"/>
      <c r="Q5" s="19">
        <v>3</v>
      </c>
      <c r="R5" s="17">
        <f t="shared" si="2"/>
        <v>0</v>
      </c>
      <c r="S5" s="20">
        <f t="shared" si="3"/>
        <v>0</v>
      </c>
      <c r="T5" s="94"/>
      <c r="U5" s="95"/>
      <c r="V5" s="52">
        <v>0</v>
      </c>
      <c r="W5" s="30">
        <v>3</v>
      </c>
      <c r="X5" s="48">
        <v>3</v>
      </c>
      <c r="Y5" s="22" t="str">
        <f t="shared" si="4"/>
        <v/>
      </c>
      <c r="Z5" s="22" t="str">
        <f t="shared" si="5"/>
        <v/>
      </c>
    </row>
    <row r="6" spans="1:26" x14ac:dyDescent="0.25">
      <c r="A6" s="74">
        <v>5</v>
      </c>
      <c r="B6" s="84">
        <v>11.399999999999999</v>
      </c>
      <c r="C6" s="3">
        <v>53.844700000000003</v>
      </c>
      <c r="D6" s="3">
        <v>11.585099999999999</v>
      </c>
      <c r="E6" s="3">
        <v>11.585099999999999</v>
      </c>
      <c r="F6" s="85">
        <v>11.585099999999999</v>
      </c>
      <c r="G6" s="78">
        <f t="shared" si="0"/>
        <v>99.999999999999986</v>
      </c>
      <c r="H6" s="54"/>
      <c r="K6" s="65">
        <v>10200</v>
      </c>
      <c r="L6" s="65">
        <v>7650</v>
      </c>
      <c r="M6" s="65">
        <v>7650</v>
      </c>
      <c r="N6" s="65">
        <v>7650</v>
      </c>
      <c r="Q6" s="19">
        <v>4</v>
      </c>
      <c r="R6" s="17">
        <f t="shared" si="2"/>
        <v>0</v>
      </c>
      <c r="S6" s="20">
        <f t="shared" si="3"/>
        <v>0</v>
      </c>
      <c r="T6" s="94"/>
      <c r="U6" s="95"/>
      <c r="V6" s="52">
        <v>8</v>
      </c>
      <c r="W6" s="30">
        <v>2</v>
      </c>
      <c r="X6" s="48">
        <v>4</v>
      </c>
      <c r="Y6" s="22" t="str">
        <f t="shared" si="4"/>
        <v/>
      </c>
      <c r="Z6" s="22" t="str">
        <f t="shared" si="5"/>
        <v/>
      </c>
    </row>
    <row r="7" spans="1:26" x14ac:dyDescent="0.25">
      <c r="A7" s="74">
        <v>6</v>
      </c>
      <c r="B7" s="84">
        <v>9.5</v>
      </c>
      <c r="C7" s="3">
        <v>46.341749999999998</v>
      </c>
      <c r="D7" s="3">
        <v>14.719416666666667</v>
      </c>
      <c r="E7" s="3">
        <v>14.719416666666667</v>
      </c>
      <c r="F7" s="85">
        <v>14.719416666666667</v>
      </c>
      <c r="G7" s="78">
        <f t="shared" si="0"/>
        <v>100</v>
      </c>
      <c r="H7" s="54"/>
      <c r="Q7" s="19">
        <v>5</v>
      </c>
      <c r="R7" s="17">
        <f t="shared" si="2"/>
        <v>0</v>
      </c>
      <c r="S7" s="20">
        <f t="shared" si="3"/>
        <v>0</v>
      </c>
      <c r="T7" s="94"/>
      <c r="U7" s="95"/>
      <c r="V7" s="52">
        <v>1</v>
      </c>
      <c r="W7" s="30">
        <v>6</v>
      </c>
      <c r="X7" s="48">
        <v>5</v>
      </c>
      <c r="Y7" s="22" t="str">
        <f t="shared" si="4"/>
        <v/>
      </c>
      <c r="Z7" s="22" t="str">
        <f t="shared" si="5"/>
        <v/>
      </c>
    </row>
    <row r="8" spans="1:26" x14ac:dyDescent="0.25">
      <c r="A8" s="74">
        <v>7</v>
      </c>
      <c r="B8" s="84">
        <v>7.6</v>
      </c>
      <c r="C8" s="3">
        <v>37.514750000000006</v>
      </c>
      <c r="D8" s="3">
        <v>18.295083333333331</v>
      </c>
      <c r="E8" s="3">
        <v>18.295083333333331</v>
      </c>
      <c r="F8" s="85">
        <v>18.295083333333331</v>
      </c>
      <c r="G8" s="78">
        <f t="shared" si="0"/>
        <v>100</v>
      </c>
      <c r="H8" s="54"/>
      <c r="Q8" s="19">
        <v>6</v>
      </c>
      <c r="R8" s="17">
        <f t="shared" si="2"/>
        <v>0</v>
      </c>
      <c r="S8" s="20">
        <f t="shared" si="3"/>
        <v>0</v>
      </c>
      <c r="T8" s="94"/>
      <c r="U8" s="95"/>
      <c r="V8" s="52">
        <v>3</v>
      </c>
      <c r="W8" s="30">
        <v>7</v>
      </c>
      <c r="X8" s="48">
        <v>6</v>
      </c>
      <c r="Y8" s="22" t="str">
        <f t="shared" si="4"/>
        <v/>
      </c>
      <c r="Z8" s="22" t="str">
        <f t="shared" si="5"/>
        <v/>
      </c>
    </row>
    <row r="9" spans="1:26" x14ac:dyDescent="0.25">
      <c r="A9" s="74">
        <v>8</v>
      </c>
      <c r="B9" s="84">
        <v>6.6499999999999995</v>
      </c>
      <c r="C9" s="3">
        <v>31.777199999999997</v>
      </c>
      <c r="D9" s="3">
        <v>20.524266666666669</v>
      </c>
      <c r="E9" s="3">
        <v>20.524266666666669</v>
      </c>
      <c r="F9" s="85">
        <v>20.524266666666669</v>
      </c>
      <c r="G9" s="78">
        <f t="shared" si="0"/>
        <v>100</v>
      </c>
      <c r="H9" s="54"/>
      <c r="Q9" s="19">
        <v>7</v>
      </c>
      <c r="R9" s="17">
        <f t="shared" si="2"/>
        <v>0</v>
      </c>
      <c r="S9" s="20">
        <f t="shared" si="3"/>
        <v>0</v>
      </c>
      <c r="T9" s="94"/>
      <c r="U9" s="95"/>
      <c r="V9" s="52">
        <v>1</v>
      </c>
      <c r="W9" s="30">
        <v>7</v>
      </c>
      <c r="X9" s="48">
        <v>7</v>
      </c>
      <c r="Y9" s="22" t="str">
        <f t="shared" si="4"/>
        <v/>
      </c>
      <c r="Z9" s="22" t="str">
        <f t="shared" si="5"/>
        <v/>
      </c>
    </row>
    <row r="10" spans="1:26" x14ac:dyDescent="0.25">
      <c r="A10" s="74">
        <v>9</v>
      </c>
      <c r="B10" s="84">
        <v>4.75</v>
      </c>
      <c r="C10" s="3">
        <v>22.950199999999999</v>
      </c>
      <c r="D10" s="3">
        <v>24.099933333333336</v>
      </c>
      <c r="E10" s="3">
        <v>24.099933333333336</v>
      </c>
      <c r="F10" s="85">
        <v>24.099933333333336</v>
      </c>
      <c r="G10" s="78">
        <f t="shared" si="0"/>
        <v>100.00000000000001</v>
      </c>
      <c r="H10" s="54"/>
      <c r="Q10" s="19">
        <v>8</v>
      </c>
      <c r="R10" s="17">
        <f t="shared" si="2"/>
        <v>0</v>
      </c>
      <c r="S10" s="20">
        <f t="shared" si="3"/>
        <v>0</v>
      </c>
      <c r="T10" s="94"/>
      <c r="U10" s="95"/>
      <c r="V10" s="52">
        <v>8</v>
      </c>
      <c r="W10" s="30">
        <v>4</v>
      </c>
      <c r="X10" s="48">
        <v>8</v>
      </c>
      <c r="Y10" s="22" t="str">
        <f t="shared" si="4"/>
        <v/>
      </c>
      <c r="Z10" s="22" t="str">
        <f t="shared" si="5"/>
        <v/>
      </c>
    </row>
    <row r="11" spans="1:26" x14ac:dyDescent="0.25">
      <c r="A11" s="75">
        <v>10</v>
      </c>
      <c r="B11" s="86">
        <v>2.8499999999999996</v>
      </c>
      <c r="C11" s="39">
        <v>16.7713</v>
      </c>
      <c r="D11" s="39">
        <v>26.792900000000007</v>
      </c>
      <c r="E11" s="39">
        <v>26.792900000000007</v>
      </c>
      <c r="F11" s="87">
        <v>26.792900000000007</v>
      </c>
      <c r="G11" s="79">
        <f t="shared" si="0"/>
        <v>100.00000000000001</v>
      </c>
      <c r="H11" s="54"/>
      <c r="I11" s="23"/>
      <c r="J11" s="23"/>
      <c r="K11" s="23"/>
      <c r="L11" s="23"/>
      <c r="M11" s="23"/>
      <c r="N11" s="23"/>
      <c r="O11" s="23"/>
      <c r="Q11" s="19">
        <v>9</v>
      </c>
      <c r="R11" s="17">
        <f t="shared" si="2"/>
        <v>0</v>
      </c>
      <c r="S11" s="20">
        <f t="shared" si="3"/>
        <v>0</v>
      </c>
      <c r="T11" s="94"/>
      <c r="U11" s="95"/>
      <c r="V11" s="52">
        <v>7</v>
      </c>
      <c r="W11" s="30">
        <v>1</v>
      </c>
      <c r="X11" s="48">
        <v>9</v>
      </c>
      <c r="Y11" s="22" t="str">
        <f t="shared" si="4"/>
        <v/>
      </c>
      <c r="Z11" s="22" t="str">
        <f t="shared" si="5"/>
        <v/>
      </c>
    </row>
    <row r="12" spans="1:26" ht="15" customHeight="1" x14ac:dyDescent="0.25">
      <c r="A12" s="74">
        <v>11</v>
      </c>
      <c r="B12" s="84">
        <v>1.9</v>
      </c>
      <c r="C12" s="3">
        <v>8.38565</v>
      </c>
      <c r="D12" s="3">
        <v>29.904783333333331</v>
      </c>
      <c r="E12" s="3">
        <v>29.904783333333331</v>
      </c>
      <c r="F12" s="85">
        <v>29.904783333333331</v>
      </c>
      <c r="G12" s="78">
        <f t="shared" si="0"/>
        <v>99.999999999999986</v>
      </c>
      <c r="H12" s="8"/>
      <c r="Q12" s="19">
        <v>10</v>
      </c>
      <c r="R12" s="17">
        <f t="shared" si="2"/>
        <v>0</v>
      </c>
      <c r="S12" s="20">
        <f t="shared" si="3"/>
        <v>0</v>
      </c>
      <c r="T12" s="94"/>
      <c r="U12" s="95"/>
      <c r="V12" s="52">
        <v>4</v>
      </c>
      <c r="W12" s="30">
        <v>3</v>
      </c>
      <c r="X12" s="48">
        <v>10</v>
      </c>
      <c r="Y12" s="22" t="str">
        <f t="shared" si="4"/>
        <v/>
      </c>
      <c r="Z12" s="22" t="str">
        <f t="shared" si="5"/>
        <v/>
      </c>
    </row>
    <row r="13" spans="1:26" ht="15" customHeight="1" x14ac:dyDescent="0.25">
      <c r="A13" s="74">
        <v>12</v>
      </c>
      <c r="B13" s="84">
        <v>0.95</v>
      </c>
      <c r="C13" s="3">
        <v>2.6480999999999999</v>
      </c>
      <c r="D13" s="3">
        <v>32.133966666666666</v>
      </c>
      <c r="E13" s="3">
        <v>32.133966666666666</v>
      </c>
      <c r="F13" s="85">
        <v>32.133966666666666</v>
      </c>
      <c r="G13" s="78">
        <f t="shared" si="0"/>
        <v>100</v>
      </c>
      <c r="H13" s="8"/>
      <c r="J13" s="38" t="s">
        <v>6</v>
      </c>
      <c r="K13" s="38" t="s">
        <v>5</v>
      </c>
      <c r="L13" s="91" t="s">
        <v>7</v>
      </c>
      <c r="M13" s="91" t="s">
        <v>8</v>
      </c>
      <c r="Q13" s="19">
        <v>11</v>
      </c>
      <c r="R13" s="17">
        <f t="shared" si="2"/>
        <v>0</v>
      </c>
      <c r="S13" s="20">
        <f t="shared" si="3"/>
        <v>0</v>
      </c>
      <c r="T13" s="94"/>
      <c r="U13" s="95"/>
      <c r="V13" s="52">
        <v>6</v>
      </c>
      <c r="W13" s="30">
        <v>8</v>
      </c>
      <c r="X13" s="48">
        <v>11</v>
      </c>
      <c r="Y13" s="22" t="str">
        <f t="shared" si="4"/>
        <v/>
      </c>
      <c r="Z13" s="22" t="str">
        <f t="shared" si="5"/>
        <v/>
      </c>
    </row>
    <row r="14" spans="1:26" x14ac:dyDescent="0.25">
      <c r="A14" s="74">
        <v>13</v>
      </c>
      <c r="B14" s="84">
        <v>0.95399999999999996</v>
      </c>
      <c r="C14" s="3">
        <v>1.3230500000000001</v>
      </c>
      <c r="D14" s="3">
        <v>32.574316666666697</v>
      </c>
      <c r="E14" s="3">
        <v>32.574316666666697</v>
      </c>
      <c r="F14" s="85">
        <v>32.574316666666697</v>
      </c>
      <c r="G14" s="78">
        <f t="shared" si="0"/>
        <v>100.00000000000009</v>
      </c>
      <c r="H14" s="8"/>
      <c r="J14" s="38">
        <v>1</v>
      </c>
      <c r="K14" s="38" t="s">
        <v>10</v>
      </c>
      <c r="L14" s="91">
        <v>2</v>
      </c>
      <c r="M14" s="91">
        <v>650</v>
      </c>
      <c r="N14" s="44" t="str">
        <f>K14</f>
        <v>SKU1</v>
      </c>
      <c r="Q14" s="19">
        <v>12</v>
      </c>
      <c r="R14" s="17">
        <f t="shared" si="2"/>
        <v>0</v>
      </c>
      <c r="S14" s="20">
        <f t="shared" si="3"/>
        <v>0</v>
      </c>
      <c r="T14" s="94"/>
      <c r="U14" s="95"/>
      <c r="V14" s="52">
        <v>3</v>
      </c>
      <c r="W14" s="30">
        <v>4</v>
      </c>
      <c r="X14" s="48">
        <v>12</v>
      </c>
      <c r="Y14" s="22" t="str">
        <f t="shared" si="4"/>
        <v/>
      </c>
      <c r="Z14" s="22" t="str">
        <f t="shared" si="5"/>
        <v/>
      </c>
    </row>
    <row r="15" spans="1:26" x14ac:dyDescent="0.25">
      <c r="A15" s="74">
        <v>14</v>
      </c>
      <c r="B15" s="84">
        <v>0.95299999999999996</v>
      </c>
      <c r="C15" s="3">
        <v>1.3230500000000001</v>
      </c>
      <c r="D15" s="3">
        <v>32.574316666666697</v>
      </c>
      <c r="E15" s="3">
        <v>32.574316666666697</v>
      </c>
      <c r="F15" s="85">
        <v>32.575316666666673</v>
      </c>
      <c r="G15" s="78">
        <f t="shared" si="0"/>
        <v>100.00000000000006</v>
      </c>
      <c r="H15" s="8"/>
      <c r="J15" s="38">
        <v>2</v>
      </c>
      <c r="K15" s="38" t="s">
        <v>11</v>
      </c>
      <c r="L15" s="91">
        <v>2</v>
      </c>
      <c r="M15" s="91">
        <v>660</v>
      </c>
      <c r="N15" s="44" t="str">
        <f t="shared" ref="N15:N33" si="6">K15</f>
        <v>SKU2</v>
      </c>
      <c r="Q15" s="19">
        <v>13</v>
      </c>
      <c r="R15" s="17">
        <f t="shared" si="2"/>
        <v>0</v>
      </c>
      <c r="S15" s="20">
        <f t="shared" si="3"/>
        <v>0</v>
      </c>
      <c r="T15" s="94"/>
      <c r="U15" s="95"/>
      <c r="V15" s="52">
        <v>7</v>
      </c>
      <c r="W15" s="30">
        <v>8</v>
      </c>
      <c r="X15" s="48">
        <v>13</v>
      </c>
      <c r="Y15" s="22" t="str">
        <f t="shared" si="4"/>
        <v/>
      </c>
      <c r="Z15" s="22" t="str">
        <f t="shared" si="5"/>
        <v/>
      </c>
    </row>
    <row r="16" spans="1:26" x14ac:dyDescent="0.25">
      <c r="A16" s="74">
        <v>15</v>
      </c>
      <c r="B16" s="84">
        <v>0.95199999999999996</v>
      </c>
      <c r="C16" s="3">
        <v>1.3230500000000001</v>
      </c>
      <c r="D16" s="3">
        <v>32.574316666666697</v>
      </c>
      <c r="E16" s="3">
        <v>32.575316666666673</v>
      </c>
      <c r="F16" s="85">
        <v>32.575316666666673</v>
      </c>
      <c r="G16" s="78">
        <f t="shared" si="0"/>
        <v>100.00000000000006</v>
      </c>
      <c r="H16" s="8"/>
      <c r="J16" s="38">
        <v>3</v>
      </c>
      <c r="K16" s="38" t="s">
        <v>12</v>
      </c>
      <c r="L16" s="91">
        <v>2</v>
      </c>
      <c r="M16" s="91">
        <v>670</v>
      </c>
      <c r="N16" s="44" t="str">
        <f t="shared" si="6"/>
        <v>SKU3</v>
      </c>
      <c r="Q16" s="19">
        <v>14</v>
      </c>
      <c r="R16" s="17">
        <f t="shared" si="2"/>
        <v>0</v>
      </c>
      <c r="S16" s="20">
        <f t="shared" si="3"/>
        <v>0</v>
      </c>
      <c r="T16" s="94"/>
      <c r="U16" s="95"/>
      <c r="V16" s="52">
        <v>5</v>
      </c>
      <c r="W16" s="30">
        <v>4</v>
      </c>
      <c r="X16" s="48">
        <v>14</v>
      </c>
      <c r="Y16" s="22" t="str">
        <f t="shared" si="4"/>
        <v/>
      </c>
      <c r="Z16" s="22" t="str">
        <f t="shared" si="5"/>
        <v/>
      </c>
    </row>
    <row r="17" spans="1:26" ht="15.75" thickBot="1" x14ac:dyDescent="0.3">
      <c r="A17" s="76">
        <v>16</v>
      </c>
      <c r="B17" s="88">
        <v>0.95099999999999996</v>
      </c>
      <c r="C17" s="71">
        <v>1.3230500000000001</v>
      </c>
      <c r="D17" s="71">
        <v>32.575316666666673</v>
      </c>
      <c r="E17" s="71">
        <v>32.575316666666673</v>
      </c>
      <c r="F17" s="89">
        <v>32.575316666666673</v>
      </c>
      <c r="G17" s="80">
        <f t="shared" si="0"/>
        <v>100.00000000000003</v>
      </c>
      <c r="H17" s="8"/>
      <c r="J17" s="38">
        <v>4</v>
      </c>
      <c r="K17" s="38" t="s">
        <v>13</v>
      </c>
      <c r="L17" s="91">
        <v>2</v>
      </c>
      <c r="M17" s="91">
        <v>680</v>
      </c>
      <c r="N17" s="44" t="str">
        <f t="shared" si="6"/>
        <v>SKU4</v>
      </c>
      <c r="Q17" s="19">
        <v>15</v>
      </c>
      <c r="R17" s="17">
        <f t="shared" si="2"/>
        <v>0</v>
      </c>
      <c r="S17" s="20">
        <f t="shared" si="3"/>
        <v>0</v>
      </c>
      <c r="T17" s="94"/>
      <c r="U17" s="95"/>
      <c r="V17" s="52">
        <v>1</v>
      </c>
      <c r="W17" s="30">
        <v>5</v>
      </c>
      <c r="X17" s="48">
        <v>15</v>
      </c>
      <c r="Y17" s="22" t="str">
        <f t="shared" si="4"/>
        <v/>
      </c>
      <c r="Z17" s="22" t="str">
        <f t="shared" si="5"/>
        <v/>
      </c>
    </row>
    <row r="18" spans="1:26" ht="15.75" thickBot="1" x14ac:dyDescent="0.3">
      <c r="A18" s="69"/>
      <c r="B18" s="69"/>
      <c r="C18" s="69"/>
      <c r="D18" s="69"/>
      <c r="E18" s="69"/>
      <c r="F18" s="69"/>
      <c r="G18" s="70"/>
      <c r="H18" s="8"/>
      <c r="J18" s="38">
        <v>5</v>
      </c>
      <c r="K18" s="38" t="s">
        <v>14</v>
      </c>
      <c r="L18" s="91">
        <v>2</v>
      </c>
      <c r="M18" s="91">
        <v>690</v>
      </c>
      <c r="N18" s="44" t="str">
        <f t="shared" si="6"/>
        <v>SKU5</v>
      </c>
      <c r="Q18" s="24">
        <v>16</v>
      </c>
      <c r="R18" s="31">
        <f t="shared" si="2"/>
        <v>0</v>
      </c>
      <c r="S18" s="25">
        <f t="shared" si="3"/>
        <v>0</v>
      </c>
      <c r="T18" s="96"/>
      <c r="U18" s="97"/>
      <c r="V18" s="53">
        <v>0</v>
      </c>
      <c r="W18" s="21">
        <v>7</v>
      </c>
      <c r="X18" s="49">
        <v>16</v>
      </c>
      <c r="Y18" s="22" t="str">
        <f t="shared" si="4"/>
        <v/>
      </c>
      <c r="Z18" s="22" t="str">
        <f t="shared" si="5"/>
        <v/>
      </c>
    </row>
    <row r="19" spans="1:26" ht="15.75" thickBot="1" x14ac:dyDescent="0.3">
      <c r="A19" s="42">
        <v>1</v>
      </c>
      <c r="B19" s="3">
        <f>B2/100*$S3</f>
        <v>0</v>
      </c>
      <c r="C19" s="3">
        <f>C2/100*$S3</f>
        <v>0</v>
      </c>
      <c r="D19" s="3">
        <f>D2/100*$S3</f>
        <v>0</v>
      </c>
      <c r="E19" s="3">
        <f>E2/100*$S3</f>
        <v>0</v>
      </c>
      <c r="F19" s="3">
        <f>F2/100*$S3</f>
        <v>0</v>
      </c>
      <c r="G19" s="43"/>
      <c r="H19" s="8"/>
      <c r="J19" s="38">
        <v>6</v>
      </c>
      <c r="K19" s="38" t="s">
        <v>15</v>
      </c>
      <c r="L19" s="91">
        <v>2</v>
      </c>
      <c r="M19" s="91">
        <v>700</v>
      </c>
      <c r="N19" s="44" t="str">
        <f t="shared" si="6"/>
        <v>SKU6</v>
      </c>
      <c r="R19" s="27">
        <f>SUM(R3:R18)</f>
        <v>0</v>
      </c>
      <c r="S19" s="28">
        <f>SUM(S3:S18)</f>
        <v>0</v>
      </c>
      <c r="T19" s="32"/>
      <c r="U19" s="32"/>
      <c r="V19" s="32"/>
      <c r="W19" s="32"/>
      <c r="X19" s="32"/>
    </row>
    <row r="20" spans="1:26" x14ac:dyDescent="0.25">
      <c r="A20" s="42">
        <v>2</v>
      </c>
      <c r="B20" s="3">
        <f>B3/100*$S4</f>
        <v>0</v>
      </c>
      <c r="C20" s="3">
        <f>C3/100*$S4</f>
        <v>0</v>
      </c>
      <c r="D20" s="3">
        <f>D3/100*$S4</f>
        <v>0</v>
      </c>
      <c r="E20" s="3">
        <f>E3/100*$S4</f>
        <v>0</v>
      </c>
      <c r="F20" s="3">
        <f>F3/100*$S4</f>
        <v>0</v>
      </c>
      <c r="G20" s="43"/>
      <c r="H20" s="8"/>
      <c r="J20" s="38">
        <v>7</v>
      </c>
      <c r="K20" s="38" t="s">
        <v>16</v>
      </c>
      <c r="L20" s="91">
        <v>2</v>
      </c>
      <c r="M20" s="91">
        <v>710</v>
      </c>
      <c r="N20" s="44" t="str">
        <f t="shared" si="6"/>
        <v>SKU7</v>
      </c>
    </row>
    <row r="21" spans="1:26" x14ac:dyDescent="0.25">
      <c r="A21" s="42">
        <v>3</v>
      </c>
      <c r="B21" s="3">
        <f>B4/100*$S5</f>
        <v>0</v>
      </c>
      <c r="C21" s="3">
        <f>C4/100*$S5</f>
        <v>0</v>
      </c>
      <c r="D21" s="3">
        <f>D4/100*$S5</f>
        <v>0</v>
      </c>
      <c r="E21" s="3">
        <f>E4/100*$S5</f>
        <v>0</v>
      </c>
      <c r="F21" s="3">
        <f>F4/100*$S5</f>
        <v>0</v>
      </c>
      <c r="G21" s="43"/>
      <c r="H21" s="8"/>
      <c r="J21" s="38">
        <v>8</v>
      </c>
      <c r="K21" s="38" t="s">
        <v>17</v>
      </c>
      <c r="L21" s="91">
        <v>2</v>
      </c>
      <c r="M21" s="91">
        <v>720</v>
      </c>
      <c r="N21" s="44" t="str">
        <f t="shared" si="6"/>
        <v>SKU8</v>
      </c>
    </row>
    <row r="22" spans="1:26" x14ac:dyDescent="0.25">
      <c r="A22" s="42">
        <v>4</v>
      </c>
      <c r="B22" s="3">
        <f>B5/100*$S6</f>
        <v>0</v>
      </c>
      <c r="C22" s="3">
        <f>C5/100*$S6</f>
        <v>0</v>
      </c>
      <c r="D22" s="3">
        <f>D5/100*$S6</f>
        <v>0</v>
      </c>
      <c r="E22" s="3">
        <f>E5/100*$S6</f>
        <v>0</v>
      </c>
      <c r="F22" s="3">
        <f>F5/100*$S6</f>
        <v>0</v>
      </c>
      <c r="G22" s="43"/>
      <c r="H22" s="8"/>
      <c r="J22" s="38">
        <v>9</v>
      </c>
      <c r="K22" s="38" t="s">
        <v>18</v>
      </c>
      <c r="L22" s="91">
        <v>2</v>
      </c>
      <c r="M22" s="91">
        <v>730</v>
      </c>
      <c r="N22" s="44" t="str">
        <f t="shared" si="6"/>
        <v>SKU9</v>
      </c>
    </row>
    <row r="23" spans="1:26" x14ac:dyDescent="0.25">
      <c r="A23" s="42">
        <v>5</v>
      </c>
      <c r="B23" s="3">
        <f>B6/100*$S7</f>
        <v>0</v>
      </c>
      <c r="C23" s="3">
        <f>C6/100*$S7</f>
        <v>0</v>
      </c>
      <c r="D23" s="3">
        <f>D6/100*$S7</f>
        <v>0</v>
      </c>
      <c r="E23" s="3">
        <f>E6/100*$S7</f>
        <v>0</v>
      </c>
      <c r="F23" s="3">
        <f>F6/100*$S7</f>
        <v>0</v>
      </c>
      <c r="G23" s="43"/>
      <c r="H23" s="8"/>
      <c r="J23" s="38">
        <v>10</v>
      </c>
      <c r="K23" s="38" t="s">
        <v>19</v>
      </c>
      <c r="L23" s="91">
        <v>2</v>
      </c>
      <c r="M23" s="91">
        <v>740</v>
      </c>
      <c r="N23" s="44" t="str">
        <f t="shared" si="6"/>
        <v>SKU10</v>
      </c>
    </row>
    <row r="24" spans="1:26" x14ac:dyDescent="0.25">
      <c r="A24" s="42">
        <v>6</v>
      </c>
      <c r="B24" s="3">
        <f>B7/100*$S8</f>
        <v>0</v>
      </c>
      <c r="C24" s="3">
        <f>C7/100*$S8</f>
        <v>0</v>
      </c>
      <c r="D24" s="3">
        <f>D7/100*$S8</f>
        <v>0</v>
      </c>
      <c r="E24" s="3">
        <f>E7/100*$S8</f>
        <v>0</v>
      </c>
      <c r="F24" s="3">
        <f>F7/100*$S8</f>
        <v>0</v>
      </c>
      <c r="G24" s="43"/>
      <c r="H24" s="8"/>
      <c r="J24" s="38">
        <v>11</v>
      </c>
      <c r="K24" s="38" t="s">
        <v>20</v>
      </c>
      <c r="L24" s="91">
        <v>1</v>
      </c>
      <c r="M24" s="91">
        <v>750</v>
      </c>
      <c r="N24" s="44" t="str">
        <f t="shared" si="6"/>
        <v>SKU11</v>
      </c>
    </row>
    <row r="25" spans="1:26" x14ac:dyDescent="0.25">
      <c r="A25" s="40">
        <v>7</v>
      </c>
      <c r="B25" s="41">
        <f>B8/100*$S9</f>
        <v>0</v>
      </c>
      <c r="C25" s="41">
        <f>C8/100*$S9</f>
        <v>0</v>
      </c>
      <c r="D25" s="41">
        <f>D8/100*$S9</f>
        <v>0</v>
      </c>
      <c r="E25" s="41">
        <f>E8/100*$S9</f>
        <v>0</v>
      </c>
      <c r="F25" s="41">
        <f>F8/100*$S9</f>
        <v>0</v>
      </c>
      <c r="H25" s="8"/>
      <c r="J25" s="38">
        <v>12</v>
      </c>
      <c r="K25" s="38" t="s">
        <v>21</v>
      </c>
      <c r="L25" s="91">
        <v>1</v>
      </c>
      <c r="M25" s="91">
        <v>760</v>
      </c>
      <c r="N25" s="44" t="str">
        <f t="shared" si="6"/>
        <v>SKU12</v>
      </c>
    </row>
    <row r="26" spans="1:26" x14ac:dyDescent="0.25">
      <c r="A26" s="1">
        <v>8</v>
      </c>
      <c r="B26" s="3">
        <f>B9/100*$S10</f>
        <v>0</v>
      </c>
      <c r="C26" s="3">
        <f>C9/100*$S10</f>
        <v>0</v>
      </c>
      <c r="D26" s="3">
        <f>D9/100*$S10</f>
        <v>0</v>
      </c>
      <c r="E26" s="3">
        <f>E9/100*$S10</f>
        <v>0</v>
      </c>
      <c r="F26" s="3">
        <f>F9/100*$S10</f>
        <v>0</v>
      </c>
      <c r="H26" s="8"/>
      <c r="J26" s="38">
        <v>13</v>
      </c>
      <c r="K26" s="38" t="s">
        <v>22</v>
      </c>
      <c r="L26" s="91">
        <v>1</v>
      </c>
      <c r="M26" s="91">
        <v>770</v>
      </c>
      <c r="N26" s="44" t="str">
        <f t="shared" si="6"/>
        <v>SKU13</v>
      </c>
    </row>
    <row r="27" spans="1:26" x14ac:dyDescent="0.25">
      <c r="A27" s="1">
        <v>9</v>
      </c>
      <c r="B27" s="3">
        <f>B10/100*$S11</f>
        <v>0</v>
      </c>
      <c r="C27" s="3">
        <f>C10/100*$S11</f>
        <v>0</v>
      </c>
      <c r="D27" s="3">
        <f>D10/100*$S11</f>
        <v>0</v>
      </c>
      <c r="E27" s="3">
        <f>E10/100*$S11</f>
        <v>0</v>
      </c>
      <c r="F27" s="3">
        <f>F10/100*$S11</f>
        <v>0</v>
      </c>
      <c r="H27" s="54"/>
      <c r="J27" s="38">
        <v>14</v>
      </c>
      <c r="K27" s="38" t="s">
        <v>23</v>
      </c>
      <c r="L27" s="91">
        <v>1</v>
      </c>
      <c r="M27" s="91">
        <v>780</v>
      </c>
      <c r="N27" s="44" t="str">
        <f t="shared" si="6"/>
        <v>SKU14</v>
      </c>
    </row>
    <row r="28" spans="1:26" x14ac:dyDescent="0.25">
      <c r="A28" s="1">
        <v>10</v>
      </c>
      <c r="B28" s="3">
        <f>B11/100*$S12</f>
        <v>0</v>
      </c>
      <c r="C28" s="3">
        <f>C11/100*$S12</f>
        <v>0</v>
      </c>
      <c r="D28" s="3">
        <f>D11/100*$S12</f>
        <v>0</v>
      </c>
      <c r="E28" s="3">
        <f>E11/100*$S12</f>
        <v>0</v>
      </c>
      <c r="F28" s="3">
        <f>F11/100*$S12</f>
        <v>0</v>
      </c>
      <c r="J28" s="38">
        <v>15</v>
      </c>
      <c r="K28" s="38" t="s">
        <v>24</v>
      </c>
      <c r="L28" s="91">
        <v>1</v>
      </c>
      <c r="M28" s="91">
        <v>790</v>
      </c>
      <c r="N28" s="44" t="str">
        <f t="shared" si="6"/>
        <v>SKU15</v>
      </c>
    </row>
    <row r="29" spans="1:26" x14ac:dyDescent="0.25">
      <c r="A29" s="1">
        <v>11</v>
      </c>
      <c r="B29" s="3">
        <f>B12/100*$S13</f>
        <v>0</v>
      </c>
      <c r="C29" s="3">
        <f>C12/100*$S13</f>
        <v>0</v>
      </c>
      <c r="D29" s="3">
        <f>D12/100*$S13</f>
        <v>0</v>
      </c>
      <c r="E29" s="3">
        <f>E12/100*$S13</f>
        <v>0</v>
      </c>
      <c r="F29" s="3">
        <f>F12/100*$S13</f>
        <v>0</v>
      </c>
      <c r="J29" s="38">
        <v>16</v>
      </c>
      <c r="K29" s="38" t="s">
        <v>25</v>
      </c>
      <c r="L29" s="91">
        <v>1</v>
      </c>
      <c r="M29" s="91">
        <v>800</v>
      </c>
      <c r="N29" s="44" t="str">
        <f t="shared" si="6"/>
        <v>SKU16</v>
      </c>
    </row>
    <row r="30" spans="1:26" x14ac:dyDescent="0.25">
      <c r="A30" s="1">
        <v>12</v>
      </c>
      <c r="B30" s="3">
        <f>B13/100*$S14</f>
        <v>0</v>
      </c>
      <c r="C30" s="3">
        <f>C13/100*$S14</f>
        <v>0</v>
      </c>
      <c r="D30" s="3">
        <f>D13/100*$S14</f>
        <v>0</v>
      </c>
      <c r="E30" s="3">
        <f>E13/100*$S14</f>
        <v>0</v>
      </c>
      <c r="F30" s="3">
        <f>F13/100*$S14</f>
        <v>0</v>
      </c>
      <c r="J30" s="38">
        <v>17</v>
      </c>
      <c r="K30" s="38" t="s">
        <v>26</v>
      </c>
      <c r="L30" s="91">
        <v>1</v>
      </c>
      <c r="M30" s="91">
        <v>810</v>
      </c>
      <c r="N30" s="44" t="str">
        <f t="shared" si="6"/>
        <v>SKU17</v>
      </c>
    </row>
    <row r="31" spans="1:26" x14ac:dyDescent="0.25">
      <c r="A31" s="1">
        <v>13</v>
      </c>
      <c r="B31" s="3">
        <f>B14/100*$S15</f>
        <v>0</v>
      </c>
      <c r="C31" s="3">
        <f>C14/100*$S15</f>
        <v>0</v>
      </c>
      <c r="D31" s="3">
        <f>D14/100*$S15</f>
        <v>0</v>
      </c>
      <c r="E31" s="3">
        <f>E14/100*$S15</f>
        <v>0</v>
      </c>
      <c r="F31" s="3">
        <f>F14/100*$S15</f>
        <v>0</v>
      </c>
      <c r="J31" s="38">
        <v>18</v>
      </c>
      <c r="K31" s="38" t="s">
        <v>27</v>
      </c>
      <c r="L31" s="91">
        <v>1</v>
      </c>
      <c r="M31" s="91">
        <v>820</v>
      </c>
      <c r="N31" s="44" t="str">
        <f t="shared" si="6"/>
        <v>SKU18</v>
      </c>
    </row>
    <row r="32" spans="1:26" x14ac:dyDescent="0.25">
      <c r="A32" s="1">
        <v>14</v>
      </c>
      <c r="B32" s="3">
        <f>B15/100*$S16</f>
        <v>0</v>
      </c>
      <c r="C32" s="3">
        <f>C15/100*$S16</f>
        <v>0</v>
      </c>
      <c r="D32" s="3">
        <f>D15/100*$S16</f>
        <v>0</v>
      </c>
      <c r="E32" s="3">
        <f>E15/100*$S16</f>
        <v>0</v>
      </c>
      <c r="F32" s="3">
        <f>F15/100*$S16</f>
        <v>0</v>
      </c>
      <c r="J32" s="38">
        <v>19</v>
      </c>
      <c r="K32" s="38" t="s">
        <v>28</v>
      </c>
      <c r="L32" s="91">
        <v>1</v>
      </c>
      <c r="M32" s="91">
        <v>830</v>
      </c>
      <c r="N32" s="44" t="str">
        <f t="shared" si="6"/>
        <v>SKU19</v>
      </c>
    </row>
    <row r="33" spans="1:24" x14ac:dyDescent="0.25">
      <c r="A33" s="1">
        <v>15</v>
      </c>
      <c r="B33" s="3">
        <f>B16/100*$S17</f>
        <v>0</v>
      </c>
      <c r="C33" s="3">
        <f>C16/100*$S17</f>
        <v>0</v>
      </c>
      <c r="D33" s="3">
        <f>D16/100*$S17</f>
        <v>0</v>
      </c>
      <c r="E33" s="3">
        <f>E16/100*$S17</f>
        <v>0</v>
      </c>
      <c r="F33" s="3">
        <f>F16/100*$S17</f>
        <v>0</v>
      </c>
      <c r="J33" s="38">
        <v>20</v>
      </c>
      <c r="K33" s="38" t="s">
        <v>29</v>
      </c>
      <c r="L33" s="91">
        <v>1</v>
      </c>
      <c r="M33" s="91">
        <v>840</v>
      </c>
      <c r="N33" s="44" t="str">
        <f t="shared" si="6"/>
        <v>SKU20</v>
      </c>
      <c r="P33"/>
      <c r="Q33"/>
      <c r="R33"/>
      <c r="S33"/>
      <c r="T33"/>
      <c r="U33"/>
      <c r="V33"/>
      <c r="W33"/>
      <c r="X33"/>
    </row>
    <row r="34" spans="1:24" ht="15.75" thickBot="1" x14ac:dyDescent="0.3">
      <c r="A34" s="2">
        <v>16</v>
      </c>
      <c r="B34" s="3">
        <f>B17/100*$S18</f>
        <v>0</v>
      </c>
      <c r="C34" s="3">
        <f>C17/100*$S18</f>
        <v>0</v>
      </c>
      <c r="D34" s="3">
        <f>D17/100*$S18</f>
        <v>0</v>
      </c>
      <c r="E34" s="3">
        <f>E17/100*$S18</f>
        <v>0</v>
      </c>
      <c r="F34" s="3">
        <f>F17/100*$S18</f>
        <v>0</v>
      </c>
      <c r="P34"/>
      <c r="Q34"/>
      <c r="R34"/>
      <c r="S34"/>
      <c r="T34"/>
      <c r="U34"/>
      <c r="V34"/>
      <c r="W34"/>
      <c r="X34"/>
    </row>
    <row r="35" spans="1:24" x14ac:dyDescent="0.25">
      <c r="B35" s="3">
        <f>SUM(B19:B34)</f>
        <v>0</v>
      </c>
      <c r="C35" s="3">
        <f t="shared" ref="C35:F35" si="7">SUM(C19:C34)</f>
        <v>0</v>
      </c>
      <c r="D35" s="3">
        <f t="shared" si="7"/>
        <v>0</v>
      </c>
      <c r="E35" s="3">
        <f t="shared" si="7"/>
        <v>0</v>
      </c>
      <c r="F35" s="3">
        <f t="shared" si="7"/>
        <v>0</v>
      </c>
      <c r="P35"/>
      <c r="Q35"/>
      <c r="R35"/>
      <c r="S35"/>
      <c r="T35"/>
      <c r="U35"/>
      <c r="V35"/>
      <c r="W35"/>
      <c r="X35"/>
    </row>
    <row r="37" spans="1:24" x14ac:dyDescent="0.25">
      <c r="C37" s="36">
        <v>10200</v>
      </c>
      <c r="D37" s="36">
        <v>7650</v>
      </c>
      <c r="E37" s="36">
        <v>7650</v>
      </c>
      <c r="F37" s="36">
        <v>7650</v>
      </c>
      <c r="G37" s="37"/>
      <c r="H37" s="56"/>
      <c r="P37"/>
      <c r="Q37"/>
      <c r="R37"/>
      <c r="S37"/>
      <c r="T37"/>
      <c r="U37"/>
      <c r="V37"/>
      <c r="W37"/>
      <c r="X37"/>
    </row>
    <row r="38" spans="1:24" x14ac:dyDescent="0.25">
      <c r="C38" s="34">
        <f>C39-K4+ABS(C39-K4-C40)</f>
        <v>12810</v>
      </c>
      <c r="D38" s="34">
        <f>D39-L4+ABS(D39-L4-D40)</f>
        <v>9730</v>
      </c>
      <c r="E38" s="34">
        <f>E39-M4+ABS(E39-M4-E40)</f>
        <v>9770</v>
      </c>
      <c r="F38" s="34">
        <f>F39-N4+ABS(F39-N4-F40)</f>
        <v>9770</v>
      </c>
      <c r="G38" s="37">
        <f>AVERAGE(C38:F38)</f>
        <v>10520</v>
      </c>
      <c r="H38" s="56"/>
      <c r="P38"/>
      <c r="Q38"/>
      <c r="R38"/>
      <c r="S38"/>
      <c r="T38"/>
      <c r="U38"/>
      <c r="V38"/>
      <c r="W38"/>
      <c r="X38"/>
    </row>
    <row r="39" spans="1:24" x14ac:dyDescent="0.25">
      <c r="C39" s="33">
        <v>10000</v>
      </c>
      <c r="D39" s="33">
        <v>7500</v>
      </c>
      <c r="E39" s="33">
        <v>7500</v>
      </c>
      <c r="F39" s="33">
        <v>7500</v>
      </c>
      <c r="G39" s="35"/>
      <c r="H39" s="57"/>
      <c r="P39"/>
      <c r="Q39"/>
      <c r="R39"/>
      <c r="S39"/>
      <c r="T39"/>
      <c r="U39"/>
      <c r="V39"/>
      <c r="W39"/>
      <c r="X39"/>
    </row>
    <row r="40" spans="1:24" x14ac:dyDescent="0.25">
      <c r="C40" s="33">
        <v>30</v>
      </c>
      <c r="D40" s="33">
        <v>30</v>
      </c>
      <c r="E40" s="33">
        <v>30</v>
      </c>
      <c r="F40" s="33">
        <v>30</v>
      </c>
      <c r="G40" s="35"/>
      <c r="H40" s="57"/>
      <c r="P40"/>
      <c r="Q40"/>
      <c r="R40"/>
      <c r="S40"/>
      <c r="T40"/>
      <c r="U40"/>
      <c r="V40"/>
      <c r="W40"/>
      <c r="X40"/>
    </row>
  </sheetData>
  <mergeCells count="5">
    <mergeCell ref="K5:N5"/>
    <mergeCell ref="Q1:U1"/>
    <mergeCell ref="T2:U2"/>
    <mergeCell ref="V2:W2"/>
    <mergeCell ref="Y2:Z2"/>
  </mergeCells>
  <conditionalFormatting sqref="K4">
    <cfRule type="cellIs" dxfId="1" priority="2" operator="greaterThan">
      <formula>10000</formula>
    </cfRule>
  </conditionalFormatting>
  <conditionalFormatting sqref="L4:O4">
    <cfRule type="cellIs" dxfId="0" priority="1" operator="greaterThan">
      <formula>7500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2014-10-02T08:04:01Z</dcterms:modified>
</cp:coreProperties>
</file>