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/>
  <bookViews>
    <workbookView xWindow="735" yWindow="540" windowWidth="14700" windowHeight="11880"/>
  </bookViews>
  <sheets>
    <sheet name="ME TOTAL MH" sheetId="6" r:id="rId1"/>
    <sheet name="JUNE" sheetId="9" r:id="rId2"/>
    <sheet name="JULY" sheetId="4" r:id="rId3"/>
    <sheet name="AUGUST" sheetId="10" r:id="rId4"/>
    <sheet name="SEPTEMBER" sheetId="11" r:id="rId5"/>
    <sheet name="OCTOBER" sheetId="12" r:id="rId6"/>
    <sheet name="NOVEMBER" sheetId="13" r:id="rId7"/>
    <sheet name="DECEMBER" sheetId="14" r:id="rId8"/>
    <sheet name="JANUARY" sheetId="15" r:id="rId9"/>
    <sheet name="FEBRUARY" sheetId="16" r:id="rId10"/>
    <sheet name="MARCH" sheetId="17" r:id="rId11"/>
    <sheet name="APRIL" sheetId="18" r:id="rId12"/>
    <sheet name="MAY" sheetId="19" r:id="rId13"/>
  </sheets>
  <definedNames>
    <definedName name="_xlnm.Print_Area" localSheetId="0">'ME TOTAL MH'!$A$1:$F$17</definedName>
  </definedNames>
  <calcPr calcId="145621"/>
</workbook>
</file>

<file path=xl/calcChain.xml><?xml version="1.0" encoding="utf-8"?>
<calcChain xmlns="http://schemas.openxmlformats.org/spreadsheetml/2006/main">
  <c r="D24" i="9" l="1"/>
  <c r="D30" i="9"/>
  <c r="D36" i="9"/>
  <c r="F14" i="6" l="1"/>
  <c r="E14" i="6"/>
  <c r="D14" i="6"/>
  <c r="C14" i="6"/>
  <c r="B14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D8" i="6"/>
  <c r="F8" i="6"/>
  <c r="E8" i="6"/>
  <c r="C8" i="6"/>
  <c r="B8" i="6"/>
  <c r="F7" i="6"/>
  <c r="E7" i="6"/>
  <c r="D7" i="6"/>
  <c r="C7" i="6"/>
  <c r="B7" i="6"/>
  <c r="F6" i="6"/>
  <c r="E6" i="6"/>
  <c r="D6" i="6"/>
  <c r="C6" i="6"/>
  <c r="B6" i="6"/>
  <c r="F5" i="6"/>
  <c r="E5" i="6"/>
  <c r="D5" i="6"/>
  <c r="C5" i="6"/>
  <c r="B5" i="6"/>
  <c r="F3" i="6"/>
  <c r="E3" i="6"/>
  <c r="D3" i="6"/>
  <c r="C3" i="6"/>
  <c r="B3" i="6"/>
  <c r="B15" i="6" s="1"/>
  <c r="B4" i="6"/>
  <c r="D10" i="4"/>
  <c r="D36" i="19"/>
  <c r="D30" i="19"/>
  <c r="D24" i="19"/>
  <c r="D17" i="19"/>
  <c r="D10" i="19"/>
  <c r="D3" i="19"/>
  <c r="D36" i="18"/>
  <c r="D30" i="18"/>
  <c r="D24" i="18"/>
  <c r="D17" i="18"/>
  <c r="D3" i="18" s="1"/>
  <c r="D10" i="18"/>
  <c r="D36" i="17"/>
  <c r="D30" i="17"/>
  <c r="D24" i="17"/>
  <c r="D17" i="17"/>
  <c r="D10" i="17"/>
  <c r="D3" i="17"/>
  <c r="D36" i="16"/>
  <c r="D30" i="16"/>
  <c r="D24" i="16"/>
  <c r="D17" i="16"/>
  <c r="D3" i="16" s="1"/>
  <c r="D10" i="16"/>
  <c r="D36" i="15"/>
  <c r="D30" i="15"/>
  <c r="D24" i="15"/>
  <c r="D17" i="15"/>
  <c r="D10" i="15"/>
  <c r="D3" i="15"/>
  <c r="D36" i="14"/>
  <c r="D30" i="14"/>
  <c r="D24" i="14"/>
  <c r="D17" i="14"/>
  <c r="D3" i="14" s="1"/>
  <c r="D10" i="14"/>
  <c r="D36" i="13"/>
  <c r="D30" i="13"/>
  <c r="D24" i="13"/>
  <c r="D17" i="13"/>
  <c r="D10" i="13"/>
  <c r="D3" i="13"/>
  <c r="D36" i="12"/>
  <c r="D30" i="12"/>
  <c r="D24" i="12"/>
  <c r="D17" i="12"/>
  <c r="D3" i="12" s="1"/>
  <c r="D10" i="12"/>
  <c r="D36" i="11"/>
  <c r="D30" i="11"/>
  <c r="D24" i="11"/>
  <c r="D17" i="11"/>
  <c r="D10" i="11"/>
  <c r="D3" i="11"/>
  <c r="D36" i="10"/>
  <c r="D30" i="10"/>
  <c r="D24" i="10"/>
  <c r="D17" i="10"/>
  <c r="D3" i="10" s="1"/>
  <c r="D10" i="10"/>
  <c r="D17" i="9"/>
  <c r="D10" i="9"/>
  <c r="D3" i="9" s="1"/>
  <c r="C4" i="6"/>
  <c r="D4" i="6"/>
  <c r="E4" i="6"/>
  <c r="F4" i="6"/>
  <c r="E15" i="6" l="1"/>
  <c r="F15" i="6"/>
  <c r="C15" i="6"/>
  <c r="D15" i="6"/>
  <c r="D36" i="4"/>
  <c r="D30" i="4"/>
  <c r="D24" i="4"/>
  <c r="D17" i="4"/>
  <c r="D3" i="4" l="1"/>
</calcChain>
</file>

<file path=xl/sharedStrings.xml><?xml version="1.0" encoding="utf-8"?>
<sst xmlns="http://schemas.openxmlformats.org/spreadsheetml/2006/main" count="513" uniqueCount="51">
  <si>
    <t>Date</t>
  </si>
  <si>
    <t>Supplier/Description</t>
  </si>
  <si>
    <t>Description</t>
  </si>
  <si>
    <t>PO#</t>
  </si>
  <si>
    <t>Subtotal</t>
  </si>
  <si>
    <t>TOTAL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</si>
  <si>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</si>
  <si>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</si>
  <si>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</si>
  <si>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</si>
  <si>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</si>
  <si>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</si>
  <si>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</si>
  <si>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</si>
  <si>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</si>
  <si>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</si>
  <si>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</si>
  <si>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</si>
  <si>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</si>
  <si>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</si>
  <si>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Trends</t>
  </si>
  <si>
    <t>Amount</t>
  </si>
  <si>
    <t>February Expenses</t>
  </si>
  <si>
    <t>x</t>
  </si>
  <si>
    <t>s</t>
  </si>
  <si>
    <t>Example 1</t>
  </si>
  <si>
    <t>Example 2</t>
  </si>
  <si>
    <t>Example 3</t>
  </si>
  <si>
    <t>Example 4</t>
  </si>
  <si>
    <t>Example 5</t>
  </si>
  <si>
    <t>Expense 1</t>
  </si>
  <si>
    <t>Expense 2</t>
  </si>
  <si>
    <t>Expense 3</t>
  </si>
  <si>
    <t>Expense 4</t>
  </si>
  <si>
    <t>Expense 5</t>
  </si>
  <si>
    <t>January Expenses</t>
  </si>
  <si>
    <t>March Expenses</t>
  </si>
  <si>
    <t>April Expenses</t>
  </si>
  <si>
    <t>May Expenses</t>
  </si>
  <si>
    <t>June Expenses</t>
  </si>
  <si>
    <t>July Expenses</t>
  </si>
  <si>
    <t>August Expenses</t>
  </si>
  <si>
    <t>September Expenses</t>
  </si>
  <si>
    <t>October Expenses</t>
  </si>
  <si>
    <t>November Expenses</t>
  </si>
  <si>
    <t>December Expenses</t>
  </si>
  <si>
    <t>HEATING &amp; COOLING</t>
  </si>
  <si>
    <t xml:space="preserve">AIR CONDITION </t>
  </si>
  <si>
    <t>SPRINKLER</t>
  </si>
  <si>
    <t>PLUMBING SYTEM</t>
  </si>
  <si>
    <t>Как это сделано ? Линии я как видите могу сделать а с цветом проблема,мне надо еще 3 заголовка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</si>
</sst>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/d;@"/>
  </numFmts>
  <fonts count="10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8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5" tint="0.79998168889431442"/>
        <bgColor theme="5"/>
      </patternFill>
    </fill>
    <fill>
      <patternFill patternType="solid">
        <fgColor theme="6" tint="0.79998168889431442"/>
        <bgColor theme="6"/>
      </patternFill>
    </fill>
    <fill>
      <patternFill patternType="solid">
        <fgColor theme="7" tint="0.79998168889431442"/>
        <bgColor theme="8"/>
      </patternFill>
    </fill>
    <fill>
      <patternFill patternType="solid">
        <fgColor theme="8" tint="0.79998168889431442"/>
        <bgColor theme="9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double">
        <color theme="4" tint="-0.249977111117893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Alignment="1">
      <alignment horizontal="right"/>
    </xf>
    <xf numFmtId="2" fontId="0" fillId="0" borderId="0" xfId="0" applyNumberFormat="1" applyFill="1"/>
    <xf numFmtId="0" fontId="2" fillId="0" borderId="0" xfId="0" applyFont="1" applyBorder="1"/>
    <xf numFmtId="166" fontId="0" fillId="0" borderId="0" xfId="0" applyNumberFormat="1" applyBorder="1"/>
    <xf numFmtId="0" fontId="2" fillId="0" borderId="0" xfId="0" applyFont="1" applyFill="1" applyBorder="1"/>
    <xf numFmtId="166" fontId="0" fillId="0" borderId="0" xfId="0" applyNumberFormat="1" applyFill="1" applyBorder="1"/>
    <xf numFmtId="0" fontId="0" fillId="0" borderId="0" xfId="0" applyFill="1" applyBorder="1"/>
    <xf numFmtId="0" fontId="0" fillId="7" borderId="2" xfId="0" applyFill="1" applyBorder="1"/>
    <xf numFmtId="0" fontId="0" fillId="7" borderId="1" xfId="0" applyFill="1" applyBorder="1"/>
    <xf numFmtId="0" fontId="6" fillId="0" borderId="0" xfId="0" applyFont="1" applyFill="1" applyAlignment="1">
      <alignment horizontal="center"/>
    </xf>
    <xf numFmtId="0" fontId="7" fillId="0" borderId="0" xfId="0" applyFont="1" applyBorder="1"/>
    <xf numFmtId="0" fontId="3" fillId="0" borderId="18" xfId="0" applyFont="1" applyBorder="1"/>
    <xf numFmtId="0" fontId="3" fillId="2" borderId="18" xfId="0" applyFont="1" applyFill="1" applyBorder="1" applyAlignment="1">
      <alignment textRotation="45"/>
    </xf>
    <xf numFmtId="0" fontId="3" fillId="3" borderId="18" xfId="0" applyFont="1" applyFill="1" applyBorder="1" applyAlignment="1">
      <alignment textRotation="45"/>
    </xf>
    <xf numFmtId="0" fontId="3" fillId="4" borderId="18" xfId="0" applyFont="1" applyFill="1" applyBorder="1" applyAlignment="1">
      <alignment textRotation="45"/>
    </xf>
    <xf numFmtId="0" fontId="3" fillId="5" borderId="18" xfId="0" applyFont="1" applyFill="1" applyBorder="1" applyAlignment="1">
      <alignment textRotation="45"/>
    </xf>
    <xf numFmtId="0" fontId="3" fillId="6" borderId="19" xfId="0" applyFont="1" applyFill="1" applyBorder="1" applyAlignment="1">
      <alignment textRotation="45"/>
    </xf>
    <xf numFmtId="0" fontId="3" fillId="0" borderId="22" xfId="0" applyFont="1" applyBorder="1"/>
    <xf numFmtId="0" fontId="0" fillId="7" borderId="23" xfId="0" applyFill="1" applyBorder="1"/>
    <xf numFmtId="0" fontId="0" fillId="7" borderId="24" xfId="0" applyFill="1" applyBorder="1"/>
    <xf numFmtId="165" fontId="0" fillId="0" borderId="20" xfId="1" applyFont="1" applyBorder="1"/>
    <xf numFmtId="165" fontId="0" fillId="0" borderId="18" xfId="1" applyFont="1" applyBorder="1"/>
    <xf numFmtId="165" fontId="3" fillId="0" borderId="22" xfId="1" applyFont="1" applyBorder="1"/>
    <xf numFmtId="165" fontId="0" fillId="0" borderId="26" xfId="1" applyFont="1" applyBorder="1"/>
    <xf numFmtId="165" fontId="3" fillId="0" borderId="29" xfId="1" applyFont="1" applyBorder="1"/>
    <xf numFmtId="165" fontId="3" fillId="0" borderId="28" xfId="1" applyFont="1" applyBorder="1"/>
    <xf numFmtId="165" fontId="0" fillId="0" borderId="21" xfId="1" applyFont="1" applyBorder="1"/>
    <xf numFmtId="165" fontId="0" fillId="0" borderId="19" xfId="1" applyFont="1" applyBorder="1"/>
    <xf numFmtId="165" fontId="0" fillId="0" borderId="27" xfId="1" applyFont="1" applyBorder="1"/>
    <xf numFmtId="165" fontId="3" fillId="0" borderId="25" xfId="1" applyFont="1" applyBorder="1"/>
    <xf numFmtId="165" fontId="0" fillId="0" borderId="0" xfId="1" applyFont="1" applyBorder="1"/>
    <xf numFmtId="165" fontId="0" fillId="0" borderId="0" xfId="1" applyFont="1" applyFill="1" applyBorder="1"/>
    <xf numFmtId="0" fontId="0" fillId="0" borderId="0" xfId="0" applyAlignment="1">
      <alignment vertical="center"/>
    </xf>
    <xf numFmtId="165" fontId="4" fillId="0" borderId="0" xfId="1" applyFont="1"/>
    <xf numFmtId="164" fontId="4" fillId="0" borderId="0" xfId="0" applyNumberFormat="1" applyFont="1"/>
    <xf numFmtId="0" fontId="5" fillId="12" borderId="15" xfId="0" applyFont="1" applyFill="1" applyBorder="1"/>
    <xf numFmtId="0" fontId="5" fillId="12" borderId="16" xfId="0" applyFont="1" applyFill="1" applyBorder="1"/>
    <xf numFmtId="0" fontId="5" fillId="12" borderId="17" xfId="0" applyFont="1" applyFill="1" applyBorder="1"/>
    <xf numFmtId="0" fontId="6" fillId="3" borderId="0" xfId="0" applyFont="1" applyFill="1" applyAlignment="1">
      <alignment horizontal="center" vertical="center"/>
    </xf>
    <xf numFmtId="0" fontId="5" fillId="8" borderId="3" xfId="0" applyFont="1" applyFill="1" applyBorder="1"/>
    <xf numFmtId="0" fontId="5" fillId="8" borderId="4" xfId="0" applyFont="1" applyFill="1" applyBorder="1"/>
    <xf numFmtId="0" fontId="5" fillId="8" borderId="5" xfId="0" applyFont="1" applyFill="1" applyBorder="1"/>
    <xf numFmtId="0" fontId="5" fillId="9" borderId="6" xfId="0" applyFont="1" applyFill="1" applyBorder="1"/>
    <xf numFmtId="0" fontId="5" fillId="9" borderId="7" xfId="0" applyFont="1" applyFill="1" applyBorder="1"/>
    <xf numFmtId="0" fontId="5" fillId="9" borderId="8" xfId="0" applyFont="1" applyFill="1" applyBorder="1"/>
    <xf numFmtId="0" fontId="5" fillId="10" borderId="9" xfId="0" applyFont="1" applyFill="1" applyBorder="1"/>
    <xf numFmtId="0" fontId="5" fillId="10" borderId="10" xfId="0" applyFont="1" applyFill="1" applyBorder="1"/>
    <xf numFmtId="0" fontId="5" fillId="10" borderId="11" xfId="0" applyFont="1" applyFill="1" applyBorder="1"/>
    <xf numFmtId="0" fontId="5" fillId="11" borderId="12" xfId="0" applyFont="1" applyFill="1" applyBorder="1"/>
    <xf numFmtId="0" fontId="5" fillId="11" borderId="13" xfId="0" applyFont="1" applyFill="1" applyBorder="1"/>
    <xf numFmtId="0" fontId="5" fillId="11" borderId="14" xfId="0" applyFont="1" applyFill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480"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6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numFmt numFmtId="2" formatCode="0.0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6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ManHours by Month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 TOTAL MH'!$B$2</c:f>
              <c:strCache>
                <c:ptCount val="1"/>
                <c:pt idx="0">
                  <c:v>HEATING &amp; COOLING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MH'!$B$3:$B$14</c:f>
              <c:numCache>
                <c:formatCode>_(* #,##0.00_);_(* \(#,##0.00\);_(* "-"??_);_(@_)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'ME TOTAL MH'!$C$2</c:f>
              <c:strCache>
                <c:ptCount val="1"/>
                <c:pt idx="0">
                  <c:v>AIR CONDITION 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MH'!$C$3:$C$14</c:f>
              <c:numCache>
                <c:formatCode>_(* #,##0.00_);_(* \(#,##0.00\);_(* "-"??_);_(@_)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</c:ser>
        <c:ser>
          <c:idx val="2"/>
          <c:order val="2"/>
          <c:tx>
            <c:strRef>
              <c:f>'ME TOTAL MH'!$D$2</c:f>
              <c:strCache>
                <c:ptCount val="1"/>
                <c:pt idx="0">
                  <c:v>SPRINKLER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MH'!$D$3:$D$14</c:f>
              <c:numCache>
                <c:formatCode>_(* #,##0.00_);_(* \(#,##0.00\);_(* "-"??_);_(@_)</c:formatCode>
                <c:ptCount val="12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</c:numCache>
            </c:numRef>
          </c:val>
        </c:ser>
        <c:ser>
          <c:idx val="3"/>
          <c:order val="3"/>
          <c:tx>
            <c:strRef>
              <c:f>'ME TOTAL MH'!$E$2</c:f>
              <c:strCache>
                <c:ptCount val="1"/>
                <c:pt idx="0">
                  <c:v>PLUMBING SYTEM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MH'!$E$3:$E$14</c:f>
              <c:numCache>
                <c:formatCode>_(* #,##0.00_);_(* \(#,##0.00\);_(* "-"??_);_(@_)</c:formatCode>
                <c:ptCount val="12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</c:numCache>
            </c:numRef>
          </c:val>
        </c:ser>
        <c:ser>
          <c:idx val="4"/>
          <c:order val="4"/>
          <c:tx>
            <c:strRef>
              <c:f>'ME TOTAL MH'!$F$2</c:f>
              <c:strCache>
                <c:ptCount val="1"/>
                <c:pt idx="0">
                  <c:v>Expense 5</c:v>
                </c:pt>
              </c:strCache>
            </c:strRef>
          </c:tx>
          <c:invertIfNegative val="0"/>
          <c:cat>
            <c:strRef>
              <c:f>'ME TOTAL MH'!$A$3:$A$14</c:f>
              <c:strCache>
                <c:ptCount val="12"/>
                <c:pt idx="0">
                  <c:v>Jun</c:v>
                </c:pt>
                <c:pt idx="1">
                  <c:v>Jul</c:v>
                </c:pt>
                <c:pt idx="2">
                  <c:v>Aug</c:v>
                </c:pt>
                <c:pt idx="3">
                  <c:v>Sep</c:v>
                </c:pt>
                <c:pt idx="4">
                  <c:v>Oct</c:v>
                </c:pt>
                <c:pt idx="5">
                  <c:v>Nov</c:v>
                </c:pt>
                <c:pt idx="6">
                  <c:v>Dec</c:v>
                </c:pt>
                <c:pt idx="7">
                  <c:v>Jan</c:v>
                </c:pt>
                <c:pt idx="8">
                  <c:v>Feb</c:v>
                </c:pt>
                <c:pt idx="9">
                  <c:v>Mar</c:v>
                </c:pt>
                <c:pt idx="10">
                  <c:v>Apr</c:v>
                </c:pt>
                <c:pt idx="11">
                  <c:v>May</c:v>
                </c:pt>
              </c:strCache>
            </c:strRef>
          </c:cat>
          <c:val>
            <c:numRef>
              <c:f>'ME TOTAL MH'!$F$3:$F$14</c:f>
              <c:numCache>
                <c:formatCode>_(* #,##0.00_);_(* \(#,##0.00\);_(* "-"??_);_(@_)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53355520"/>
        <c:axId val="604100224"/>
      </c:barChart>
      <c:catAx>
        <c:axId val="253355520"/>
        <c:scaling>
          <c:orientation val="minMax"/>
        </c:scaling>
        <c:delete val="0"/>
        <c:axPos val="b"/>
        <c:majorTickMark val="none"/>
        <c:minorTickMark val="none"/>
        <c:tickLblPos val="nextTo"/>
        <c:crossAx val="604100224"/>
        <c:crosses val="autoZero"/>
        <c:auto val="1"/>
        <c:lblAlgn val="ctr"/>
        <c:lblOffset val="100"/>
        <c:noMultiLvlLbl val="0"/>
      </c:catAx>
      <c:valAx>
        <c:axId val="60410022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253355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604839</xdr:colOff>
      <xdr:row>2</xdr:row>
      <xdr:rowOff>35718</xdr:rowOff>
    </xdr:from>
    <xdr:to>
      <xdr:col>18</xdr:col>
      <xdr:colOff>683419</xdr:colOff>
      <xdr:row>16</xdr:row>
      <xdr:rowOff>35719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11906</xdr:colOff>
      <xdr:row>1</xdr:row>
      <xdr:rowOff>0</xdr:rowOff>
    </xdr:from>
    <xdr:to>
      <xdr:col>9</xdr:col>
      <xdr:colOff>47625</xdr:colOff>
      <xdr:row>2</xdr:row>
      <xdr:rowOff>47624</xdr:rowOff>
    </xdr:to>
    <xdr:cxnSp macro="">
      <xdr:nvCxnSpPr>
        <xdr:cNvPr id="4" name="Straight Connector 3"/>
        <xdr:cNvCxnSpPr/>
      </xdr:nvCxnSpPr>
      <xdr:spPr>
        <a:xfrm flipV="1">
          <a:off x="6691312" y="631031"/>
          <a:ext cx="1416844" cy="1535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488156</xdr:colOff>
      <xdr:row>1</xdr:row>
      <xdr:rowOff>654844</xdr:rowOff>
    </xdr:from>
    <xdr:to>
      <xdr:col>19</xdr:col>
      <xdr:colOff>285750</xdr:colOff>
      <xdr:row>1</xdr:row>
      <xdr:rowOff>1095375</xdr:rowOff>
    </xdr:to>
    <xdr:sp macro="" textlink="">
      <xdr:nvSpPr>
        <xdr:cNvPr id="5" name="Left Arrow 4"/>
        <xdr:cNvSpPr/>
      </xdr:nvSpPr>
      <xdr:spPr>
        <a:xfrm>
          <a:off x="9929812" y="1285875"/>
          <a:ext cx="5322094" cy="4405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Expense11" displayName="Expense11" ref="A5:D10" totalsRowCount="1" headerRowDxfId="479">
  <autoFilter ref="A5:D9"/>
  <tableColumns count="4">
    <tableColumn id="1" name="Date" totalsRowLabel="Subtotal" dataDxfId="478" totalsRowDxfId="477"/>
    <tableColumn id="2" name="PO#" totalsRowDxfId="476"/>
    <tableColumn id="3" name="Supplier/Description" totalsRowDxfId="475"/>
    <tableColumn id="5" name="Amount" totalsRowFunction="sum" totalsRowDxfId="474" dataCellStyle="Comma"/>
  </tableColumns>
  <tableStyleInfo name="TableStyleLight16" showFirstColumn="0" showLastColumn="0" showRowStripes="0" showColumnStripes="0"/>
</table>
</file>

<file path=xl/tables/table10.xml><?xml version="1.0" encoding="utf-8"?>
<table xmlns="http://schemas.openxmlformats.org/spreadsheetml/2006/main" id="8" name="Expense52" displayName="Expense52" ref="A33:D36" totalsRowCount="1" headerRowDxfId="410" dataDxfId="409" totalsRowDxfId="408">
  <autoFilter ref="A33:D35"/>
  <tableColumns count="4">
    <tableColumn id="1" name="Date" totalsRowLabel="Subtotal" dataDxfId="407" totalsRowDxfId="406"/>
    <tableColumn id="2" name="PO#" dataDxfId="405" totalsRowDxfId="404"/>
    <tableColumn id="3" name="Supplier/Description" dataDxfId="403" totalsRowDxfId="402"/>
    <tableColumn id="5" name="Amount" totalsRowFunction="sum" dataDxfId="401" totalsRowDxfId="400" dataCellStyle="Comma"/>
  </tableColumns>
  <tableStyleInfo name="TableStyleLight20" showFirstColumn="0" showLastColumn="0" showRowStripes="0" showColumnStripes="0"/>
</table>
</file>

<file path=xl/tables/table11.xml><?xml version="1.0" encoding="utf-8"?>
<table xmlns="http://schemas.openxmlformats.org/spreadsheetml/2006/main" id="12" name="Expense13" displayName="Expense13" ref="A5:D10" totalsRowCount="1" headerRowDxfId="399">
  <autoFilter ref="A5:D9"/>
  <tableColumns count="4">
    <tableColumn id="1" name="Date" totalsRowLabel="Subtotal" dataDxfId="398" totalsRowDxfId="397"/>
    <tableColumn id="2" name="PO#" totalsRowDxfId="396"/>
    <tableColumn id="3" name="Supplier/Description" totalsRowDxfId="395"/>
    <tableColumn id="5" name="Amount" totalsRowFunction="sum" totalsRowDxfId="394" dataCellStyle="Comma"/>
  </tableColumns>
  <tableStyleInfo name="TableStyleLight16" showFirstColumn="0" showLastColumn="0" showRowStripes="0" showColumnStripes="0"/>
</table>
</file>

<file path=xl/tables/table12.xml><?xml version="1.0" encoding="utf-8"?>
<table xmlns="http://schemas.openxmlformats.org/spreadsheetml/2006/main" id="13" name="Expense23" displayName="Expense23" ref="A13:D17" totalsRowCount="1" headerRowDxfId="393" dataDxfId="392" totalsRowDxfId="391">
  <autoFilter ref="A13:D16"/>
  <tableColumns count="4">
    <tableColumn id="1" name="Date" totalsRowLabel="Subtotal" dataDxfId="390" totalsRowDxfId="389"/>
    <tableColumn id="2" name="PO#" dataDxfId="388" totalsRowDxfId="387"/>
    <tableColumn id="3" name="Description" dataDxfId="386" totalsRowDxfId="385"/>
    <tableColumn id="5" name="Amount" totalsRowFunction="sum" dataDxfId="384" totalsRowDxfId="383" dataCellStyle="Comma"/>
  </tableColumns>
  <tableStyleInfo name="TableStyleLight17" showFirstColumn="0" showLastColumn="0" showRowStripes="0" showColumnStripes="0"/>
</table>
</file>

<file path=xl/tables/table13.xml><?xml version="1.0" encoding="utf-8"?>
<table xmlns="http://schemas.openxmlformats.org/spreadsheetml/2006/main" id="14" name="Expense33" displayName="Expense33" ref="A20:D24" totalsRowCount="1" headerRowDxfId="382">
  <autoFilter ref="A20:D23"/>
  <tableColumns count="4">
    <tableColumn id="1" name="Date" totalsRowLabel="Subtotal" dataDxfId="381" totalsRowDxfId="380"/>
    <tableColumn id="2" name="PO#" totalsRowDxfId="379"/>
    <tableColumn id="3" name="Supplier/Description" totalsRowDxfId="378"/>
    <tableColumn id="5" name="Amount" totalsRowFunction="sum" totalsRowDxfId="377" dataCellStyle="Comma"/>
  </tableColumns>
  <tableStyleInfo name="TableStyleLight18" showFirstColumn="0" showLastColumn="0" showRowStripes="0" showColumnStripes="0"/>
</table>
</file>

<file path=xl/tables/table14.xml><?xml version="1.0" encoding="utf-8"?>
<table xmlns="http://schemas.openxmlformats.org/spreadsheetml/2006/main" id="15" name="Expense43" displayName="Expense43" ref="A27:D30" totalsRowCount="1" headerRowDxfId="376">
  <autoFilter ref="A27:D29"/>
  <tableColumns count="4">
    <tableColumn id="1" name="Date" totalsRowLabel="Subtotal" dataDxfId="375" totalsRowDxfId="374"/>
    <tableColumn id="2" name="PO#" totalsRowDxfId="373"/>
    <tableColumn id="3" name="Supplier/Description" totalsRowDxfId="372"/>
    <tableColumn id="5" name="Amount" totalsRowFunction="sum" totalsRowDxfId="371" dataCellStyle="Comma"/>
  </tableColumns>
  <tableStyleInfo name="TableStyleLight19" showFirstColumn="0" showLastColumn="0" showRowStripes="0" showColumnStripes="0"/>
</table>
</file>

<file path=xl/tables/table15.xml><?xml version="1.0" encoding="utf-8"?>
<table xmlns="http://schemas.openxmlformats.org/spreadsheetml/2006/main" id="16" name="Expense53" displayName="Expense53" ref="A33:D36" totalsRowCount="1" headerRowDxfId="370" dataDxfId="369" totalsRowDxfId="368">
  <autoFilter ref="A33:D35"/>
  <tableColumns count="4">
    <tableColumn id="1" name="Date" totalsRowLabel="Subtotal" dataDxfId="367" totalsRowDxfId="366"/>
    <tableColumn id="2" name="PO#" dataDxfId="365" totalsRowDxfId="364"/>
    <tableColumn id="3" name="Supplier/Description" dataDxfId="363" totalsRowDxfId="362"/>
    <tableColumn id="5" name="Amount" totalsRowFunction="sum" dataDxfId="361" totalsRowDxfId="360" dataCellStyle="Comma"/>
  </tableColumns>
  <tableStyleInfo name="TableStyleLight20" showFirstColumn="0" showLastColumn="0" showRowStripes="0" showColumnStripes="0"/>
</table>
</file>

<file path=xl/tables/table16.xml><?xml version="1.0" encoding="utf-8"?>
<table xmlns="http://schemas.openxmlformats.org/spreadsheetml/2006/main" id="17" name="Expense14" displayName="Expense14" ref="A5:D10" totalsRowCount="1" headerRowDxfId="359">
  <autoFilter ref="A5:D9"/>
  <tableColumns count="4">
    <tableColumn id="1" name="Date" totalsRowLabel="Subtotal" dataDxfId="358" totalsRowDxfId="357"/>
    <tableColumn id="2" name="PO#" totalsRowDxfId="356"/>
    <tableColumn id="3" name="Supplier/Description" totalsRowDxfId="355"/>
    <tableColumn id="5" name="Amount" totalsRowFunction="sum" totalsRowDxfId="354" dataCellStyle="Comma"/>
  </tableColumns>
  <tableStyleInfo name="TableStyleLight16" showFirstColumn="0" showLastColumn="0" showRowStripes="0" showColumnStripes="0"/>
</table>
</file>

<file path=xl/tables/table17.xml><?xml version="1.0" encoding="utf-8"?>
<table xmlns="http://schemas.openxmlformats.org/spreadsheetml/2006/main" id="18" name="Expense24" displayName="Expense24" ref="A13:D17" totalsRowCount="1" headerRowDxfId="353" dataDxfId="352" totalsRowDxfId="351">
  <autoFilter ref="A13:D16"/>
  <tableColumns count="4">
    <tableColumn id="1" name="Date" totalsRowLabel="Subtotal" dataDxfId="350" totalsRowDxfId="349"/>
    <tableColumn id="2" name="PO#" dataDxfId="348" totalsRowDxfId="347"/>
    <tableColumn id="3" name="Description" dataDxfId="346" totalsRowDxfId="345"/>
    <tableColumn id="5" name="Amount" totalsRowFunction="sum" dataDxfId="344" totalsRowDxfId="343" dataCellStyle="Comma"/>
  </tableColumns>
  <tableStyleInfo name="TableStyleLight17" showFirstColumn="0" showLastColumn="0" showRowStripes="0" showColumnStripes="0"/>
</table>
</file>

<file path=xl/tables/table18.xml><?xml version="1.0" encoding="utf-8"?>
<table xmlns="http://schemas.openxmlformats.org/spreadsheetml/2006/main" id="19" name="Expense34" displayName="Expense34" ref="A20:D24" totalsRowCount="1" headerRowDxfId="342">
  <autoFilter ref="A20:D23"/>
  <tableColumns count="4">
    <tableColumn id="1" name="Date" totalsRowLabel="Subtotal" dataDxfId="341" totalsRowDxfId="340"/>
    <tableColumn id="2" name="PO#" totalsRowDxfId="339"/>
    <tableColumn id="3" name="Supplier/Description" totalsRowDxfId="338"/>
    <tableColumn id="5" name="Amount" totalsRowFunction="sum" totalsRowDxfId="337" dataCellStyle="Comma"/>
  </tableColumns>
  <tableStyleInfo name="TableStyleLight18" showFirstColumn="0" showLastColumn="0" showRowStripes="0" showColumnStripes="0"/>
</table>
</file>

<file path=xl/tables/table19.xml><?xml version="1.0" encoding="utf-8"?>
<table xmlns="http://schemas.openxmlformats.org/spreadsheetml/2006/main" id="20" name="Expense44" displayName="Expense44" ref="A27:D30" totalsRowCount="1" headerRowDxfId="336">
  <autoFilter ref="A27:D29"/>
  <tableColumns count="4">
    <tableColumn id="1" name="Date" totalsRowLabel="Subtotal" dataDxfId="335" totalsRowDxfId="334"/>
    <tableColumn id="2" name="PO#" totalsRowDxfId="333"/>
    <tableColumn id="3" name="Supplier/Description" totalsRowDxfId="332"/>
    <tableColumn id="5" name="Amount" totalsRowFunction="sum" totalsRowDxfId="331" dataCellStyle="Comma"/>
  </tableColumns>
  <tableStyleInfo name="TableStyleLight19" showFirstColumn="0" showLastColumn="0" showRowStripes="0" showColumnStripes="0"/>
</table>
</file>

<file path=xl/tables/table2.xml><?xml version="1.0" encoding="utf-8"?>
<table xmlns="http://schemas.openxmlformats.org/spreadsheetml/2006/main" id="3" name="Expense21" displayName="Expense21" ref="A13:D17" totalsRowCount="1" headerRowDxfId="473" dataDxfId="472" totalsRowDxfId="471">
  <autoFilter ref="A13:D16"/>
  <tableColumns count="4">
    <tableColumn id="1" name="Date" totalsRowLabel="Subtotal" dataDxfId="470" totalsRowDxfId="469"/>
    <tableColumn id="2" name="PO#" dataDxfId="468" totalsRowDxfId="467"/>
    <tableColumn id="3" name="Description" dataDxfId="466" totalsRowDxfId="465"/>
    <tableColumn id="5" name="Amount" totalsRowFunction="sum" dataDxfId="464" totalsRowDxfId="463" dataCellStyle="Comma"/>
  </tableColumns>
  <tableStyleInfo name="TableStyleLight17" showFirstColumn="0" showLastColumn="0" showRowStripes="0" showColumnStripes="0"/>
</table>
</file>

<file path=xl/tables/table20.xml><?xml version="1.0" encoding="utf-8"?>
<table xmlns="http://schemas.openxmlformats.org/spreadsheetml/2006/main" id="21" name="Expense54" displayName="Expense54" ref="A33:D36" totalsRowCount="1" headerRowDxfId="330" dataDxfId="329" totalsRowDxfId="328">
  <autoFilter ref="A33:D35"/>
  <tableColumns count="4">
    <tableColumn id="1" name="Date" totalsRowLabel="Subtotal" dataDxfId="327" totalsRowDxfId="326"/>
    <tableColumn id="2" name="PO#" dataDxfId="325" totalsRowDxfId="324"/>
    <tableColumn id="3" name="Supplier/Description" dataDxfId="323" totalsRowDxfId="322"/>
    <tableColumn id="5" name="Amount" totalsRowFunction="sum" dataDxfId="321" totalsRowDxfId="320" dataCellStyle="Comma"/>
  </tableColumns>
  <tableStyleInfo name="TableStyleLight20" showFirstColumn="0" showLastColumn="0" showRowStripes="0" showColumnStripes="0"/>
</table>
</file>

<file path=xl/tables/table21.xml><?xml version="1.0" encoding="utf-8"?>
<table xmlns="http://schemas.openxmlformats.org/spreadsheetml/2006/main" id="22" name="Expense15" displayName="Expense15" ref="A5:D10" totalsRowCount="1" headerRowDxfId="319">
  <autoFilter ref="A5:D9"/>
  <tableColumns count="4">
    <tableColumn id="1" name="Date" totalsRowLabel="Subtotal" dataDxfId="318" totalsRowDxfId="317"/>
    <tableColumn id="2" name="PO#" totalsRowDxfId="316"/>
    <tableColumn id="3" name="Supplier/Description" totalsRowDxfId="315"/>
    <tableColumn id="5" name="Amount" totalsRowFunction="sum" totalsRowDxfId="314" dataCellStyle="Comma"/>
  </tableColumns>
  <tableStyleInfo name="TableStyleLight16" showFirstColumn="0" showLastColumn="0" showRowStripes="0" showColumnStripes="0"/>
</table>
</file>

<file path=xl/tables/table22.xml><?xml version="1.0" encoding="utf-8"?>
<table xmlns="http://schemas.openxmlformats.org/spreadsheetml/2006/main" id="23" name="Expense25" displayName="Expense25" ref="A13:D17" totalsRowCount="1" headerRowDxfId="313" dataDxfId="312" totalsRowDxfId="311">
  <autoFilter ref="A13:D16"/>
  <tableColumns count="4">
    <tableColumn id="1" name="Date" totalsRowLabel="Subtotal" dataDxfId="310" totalsRowDxfId="309"/>
    <tableColumn id="2" name="PO#" dataDxfId="308" totalsRowDxfId="307"/>
    <tableColumn id="3" name="Description" dataDxfId="306" totalsRowDxfId="305"/>
    <tableColumn id="5" name="Amount" totalsRowFunction="sum" dataDxfId="304" totalsRowDxfId="303" dataCellStyle="Comma"/>
  </tableColumns>
  <tableStyleInfo name="TableStyleLight17" showFirstColumn="0" showLastColumn="0" showRowStripes="0" showColumnStripes="0"/>
</table>
</file>

<file path=xl/tables/table23.xml><?xml version="1.0" encoding="utf-8"?>
<table xmlns="http://schemas.openxmlformats.org/spreadsheetml/2006/main" id="24" name="Expense35" displayName="Expense35" ref="A20:D24" totalsRowCount="1" headerRowDxfId="302">
  <autoFilter ref="A20:D23"/>
  <tableColumns count="4">
    <tableColumn id="1" name="Date" totalsRowLabel="Subtotal" dataDxfId="301" totalsRowDxfId="300"/>
    <tableColumn id="2" name="PO#" totalsRowDxfId="299"/>
    <tableColumn id="3" name="Supplier/Description" totalsRowDxfId="298"/>
    <tableColumn id="5" name="Amount" totalsRowFunction="sum" totalsRowDxfId="297" dataCellStyle="Comma"/>
  </tableColumns>
  <tableStyleInfo name="TableStyleLight18" showFirstColumn="0" showLastColumn="0" showRowStripes="0" showColumnStripes="0"/>
</table>
</file>

<file path=xl/tables/table24.xml><?xml version="1.0" encoding="utf-8"?>
<table xmlns="http://schemas.openxmlformats.org/spreadsheetml/2006/main" id="25" name="Expense45" displayName="Expense45" ref="A27:D30" totalsRowCount="1" headerRowDxfId="296">
  <autoFilter ref="A27:D29"/>
  <tableColumns count="4">
    <tableColumn id="1" name="Date" totalsRowLabel="Subtotal" dataDxfId="295" totalsRowDxfId="294"/>
    <tableColumn id="2" name="PO#" totalsRowDxfId="293"/>
    <tableColumn id="3" name="Supplier/Description" totalsRowDxfId="292"/>
    <tableColumn id="5" name="Amount" totalsRowFunction="sum" totalsRowDxfId="291" dataCellStyle="Comma"/>
  </tableColumns>
  <tableStyleInfo name="TableStyleLight19" showFirstColumn="0" showLastColumn="0" showRowStripes="0" showColumnStripes="0"/>
</table>
</file>

<file path=xl/tables/table25.xml><?xml version="1.0" encoding="utf-8"?>
<table xmlns="http://schemas.openxmlformats.org/spreadsheetml/2006/main" id="26" name="Expense55" displayName="Expense55" ref="A33:D36" totalsRowCount="1" headerRowDxfId="290" dataDxfId="289" totalsRowDxfId="288">
  <autoFilter ref="A33:D35"/>
  <tableColumns count="4">
    <tableColumn id="1" name="Date" totalsRowLabel="Subtotal" dataDxfId="287" totalsRowDxfId="286"/>
    <tableColumn id="2" name="PO#" dataDxfId="285" totalsRowDxfId="284"/>
    <tableColumn id="3" name="Supplier/Description" dataDxfId="283" totalsRowDxfId="282"/>
    <tableColumn id="5" name="Amount" totalsRowFunction="sum" dataDxfId="281" totalsRowDxfId="280" dataCellStyle="Comma"/>
  </tableColumns>
  <tableStyleInfo name="TableStyleLight20" showFirstColumn="0" showLastColumn="0" showRowStripes="0" showColumnStripes="0"/>
</table>
</file>

<file path=xl/tables/table26.xml><?xml version="1.0" encoding="utf-8"?>
<table xmlns="http://schemas.openxmlformats.org/spreadsheetml/2006/main" id="27" name="Expense16" displayName="Expense16" ref="A5:D10" totalsRowCount="1" headerRowDxfId="279">
  <autoFilter ref="A5:D9"/>
  <tableColumns count="4">
    <tableColumn id="1" name="Date" totalsRowLabel="Subtotal" dataDxfId="278" totalsRowDxfId="277"/>
    <tableColumn id="2" name="PO#" totalsRowDxfId="276"/>
    <tableColumn id="3" name="Supplier/Description" totalsRowDxfId="275"/>
    <tableColumn id="5" name="Amount" totalsRowFunction="sum" totalsRowDxfId="274" dataCellStyle="Comma"/>
  </tableColumns>
  <tableStyleInfo name="TableStyleLight16" showFirstColumn="0" showLastColumn="0" showRowStripes="0" showColumnStripes="0"/>
</table>
</file>

<file path=xl/tables/table27.xml><?xml version="1.0" encoding="utf-8"?>
<table xmlns="http://schemas.openxmlformats.org/spreadsheetml/2006/main" id="28" name="Expense26" displayName="Expense26" ref="A13:D17" totalsRowCount="1" headerRowDxfId="273" dataDxfId="272" totalsRowDxfId="271">
  <autoFilter ref="A13:D16"/>
  <tableColumns count="4">
    <tableColumn id="1" name="Date" totalsRowLabel="Subtotal" dataDxfId="270" totalsRowDxfId="269"/>
    <tableColumn id="2" name="PO#" dataDxfId="268" totalsRowDxfId="267"/>
    <tableColumn id="3" name="Description" dataDxfId="266" totalsRowDxfId="265"/>
    <tableColumn id="5" name="Amount" totalsRowFunction="sum" dataDxfId="264" totalsRowDxfId="263" dataCellStyle="Comma"/>
  </tableColumns>
  <tableStyleInfo name="TableStyleLight17" showFirstColumn="0" showLastColumn="0" showRowStripes="0" showColumnStripes="0"/>
</table>
</file>

<file path=xl/tables/table28.xml><?xml version="1.0" encoding="utf-8"?>
<table xmlns="http://schemas.openxmlformats.org/spreadsheetml/2006/main" id="29" name="Expense36" displayName="Expense36" ref="A20:D24" totalsRowCount="1" headerRowDxfId="262">
  <autoFilter ref="A20:D23"/>
  <tableColumns count="4">
    <tableColumn id="1" name="Date" totalsRowLabel="Subtotal" dataDxfId="261" totalsRowDxfId="260"/>
    <tableColumn id="2" name="PO#" totalsRowDxfId="259"/>
    <tableColumn id="3" name="Supplier/Description" totalsRowDxfId="258"/>
    <tableColumn id="5" name="Amount" totalsRowFunction="sum" totalsRowDxfId="257" dataCellStyle="Comma"/>
  </tableColumns>
  <tableStyleInfo name="TableStyleLight18" showFirstColumn="0" showLastColumn="0" showRowStripes="0" showColumnStripes="0"/>
</table>
</file>

<file path=xl/tables/table29.xml><?xml version="1.0" encoding="utf-8"?>
<table xmlns="http://schemas.openxmlformats.org/spreadsheetml/2006/main" id="30" name="Expense46" displayName="Expense46" ref="A27:D30" totalsRowCount="1" headerRowDxfId="256">
  <autoFilter ref="A27:D29"/>
  <tableColumns count="4">
    <tableColumn id="1" name="Date" totalsRowLabel="Subtotal" dataDxfId="255" totalsRowDxfId="254"/>
    <tableColumn id="2" name="PO#" totalsRowDxfId="253"/>
    <tableColumn id="3" name="Supplier/Description" totalsRowDxfId="252"/>
    <tableColumn id="5" name="Amount" totalsRowFunction="sum" totalsRowDxfId="251" dataCellStyle="Comma"/>
  </tableColumns>
  <tableStyleInfo name="TableStyleLight19" showFirstColumn="0" showLastColumn="0" showRowStripes="0" showColumnStripes="0"/>
</table>
</file>

<file path=xl/tables/table3.xml><?xml version="1.0" encoding="utf-8"?>
<table xmlns="http://schemas.openxmlformats.org/spreadsheetml/2006/main" id="11" name="Expense51" displayName="Expense51" ref="A33:D36" totalsRowCount="1" headerRowDxfId="450" dataDxfId="449" totalsRowDxfId="448">
  <autoFilter ref="A33:D35"/>
  <tableColumns count="4">
    <tableColumn id="1" name="Date" totalsRowLabel="Subtotal" dataDxfId="447" totalsRowDxfId="446"/>
    <tableColumn id="2" name="PO#" dataDxfId="445" totalsRowDxfId="444"/>
    <tableColumn id="3" name="Supplier/Description" dataDxfId="443" totalsRowDxfId="442"/>
    <tableColumn id="5" name="Amount" totalsRowFunction="sum" dataDxfId="441" totalsRowDxfId="440" dataCellStyle="Comma"/>
  </tableColumns>
  <tableStyleInfo name="TableStyleLight20" showFirstColumn="0" showLastColumn="0" showRowStripes="0" showColumnStripes="0"/>
</table>
</file>

<file path=xl/tables/table30.xml><?xml version="1.0" encoding="utf-8"?>
<table xmlns="http://schemas.openxmlformats.org/spreadsheetml/2006/main" id="31" name="Expense56" displayName="Expense56" ref="A33:D36" totalsRowCount="1" headerRowDxfId="250" dataDxfId="249" totalsRowDxfId="248">
  <autoFilter ref="A33:D35"/>
  <tableColumns count="4">
    <tableColumn id="1" name="Date" totalsRowLabel="Subtotal" dataDxfId="247" totalsRowDxfId="246"/>
    <tableColumn id="2" name="PO#" dataDxfId="245" totalsRowDxfId="244"/>
    <tableColumn id="3" name="Supplier/Description" dataDxfId="243" totalsRowDxfId="242"/>
    <tableColumn id="5" name="Amount" totalsRowFunction="sum" dataDxfId="241" totalsRowDxfId="240" dataCellStyle="Comma"/>
  </tableColumns>
  <tableStyleInfo name="TableStyleLight20" showFirstColumn="0" showLastColumn="0" showRowStripes="0" showColumnStripes="0"/>
</table>
</file>

<file path=xl/tables/table31.xml><?xml version="1.0" encoding="utf-8"?>
<table xmlns="http://schemas.openxmlformats.org/spreadsheetml/2006/main" id="32" name="Expense17" displayName="Expense17" ref="A5:D10" totalsRowCount="1" headerRowDxfId="239">
  <autoFilter ref="A5:D9"/>
  <tableColumns count="4">
    <tableColumn id="1" name="Date" totalsRowLabel="Subtotal" dataDxfId="238" totalsRowDxfId="237"/>
    <tableColumn id="2" name="PO#" totalsRowDxfId="236"/>
    <tableColumn id="3" name="Supplier/Description" totalsRowDxfId="235"/>
    <tableColumn id="5" name="Amount" totalsRowFunction="sum" totalsRowDxfId="234" dataCellStyle="Comma"/>
  </tableColumns>
  <tableStyleInfo name="TableStyleLight16" showFirstColumn="0" showLastColumn="0" showRowStripes="0" showColumnStripes="0"/>
</table>
</file>

<file path=xl/tables/table32.xml><?xml version="1.0" encoding="utf-8"?>
<table xmlns="http://schemas.openxmlformats.org/spreadsheetml/2006/main" id="33" name="Expense27" displayName="Expense27" ref="A13:D17" totalsRowCount="1" headerRowDxfId="233" dataDxfId="232" totalsRowDxfId="231">
  <autoFilter ref="A13:D16"/>
  <tableColumns count="4">
    <tableColumn id="1" name="Date" totalsRowLabel="Subtotal" dataDxfId="230" totalsRowDxfId="229"/>
    <tableColumn id="2" name="PO#" dataDxfId="228" totalsRowDxfId="227"/>
    <tableColumn id="3" name="Description" dataDxfId="226" totalsRowDxfId="225"/>
    <tableColumn id="5" name="Amount" totalsRowFunction="sum" dataDxfId="224" totalsRowDxfId="223" dataCellStyle="Comma"/>
  </tableColumns>
  <tableStyleInfo name="TableStyleLight17" showFirstColumn="0" showLastColumn="0" showRowStripes="0" showColumnStripes="0"/>
</table>
</file>

<file path=xl/tables/table33.xml><?xml version="1.0" encoding="utf-8"?>
<table xmlns="http://schemas.openxmlformats.org/spreadsheetml/2006/main" id="34" name="Expense37" displayName="Expense37" ref="A20:D24" totalsRowCount="1" headerRowDxfId="222">
  <autoFilter ref="A20:D23"/>
  <tableColumns count="4">
    <tableColumn id="1" name="Date" totalsRowLabel="Subtotal" dataDxfId="221" totalsRowDxfId="220"/>
    <tableColumn id="2" name="PO#" totalsRowDxfId="219"/>
    <tableColumn id="3" name="Supplier/Description" totalsRowDxfId="218"/>
    <tableColumn id="5" name="Amount" totalsRowFunction="sum" totalsRowDxfId="217" dataCellStyle="Comma"/>
  </tableColumns>
  <tableStyleInfo name="TableStyleLight18" showFirstColumn="0" showLastColumn="0" showRowStripes="0" showColumnStripes="0"/>
</table>
</file>

<file path=xl/tables/table34.xml><?xml version="1.0" encoding="utf-8"?>
<table xmlns="http://schemas.openxmlformats.org/spreadsheetml/2006/main" id="35" name="Expense47" displayName="Expense47" ref="A27:D30" totalsRowCount="1" headerRowDxfId="216">
  <autoFilter ref="A27:D29"/>
  <tableColumns count="4">
    <tableColumn id="1" name="Date" totalsRowLabel="Subtotal" dataDxfId="215" totalsRowDxfId="214"/>
    <tableColumn id="2" name="PO#" totalsRowDxfId="213"/>
    <tableColumn id="3" name="Supplier/Description" totalsRowDxfId="212"/>
    <tableColumn id="5" name="Amount" totalsRowFunction="sum" totalsRowDxfId="211" dataCellStyle="Comma"/>
  </tableColumns>
  <tableStyleInfo name="TableStyleLight19" showFirstColumn="0" showLastColumn="0" showRowStripes="0" showColumnStripes="0"/>
</table>
</file>

<file path=xl/tables/table35.xml><?xml version="1.0" encoding="utf-8"?>
<table xmlns="http://schemas.openxmlformats.org/spreadsheetml/2006/main" id="36" name="Expense57" displayName="Expense57" ref="A33:D36" totalsRowCount="1" headerRowDxfId="210" dataDxfId="209" totalsRowDxfId="208">
  <autoFilter ref="A33:D35"/>
  <tableColumns count="4">
    <tableColumn id="1" name="Date" totalsRowLabel="Subtotal" dataDxfId="207" totalsRowDxfId="206"/>
    <tableColumn id="2" name="PO#" dataDxfId="205" totalsRowDxfId="204"/>
    <tableColumn id="3" name="Supplier/Description" dataDxfId="203" totalsRowDxfId="202"/>
    <tableColumn id="5" name="Amount" totalsRowFunction="sum" dataDxfId="201" totalsRowDxfId="200" dataCellStyle="Comma"/>
  </tableColumns>
  <tableStyleInfo name="TableStyleLight20" showFirstColumn="0" showLastColumn="0" showRowStripes="0" showColumnStripes="0"/>
</table>
</file>

<file path=xl/tables/table36.xml><?xml version="1.0" encoding="utf-8"?>
<table xmlns="http://schemas.openxmlformats.org/spreadsheetml/2006/main" id="37" name="Expense18" displayName="Expense18" ref="A5:D10" totalsRowCount="1" headerRowDxfId="199">
  <autoFilter ref="A5:D9"/>
  <tableColumns count="4">
    <tableColumn id="1" name="Date" totalsRowLabel="Subtotal" dataDxfId="198" totalsRowDxfId="197"/>
    <tableColumn id="2" name="PO#" totalsRowDxfId="196"/>
    <tableColumn id="3" name="Supplier/Description" totalsRowDxfId="195"/>
    <tableColumn id="5" name="Amount" totalsRowFunction="sum" totalsRowDxfId="194" dataCellStyle="Comma"/>
  </tableColumns>
  <tableStyleInfo name="TableStyleLight16" showFirstColumn="0" showLastColumn="0" showRowStripes="0" showColumnStripes="0"/>
</table>
</file>

<file path=xl/tables/table37.xml><?xml version="1.0" encoding="utf-8"?>
<table xmlns="http://schemas.openxmlformats.org/spreadsheetml/2006/main" id="38" name="Expense28" displayName="Expense28" ref="A13:D17" totalsRowCount="1" headerRowDxfId="193" dataDxfId="192" totalsRowDxfId="191">
  <autoFilter ref="A13:D16"/>
  <tableColumns count="4">
    <tableColumn id="1" name="Date" totalsRowLabel="Subtotal" dataDxfId="190" totalsRowDxfId="189"/>
    <tableColumn id="2" name="PO#" dataDxfId="188" totalsRowDxfId="187"/>
    <tableColumn id="3" name="Description" dataDxfId="186" totalsRowDxfId="185"/>
    <tableColumn id="5" name="Amount" totalsRowFunction="sum" dataDxfId="184" totalsRowDxfId="183" dataCellStyle="Comma"/>
  </tableColumns>
  <tableStyleInfo name="TableStyleLight17" showFirstColumn="0" showLastColumn="0" showRowStripes="0" showColumnStripes="0"/>
</table>
</file>

<file path=xl/tables/table38.xml><?xml version="1.0" encoding="utf-8"?>
<table xmlns="http://schemas.openxmlformats.org/spreadsheetml/2006/main" id="39" name="Expense38" displayName="Expense38" ref="A20:D24" totalsRowCount="1" headerRowDxfId="182">
  <autoFilter ref="A20:D23"/>
  <tableColumns count="4">
    <tableColumn id="1" name="Date" totalsRowLabel="Subtotal" dataDxfId="181" totalsRowDxfId="180"/>
    <tableColumn id="2" name="PO#" totalsRowDxfId="179"/>
    <tableColumn id="3" name="Supplier/Description" totalsRowDxfId="178"/>
    <tableColumn id="5" name="Amount" totalsRowFunction="sum" totalsRowDxfId="177" dataCellStyle="Comma"/>
  </tableColumns>
  <tableStyleInfo name="TableStyleLight18" showFirstColumn="0" showLastColumn="0" showRowStripes="0" showColumnStripes="0"/>
</table>
</file>

<file path=xl/tables/table39.xml><?xml version="1.0" encoding="utf-8"?>
<table xmlns="http://schemas.openxmlformats.org/spreadsheetml/2006/main" id="40" name="Expense48" displayName="Expense48" ref="A27:D30" totalsRowCount="1" headerRowDxfId="176">
  <autoFilter ref="A27:D29"/>
  <tableColumns count="4">
    <tableColumn id="1" name="Date" totalsRowLabel="Subtotal" dataDxfId="175" totalsRowDxfId="174"/>
    <tableColumn id="2" name="PO#" totalsRowDxfId="173"/>
    <tableColumn id="3" name="Supplier/Description" totalsRowDxfId="172"/>
    <tableColumn id="5" name="Amount" totalsRowFunction="sum" totalsRowDxfId="171" dataCellStyle="Comma"/>
  </tableColumns>
  <tableStyleInfo name="TableStyleLight19" showFirstColumn="0" showLastColumn="0" showRowStripes="0" showColumnStripes="0"/>
</table>
</file>

<file path=xl/tables/table4.xml><?xml version="1.0" encoding="utf-8"?>
<table xmlns="http://schemas.openxmlformats.org/spreadsheetml/2006/main" id="10" name="Expense41" displayName="Expense41" ref="A27:D30" totalsRowCount="1" headerRowDxfId="456">
  <autoFilter ref="A27:D29"/>
  <tableColumns count="4">
    <tableColumn id="1" name="Date" totalsRowLabel="Subtotal" dataDxfId="455" totalsRowDxfId="454"/>
    <tableColumn id="2" name="PO#" totalsRowDxfId="453"/>
    <tableColumn id="3" name="Supplier/Description" totalsRowDxfId="452"/>
    <tableColumn id="5" name="Amount" totalsRowFunction="sum" totalsRowDxfId="451" dataCellStyle="Comma"/>
  </tableColumns>
  <tableStyleInfo name="TableStyleLight19" showFirstColumn="0" showLastColumn="0" showRowStripes="0" showColumnStripes="0"/>
</table>
</file>

<file path=xl/tables/table40.xml><?xml version="1.0" encoding="utf-8"?>
<table xmlns="http://schemas.openxmlformats.org/spreadsheetml/2006/main" id="41" name="Expense58" displayName="Expense58" ref="A33:D36" totalsRowCount="1" headerRowDxfId="170" dataDxfId="169" totalsRowDxfId="168">
  <autoFilter ref="A33:D35"/>
  <tableColumns count="4">
    <tableColumn id="1" name="Date" totalsRowLabel="Subtotal" dataDxfId="167" totalsRowDxfId="166"/>
    <tableColumn id="2" name="PO#" dataDxfId="165" totalsRowDxfId="164"/>
    <tableColumn id="3" name="Supplier/Description" dataDxfId="163" totalsRowDxfId="162"/>
    <tableColumn id="5" name="Amount" totalsRowFunction="sum" dataDxfId="161" totalsRowDxfId="160" dataCellStyle="Comma"/>
  </tableColumns>
  <tableStyleInfo name="TableStyleLight20" showFirstColumn="0" showLastColumn="0" showRowStripes="0" showColumnStripes="0"/>
</table>
</file>

<file path=xl/tables/table41.xml><?xml version="1.0" encoding="utf-8"?>
<table xmlns="http://schemas.openxmlformats.org/spreadsheetml/2006/main" id="42" name="Expense19" displayName="Expense19" ref="A5:D10" totalsRowCount="1" headerRowDxfId="159">
  <autoFilter ref="A5:D9"/>
  <tableColumns count="4">
    <tableColumn id="1" name="Date" totalsRowLabel="Subtotal" dataDxfId="158" totalsRowDxfId="157"/>
    <tableColumn id="2" name="PO#" totalsRowDxfId="156"/>
    <tableColumn id="3" name="Supplier/Description" totalsRowDxfId="155"/>
    <tableColumn id="5" name="Amount" totalsRowFunction="sum" totalsRowDxfId="154" dataCellStyle="Comma"/>
  </tableColumns>
  <tableStyleInfo name="TableStyleLight16" showFirstColumn="0" showLastColumn="0" showRowStripes="0" showColumnStripes="0"/>
</table>
</file>

<file path=xl/tables/table42.xml><?xml version="1.0" encoding="utf-8"?>
<table xmlns="http://schemas.openxmlformats.org/spreadsheetml/2006/main" id="43" name="Expense29" displayName="Expense29" ref="A13:D17" totalsRowCount="1" headerRowDxfId="153" dataDxfId="152" totalsRowDxfId="151">
  <autoFilter ref="A13:D16"/>
  <tableColumns count="4">
    <tableColumn id="1" name="Date" totalsRowLabel="Subtotal" dataDxfId="150" totalsRowDxfId="149"/>
    <tableColumn id="2" name="PO#" dataDxfId="148" totalsRowDxfId="147"/>
    <tableColumn id="3" name="Description" dataDxfId="146" totalsRowDxfId="145"/>
    <tableColumn id="5" name="Amount" totalsRowFunction="sum" dataDxfId="144" totalsRowDxfId="143" dataCellStyle="Comma"/>
  </tableColumns>
  <tableStyleInfo name="TableStyleLight17" showFirstColumn="0" showLastColumn="0" showRowStripes="0" showColumnStripes="0"/>
</table>
</file>

<file path=xl/tables/table43.xml><?xml version="1.0" encoding="utf-8"?>
<table xmlns="http://schemas.openxmlformats.org/spreadsheetml/2006/main" id="44" name="Expense39" displayName="Expense39" ref="A20:D24" totalsRowCount="1" headerRowDxfId="142">
  <autoFilter ref="A20:D23"/>
  <tableColumns count="4">
    <tableColumn id="1" name="Date" totalsRowLabel="Subtotal" dataDxfId="141" totalsRowDxfId="140"/>
    <tableColumn id="2" name="PO#" totalsRowDxfId="139"/>
    <tableColumn id="3" name="Supplier/Description" totalsRowDxfId="138"/>
    <tableColumn id="5" name="Amount" totalsRowFunction="sum" totalsRowDxfId="137" dataCellStyle="Comma"/>
  </tableColumns>
  <tableStyleInfo name="TableStyleLight18" showFirstColumn="0" showLastColumn="0" showRowStripes="0" showColumnStripes="0"/>
</table>
</file>

<file path=xl/tables/table44.xml><?xml version="1.0" encoding="utf-8"?>
<table xmlns="http://schemas.openxmlformats.org/spreadsheetml/2006/main" id="45" name="Expense49" displayName="Expense49" ref="A27:D30" totalsRowCount="1" headerRowDxfId="136">
  <autoFilter ref="A27:D29"/>
  <tableColumns count="4">
    <tableColumn id="1" name="Date" totalsRowLabel="Subtotal" dataDxfId="135" totalsRowDxfId="134"/>
    <tableColumn id="2" name="PO#" totalsRowDxfId="133"/>
    <tableColumn id="3" name="Supplier/Description" totalsRowDxfId="132"/>
    <tableColumn id="5" name="Amount" totalsRowFunction="sum" totalsRowDxfId="131" dataCellStyle="Comma"/>
  </tableColumns>
  <tableStyleInfo name="TableStyleLight19" showFirstColumn="0" showLastColumn="0" showRowStripes="0" showColumnStripes="0"/>
</table>
</file>

<file path=xl/tables/table45.xml><?xml version="1.0" encoding="utf-8"?>
<table xmlns="http://schemas.openxmlformats.org/spreadsheetml/2006/main" id="46" name="Expense59" displayName="Expense59" ref="A33:D36" totalsRowCount="1" headerRowDxfId="130" dataDxfId="129" totalsRowDxfId="128">
  <autoFilter ref="A33:D35"/>
  <tableColumns count="4">
    <tableColumn id="1" name="Date" totalsRowLabel="Subtotal" dataDxfId="127" totalsRowDxfId="126"/>
    <tableColumn id="2" name="PO#" dataDxfId="125" totalsRowDxfId="124"/>
    <tableColumn id="3" name="Supplier/Description" dataDxfId="123" totalsRowDxfId="122"/>
    <tableColumn id="5" name="Amount" totalsRowFunction="sum" dataDxfId="121" totalsRowDxfId="120" dataCellStyle="Comma"/>
  </tableColumns>
  <tableStyleInfo name="TableStyleLight20" showFirstColumn="0" showLastColumn="0" showRowStripes="0" showColumnStripes="0"/>
</table>
</file>

<file path=xl/tables/table46.xml><?xml version="1.0" encoding="utf-8"?>
<table xmlns="http://schemas.openxmlformats.org/spreadsheetml/2006/main" id="47" name="Expense110" displayName="Expense110" ref="A5:D10" totalsRowCount="1" headerRowDxfId="119">
  <autoFilter ref="A5:D9"/>
  <tableColumns count="4">
    <tableColumn id="1" name="Date" totalsRowLabel="Subtotal" dataDxfId="118" totalsRowDxfId="117"/>
    <tableColumn id="2" name="PO#" totalsRowDxfId="116"/>
    <tableColumn id="3" name="Supplier/Description" totalsRowDxfId="115"/>
    <tableColumn id="5" name="Amount" totalsRowFunction="sum" totalsRowDxfId="114" dataCellStyle="Comma"/>
  </tableColumns>
  <tableStyleInfo name="TableStyleLight16" showFirstColumn="0" showLastColumn="0" showRowStripes="0" showColumnStripes="0"/>
</table>
</file>

<file path=xl/tables/table47.xml><?xml version="1.0" encoding="utf-8"?>
<table xmlns="http://schemas.openxmlformats.org/spreadsheetml/2006/main" id="48" name="Expense210" displayName="Expense210" ref="A13:D17" totalsRowCount="1" headerRowDxfId="113" dataDxfId="112" totalsRowDxfId="111">
  <autoFilter ref="A13:D16"/>
  <tableColumns count="4">
    <tableColumn id="1" name="Date" totalsRowLabel="Subtotal" dataDxfId="110" totalsRowDxfId="109"/>
    <tableColumn id="2" name="PO#" dataDxfId="108" totalsRowDxfId="107"/>
    <tableColumn id="3" name="Description" dataDxfId="106" totalsRowDxfId="105"/>
    <tableColumn id="5" name="Amount" totalsRowFunction="sum" dataDxfId="104" totalsRowDxfId="103" dataCellStyle="Comma"/>
  </tableColumns>
  <tableStyleInfo name="TableStyleLight17" showFirstColumn="0" showLastColumn="0" showRowStripes="0" showColumnStripes="0"/>
</table>
</file>

<file path=xl/tables/table48.xml><?xml version="1.0" encoding="utf-8"?>
<table xmlns="http://schemas.openxmlformats.org/spreadsheetml/2006/main" id="49" name="Expense310" displayName="Expense310" ref="A20:D24" totalsRowCount="1" headerRowDxfId="102">
  <autoFilter ref="A20:D23"/>
  <tableColumns count="4">
    <tableColumn id="1" name="Date" totalsRowLabel="Subtotal" dataDxfId="101" totalsRowDxfId="100"/>
    <tableColumn id="2" name="PO#" totalsRowDxfId="99"/>
    <tableColumn id="3" name="Supplier/Description" totalsRowDxfId="98"/>
    <tableColumn id="5" name="Amount" totalsRowFunction="sum" totalsRowDxfId="97" dataCellStyle="Comma"/>
  </tableColumns>
  <tableStyleInfo name="TableStyleLight18" showFirstColumn="0" showLastColumn="0" showRowStripes="0" showColumnStripes="0"/>
</table>
</file>

<file path=xl/tables/table49.xml><?xml version="1.0" encoding="utf-8"?>
<table xmlns="http://schemas.openxmlformats.org/spreadsheetml/2006/main" id="50" name="Expense410" displayName="Expense410" ref="A27:D30" totalsRowCount="1" headerRowDxfId="96">
  <autoFilter ref="A27:D29"/>
  <tableColumns count="4">
    <tableColumn id="1" name="Date" totalsRowLabel="Subtotal" dataDxfId="95" totalsRowDxfId="94"/>
    <tableColumn id="2" name="PO#" totalsRowDxfId="93"/>
    <tableColumn id="3" name="Supplier/Description" totalsRowDxfId="92"/>
    <tableColumn id="5" name="Amount" totalsRowFunction="sum" totalsRowDxfId="91" dataCellStyle="Comma"/>
  </tableColumns>
  <tableStyleInfo name="TableStyleLight19" showFirstColumn="0" showLastColumn="0" showRowStripes="0" showColumnStripes="0"/>
</table>
</file>

<file path=xl/tables/table5.xml><?xml version="1.0" encoding="utf-8"?>
<table xmlns="http://schemas.openxmlformats.org/spreadsheetml/2006/main" id="4" name="Expense31" displayName="Expense31" ref="A20:D24" totalsRowCount="1" headerRowDxfId="462">
  <autoFilter ref="A20:D23"/>
  <tableColumns count="4">
    <tableColumn id="1" name="Date" totalsRowLabel="Subtotal" dataDxfId="461" totalsRowDxfId="460"/>
    <tableColumn id="2" name="PO#" totalsRowDxfId="459"/>
    <tableColumn id="3" name="Supplier/Description" totalsRowDxfId="458"/>
    <tableColumn id="5" name="Amount" totalsRowFunction="sum" totalsRowDxfId="457" dataCellStyle="Comma"/>
  </tableColumns>
  <tableStyleInfo name="TableStyleLight18" showFirstColumn="0" showLastColumn="0" showRowStripes="0" showColumnStripes="0"/>
</table>
</file>

<file path=xl/tables/table50.xml><?xml version="1.0" encoding="utf-8"?>
<table xmlns="http://schemas.openxmlformats.org/spreadsheetml/2006/main" id="51" name="Expense510" displayName="Expense510" ref="A33:D36" totalsRowCount="1" headerRowDxfId="90" dataDxfId="89" totalsRowDxfId="88">
  <autoFilter ref="A33:D35"/>
  <tableColumns count="4">
    <tableColumn id="1" name="Date" totalsRowLabel="Subtotal" dataDxfId="87" totalsRowDxfId="86"/>
    <tableColumn id="2" name="PO#" dataDxfId="85" totalsRowDxfId="84"/>
    <tableColumn id="3" name="Supplier/Description" dataDxfId="83" totalsRowDxfId="82"/>
    <tableColumn id="5" name="Amount" totalsRowFunction="sum" dataDxfId="81" totalsRowDxfId="80" dataCellStyle="Comma"/>
  </tableColumns>
  <tableStyleInfo name="TableStyleLight20" showFirstColumn="0" showLastColumn="0" showRowStripes="0" showColumnStripes="0"/>
</table>
</file>

<file path=xl/tables/table51.xml><?xml version="1.0" encoding="utf-8"?>
<table xmlns="http://schemas.openxmlformats.org/spreadsheetml/2006/main" id="52" name="Expense111" displayName="Expense111" ref="A5:D10" totalsRowCount="1" headerRowDxfId="79">
  <autoFilter ref="A5:D9"/>
  <tableColumns count="4">
    <tableColumn id="1" name="Date" totalsRowLabel="Subtotal" dataDxfId="78" totalsRowDxfId="77"/>
    <tableColumn id="2" name="PO#" totalsRowDxfId="76"/>
    <tableColumn id="3" name="Supplier/Description" totalsRowDxfId="75"/>
    <tableColumn id="5" name="Amount" totalsRowFunction="sum" totalsRowDxfId="74" dataCellStyle="Comma"/>
  </tableColumns>
  <tableStyleInfo name="TableStyleLight16" showFirstColumn="0" showLastColumn="0" showRowStripes="0" showColumnStripes="0"/>
</table>
</file>

<file path=xl/tables/table52.xml><?xml version="1.0" encoding="utf-8"?>
<table xmlns="http://schemas.openxmlformats.org/spreadsheetml/2006/main" id="53" name="Expense211" displayName="Expense211" ref="A13:D17" totalsRowCount="1" headerRowDxfId="73" dataDxfId="72" totalsRowDxfId="71">
  <autoFilter ref="A13:D16"/>
  <tableColumns count="4">
    <tableColumn id="1" name="Date" totalsRowLabel="Subtotal" dataDxfId="70" totalsRowDxfId="69"/>
    <tableColumn id="2" name="PO#" dataDxfId="68" totalsRowDxfId="67"/>
    <tableColumn id="3" name="Description" dataDxfId="66" totalsRowDxfId="65"/>
    <tableColumn id="5" name="Amount" totalsRowFunction="sum" dataDxfId="64" totalsRowDxfId="63" dataCellStyle="Comma"/>
  </tableColumns>
  <tableStyleInfo name="TableStyleLight17" showFirstColumn="0" showLastColumn="0" showRowStripes="0" showColumnStripes="0"/>
</table>
</file>

<file path=xl/tables/table53.xml><?xml version="1.0" encoding="utf-8"?>
<table xmlns="http://schemas.openxmlformats.org/spreadsheetml/2006/main" id="54" name="Expense311" displayName="Expense311" ref="A20:D24" totalsRowCount="1" headerRowDxfId="62">
  <autoFilter ref="A20:D23"/>
  <tableColumns count="4">
    <tableColumn id="1" name="Date" totalsRowLabel="Subtotal" dataDxfId="61" totalsRowDxfId="60"/>
    <tableColumn id="2" name="PO#" totalsRowDxfId="59"/>
    <tableColumn id="3" name="Supplier/Description" totalsRowDxfId="58"/>
    <tableColumn id="5" name="Amount" totalsRowFunction="sum" totalsRowDxfId="57" dataCellStyle="Comma"/>
  </tableColumns>
  <tableStyleInfo name="TableStyleLight18" showFirstColumn="0" showLastColumn="0" showRowStripes="0" showColumnStripes="0"/>
</table>
</file>

<file path=xl/tables/table54.xml><?xml version="1.0" encoding="utf-8"?>
<table xmlns="http://schemas.openxmlformats.org/spreadsheetml/2006/main" id="55" name="Expense411" displayName="Expense411" ref="A27:D30" totalsRowCount="1" headerRowDxfId="56">
  <autoFilter ref="A27:D29"/>
  <tableColumns count="4">
    <tableColumn id="1" name="Date" totalsRowLabel="Subtotal" dataDxfId="55" totalsRowDxfId="54"/>
    <tableColumn id="2" name="PO#" totalsRowDxfId="53"/>
    <tableColumn id="3" name="Supplier/Description" totalsRowDxfId="52"/>
    <tableColumn id="5" name="Amount" totalsRowFunction="sum" totalsRowDxfId="51" dataCellStyle="Comma"/>
  </tableColumns>
  <tableStyleInfo name="TableStyleLight19" showFirstColumn="0" showLastColumn="0" showRowStripes="0" showColumnStripes="0"/>
</table>
</file>

<file path=xl/tables/table55.xml><?xml version="1.0" encoding="utf-8"?>
<table xmlns="http://schemas.openxmlformats.org/spreadsheetml/2006/main" id="56" name="Expense511" displayName="Expense511" ref="A33:D36" totalsRowCount="1" headerRowDxfId="50" dataDxfId="49" totalsRowDxfId="48">
  <autoFilter ref="A33:D35"/>
  <tableColumns count="4">
    <tableColumn id="1" name="Date" totalsRowLabel="Subtotal" dataDxfId="47" totalsRowDxfId="46"/>
    <tableColumn id="2" name="PO#" dataDxfId="45" totalsRowDxfId="44"/>
    <tableColumn id="3" name="Supplier/Description" dataDxfId="43" totalsRowDxfId="42"/>
    <tableColumn id="5" name="Amount" totalsRowFunction="sum" dataDxfId="41" totalsRowDxfId="40" dataCellStyle="Comma"/>
  </tableColumns>
  <tableStyleInfo name="TableStyleLight20" showFirstColumn="0" showLastColumn="0" showRowStripes="0" showColumnStripes="0"/>
</table>
</file>

<file path=xl/tables/table56.xml><?xml version="1.0" encoding="utf-8"?>
<table xmlns="http://schemas.openxmlformats.org/spreadsheetml/2006/main" id="57" name="Expense112" displayName="Expense112" ref="A5:D10" totalsRowCount="1" headerRowDxfId="39">
  <autoFilter ref="A5:D9"/>
  <tableColumns count="4">
    <tableColumn id="1" name="Date" totalsRowLabel="Subtotal" dataDxfId="38" totalsRowDxfId="37"/>
    <tableColumn id="2" name="PO#" totalsRowDxfId="36"/>
    <tableColumn id="3" name="Supplier/Description" totalsRowDxfId="35"/>
    <tableColumn id="5" name="Amount" totalsRowFunction="sum" totalsRowDxfId="34" dataCellStyle="Comma"/>
  </tableColumns>
  <tableStyleInfo name="TableStyleLight16" showFirstColumn="0" showLastColumn="0" showRowStripes="0" showColumnStripes="0"/>
</table>
</file>

<file path=xl/tables/table57.xml><?xml version="1.0" encoding="utf-8"?>
<table xmlns="http://schemas.openxmlformats.org/spreadsheetml/2006/main" id="58" name="Expense212" displayName="Expense212" ref="A13:D17" totalsRowCount="1" headerRowDxfId="33" dataDxfId="32" totalsRowDxfId="31">
  <autoFilter ref="A13:D16"/>
  <tableColumns count="4">
    <tableColumn id="1" name="Date" totalsRowLabel="Subtotal" dataDxfId="30" totalsRowDxfId="29"/>
    <tableColumn id="2" name="PO#" dataDxfId="28" totalsRowDxfId="27"/>
    <tableColumn id="3" name="Description" dataDxfId="26" totalsRowDxfId="25"/>
    <tableColumn id="5" name="Amount" totalsRowFunction="sum" dataDxfId="24" totalsRowDxfId="23" dataCellStyle="Comma"/>
  </tableColumns>
  <tableStyleInfo name="TableStyleLight17" showFirstColumn="0" showLastColumn="0" showRowStripes="0" showColumnStripes="0"/>
</table>
</file>

<file path=xl/tables/table58.xml><?xml version="1.0" encoding="utf-8"?>
<table xmlns="http://schemas.openxmlformats.org/spreadsheetml/2006/main" id="59" name="Expense312" displayName="Expense312" ref="A20:D24" totalsRowCount="1" headerRowDxfId="22">
  <autoFilter ref="A20:D23"/>
  <tableColumns count="4">
    <tableColumn id="1" name="Date" totalsRowLabel="Subtotal" dataDxfId="21" totalsRowDxfId="20"/>
    <tableColumn id="2" name="PO#" totalsRowDxfId="19"/>
    <tableColumn id="3" name="Supplier/Description" totalsRowDxfId="18"/>
    <tableColumn id="5" name="Amount" totalsRowFunction="sum" totalsRowDxfId="17" dataCellStyle="Comma"/>
  </tableColumns>
  <tableStyleInfo name="TableStyleLight18" showFirstColumn="0" showLastColumn="0" showRowStripes="0" showColumnStripes="0"/>
</table>
</file>

<file path=xl/tables/table59.xml><?xml version="1.0" encoding="utf-8"?>
<table xmlns="http://schemas.openxmlformats.org/spreadsheetml/2006/main" id="60" name="Expense412" displayName="Expense412" ref="A27:D30" totalsRowCount="1" headerRowDxfId="16">
  <autoFilter ref="A27:D29"/>
  <tableColumns count="4">
    <tableColumn id="1" name="Date" totalsRowLabel="Subtotal" dataDxfId="15" totalsRowDxfId="14"/>
    <tableColumn id="2" name="PO#" totalsRowDxfId="13"/>
    <tableColumn id="3" name="Supplier/Description" totalsRowDxfId="12"/>
    <tableColumn id="5" name="Amount" totalsRowFunction="sum" totalsRowDxfId="11" dataCellStyle="Comma"/>
  </tableColumns>
  <tableStyleInfo name="TableStyleLight19" showFirstColumn="0" showLastColumn="0" showRowStripes="0" showColumnStripes="0"/>
</table>
</file>

<file path=xl/tables/table6.xml><?xml version="1.0" encoding="utf-8"?>
<table xmlns="http://schemas.openxmlformats.org/spreadsheetml/2006/main" id="2" name="Expense12" displayName="Expense12" ref="A5:D10" totalsRowCount="1" headerRowDxfId="439">
  <autoFilter ref="A5:D9"/>
  <tableColumns count="4">
    <tableColumn id="1" name="Date" totalsRowLabel="Subtotal" dataDxfId="438" totalsRowDxfId="437"/>
    <tableColumn id="2" name="PO#" totalsRowDxfId="436"/>
    <tableColumn id="3" name="Supplier/Description" totalsRowDxfId="435"/>
    <tableColumn id="5" name="Amount" totalsRowFunction="sum" totalsRowDxfId="434" dataCellStyle="Comma"/>
  </tableColumns>
  <tableStyleInfo name="TableStyleLight16" showFirstColumn="0" showLastColumn="0" showRowStripes="0" showColumnStripes="0"/>
</table>
</file>

<file path=xl/tables/table60.xml><?xml version="1.0" encoding="utf-8"?>
<table xmlns="http://schemas.openxmlformats.org/spreadsheetml/2006/main" id="61" name="Expense512" displayName="Expense512" ref="A33:D36" totalsRowCount="1" headerRowDxfId="10" dataDxfId="9" totalsRowDxfId="8">
  <autoFilter ref="A33:D35"/>
  <tableColumns count="4">
    <tableColumn id="1" name="Date" totalsRowLabel="Subtotal" dataDxfId="7" totalsRowDxfId="6"/>
    <tableColumn id="2" name="PO#" dataDxfId="5" totalsRowDxfId="4"/>
    <tableColumn id="3" name="Supplier/Description" dataDxfId="3" totalsRowDxfId="2"/>
    <tableColumn id="5" name="Amount" totalsRowFunction="sum" dataDxfId="1" totalsRowDxfId="0" dataCellStyle="Comma"/>
  </tableColumns>
  <tableStyleInfo name="TableStyleLight20" showFirstColumn="0" showLastColumn="0" showRowStripes="0" showColumnStripes="0"/>
</table>
</file>

<file path=xl/tables/table7.xml><?xml version="1.0" encoding="utf-8"?>
<table xmlns="http://schemas.openxmlformats.org/spreadsheetml/2006/main" id="5" name="Expense22" displayName="Expense22" ref="A13:D17" totalsRowCount="1" headerRowDxfId="433" dataDxfId="432" totalsRowDxfId="431">
  <autoFilter ref="A13:D16"/>
  <tableColumns count="4">
    <tableColumn id="1" name="Date" totalsRowLabel="Subtotal" dataDxfId="430" totalsRowDxfId="429"/>
    <tableColumn id="2" name="PO#" dataDxfId="428" totalsRowDxfId="427"/>
    <tableColumn id="3" name="Description" dataDxfId="426" totalsRowDxfId="425"/>
    <tableColumn id="5" name="Amount" totalsRowFunction="sum" dataDxfId="424" totalsRowDxfId="423" dataCellStyle="Comma"/>
  </tableColumns>
  <tableStyleInfo name="TableStyleLight17" showFirstColumn="0" showLastColumn="0" showRowStripes="0" showColumnStripes="0"/>
</table>
</file>

<file path=xl/tables/table8.xml><?xml version="1.0" encoding="utf-8"?>
<table xmlns="http://schemas.openxmlformats.org/spreadsheetml/2006/main" id="6" name="Expense32" displayName="Expense32" ref="A20:D24" totalsRowCount="1" headerRowDxfId="422">
  <autoFilter ref="A20:D23"/>
  <tableColumns count="4">
    <tableColumn id="1" name="Date" totalsRowLabel="Subtotal" dataDxfId="421" totalsRowDxfId="420"/>
    <tableColumn id="2" name="PO#" totalsRowDxfId="419"/>
    <tableColumn id="3" name="Supplier/Description" totalsRowDxfId="418"/>
    <tableColumn id="5" name="Amount" totalsRowFunction="sum" totalsRowDxfId="417" dataCellStyle="Comma"/>
  </tableColumns>
  <tableStyleInfo name="TableStyleLight18" showFirstColumn="0" showLastColumn="0" showRowStripes="0" showColumnStripes="0"/>
</table>
</file>

<file path=xl/tables/table9.xml><?xml version="1.0" encoding="utf-8"?>
<table xmlns="http://schemas.openxmlformats.org/spreadsheetml/2006/main" id="7" name="Expense42" displayName="Expense42" ref="A27:D30" totalsRowCount="1" headerRowDxfId="416">
  <autoFilter ref="A27:D29"/>
  <tableColumns count="4">
    <tableColumn id="1" name="Date" totalsRowLabel="Subtotal" dataDxfId="415" totalsRowDxfId="414"/>
    <tableColumn id="2" name="PO#" totalsRowDxfId="413"/>
    <tableColumn id="3" name="Supplier/Description" totalsRowDxfId="412"/>
    <tableColumn id="5" name="Amount" totalsRowFunction="sum" totalsRowDxfId="411" dataCellStyle="Comma"/>
  </tableColumns>
  <tableStyleInfo name="TableStyleLight19" showFirstColumn="0" showLastColumn="0" showRowStripes="0" showColumnStripes="0"/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60000" t="50000" r="4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45.xml"/><Relationship Id="rId5" Type="http://schemas.openxmlformats.org/officeDocument/2006/relationships/table" Target="../tables/table44.xml"/><Relationship Id="rId4" Type="http://schemas.openxmlformats.org/officeDocument/2006/relationships/table" Target="../tables/table4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50.xml"/><Relationship Id="rId5" Type="http://schemas.openxmlformats.org/officeDocument/2006/relationships/table" Target="../tables/table49.xml"/><Relationship Id="rId4" Type="http://schemas.openxmlformats.org/officeDocument/2006/relationships/table" Target="../tables/table4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2.xml"/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55.xml"/><Relationship Id="rId5" Type="http://schemas.openxmlformats.org/officeDocument/2006/relationships/table" Target="../tables/table54.xml"/><Relationship Id="rId4" Type="http://schemas.openxmlformats.org/officeDocument/2006/relationships/table" Target="../tables/table5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7.xml"/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60.xml"/><Relationship Id="rId5" Type="http://schemas.openxmlformats.org/officeDocument/2006/relationships/table" Target="../tables/table59.xml"/><Relationship Id="rId4" Type="http://schemas.openxmlformats.org/officeDocument/2006/relationships/table" Target="../tables/table5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5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30.xml"/><Relationship Id="rId5" Type="http://schemas.openxmlformats.org/officeDocument/2006/relationships/table" Target="../tables/table29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35.xml"/><Relationship Id="rId5" Type="http://schemas.openxmlformats.org/officeDocument/2006/relationships/table" Target="../tables/table34.xml"/><Relationship Id="rId4" Type="http://schemas.openxmlformats.org/officeDocument/2006/relationships/table" Target="../tables/table3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40.xml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zoomScale="80" zoomScaleNormal="80" workbookViewId="0">
      <selection activeCell="W2" sqref="W2"/>
    </sheetView>
  </sheetViews>
  <sheetFormatPr defaultRowHeight="14.25" x14ac:dyDescent="0.2"/>
  <cols>
    <col min="2" max="6" width="13.75" customWidth="1"/>
    <col min="7" max="7" width="9.875" customWidth="1"/>
  </cols>
  <sheetData>
    <row r="1" spans="1:21" s="38" customFormat="1" ht="50.1" customHeight="1" x14ac:dyDescent="0.2">
      <c r="A1" s="58"/>
      <c r="B1" s="57"/>
      <c r="C1" s="57"/>
      <c r="D1" s="57"/>
      <c r="E1" s="57"/>
      <c r="F1" s="57"/>
    </row>
    <row r="2" spans="1:21" ht="117" customHeight="1" thickBot="1" x14ac:dyDescent="0.3">
      <c r="A2" s="17" t="s">
        <v>19</v>
      </c>
      <c r="B2" s="18" t="s">
        <v>46</v>
      </c>
      <c r="C2" s="19" t="s">
        <v>47</v>
      </c>
      <c r="D2" s="20" t="s">
        <v>48</v>
      </c>
      <c r="E2" s="21" t="s">
        <v>49</v>
      </c>
      <c r="F2" s="22" t="s">
        <v>34</v>
      </c>
      <c r="G2" s="19"/>
      <c r="H2" s="21"/>
      <c r="I2" s="22"/>
      <c r="U2" s="38" t="s">
        <v>50</v>
      </c>
    </row>
    <row r="3" spans="1:21" ht="19.5" customHeight="1" x14ac:dyDescent="0.25">
      <c r="A3" s="17" t="s">
        <v>12</v>
      </c>
      <c r="B3" s="26">
        <f>SUBTOTAL(109,Expense11[Amount])</f>
        <v>100</v>
      </c>
      <c r="C3" s="26">
        <f>SUBTOTAL(109,Expense21[Amount])</f>
        <v>200</v>
      </c>
      <c r="D3" s="26">
        <f>SUBTOTAL(109,Expense31[Amount])</f>
        <v>300</v>
      </c>
      <c r="E3" s="26">
        <f>SUBTOTAL(109,Expense41[Amount])</f>
        <v>400</v>
      </c>
      <c r="F3" s="32">
        <f>SUBTOTAL(109,Expense51[Amount])</f>
        <v>500</v>
      </c>
      <c r="G3" s="7"/>
    </row>
    <row r="4" spans="1:21" ht="19.5" customHeight="1" x14ac:dyDescent="0.25">
      <c r="A4" s="17" t="s">
        <v>13</v>
      </c>
      <c r="B4" s="27">
        <f>SUBTOTAL(109,Expense12[Amount])</f>
        <v>200</v>
      </c>
      <c r="C4" s="27">
        <f>SUBTOTAL(109,Expense22[Amount])</f>
        <v>200</v>
      </c>
      <c r="D4" s="27">
        <f>SUBTOTAL(109,Expense32[Amount])</f>
        <v>300</v>
      </c>
      <c r="E4" s="27">
        <f>SUBTOTAL(109,Expense42[Amount])</f>
        <v>400</v>
      </c>
      <c r="F4" s="33">
        <f>SUBTOTAL(109,Expense52[Amount])</f>
        <v>500</v>
      </c>
      <c r="G4" s="7"/>
    </row>
    <row r="5" spans="1:21" ht="19.5" customHeight="1" x14ac:dyDescent="0.25">
      <c r="A5" s="17" t="s">
        <v>14</v>
      </c>
      <c r="B5" s="27">
        <f>SUBTOTAL(109,Expense13[Amount])</f>
        <v>300</v>
      </c>
      <c r="C5" s="27">
        <f>SUBTOTAL(109,Expense23[Amount])</f>
        <v>200</v>
      </c>
      <c r="D5" s="27">
        <f>SUBTOTAL(109,Expense33[Amount])</f>
        <v>300</v>
      </c>
      <c r="E5" s="27">
        <f>SUBTOTAL(109,Expense43[Amount])</f>
        <v>400</v>
      </c>
      <c r="F5" s="33">
        <f>SUBTOTAL(109,Expense53[Amount])</f>
        <v>500</v>
      </c>
      <c r="G5" s="7"/>
    </row>
    <row r="6" spans="1:21" ht="19.5" customHeight="1" x14ac:dyDescent="0.25">
      <c r="A6" s="17" t="s">
        <v>15</v>
      </c>
      <c r="B6" s="27">
        <f>SUBTOTAL(109,Expense14[Amount])</f>
        <v>400</v>
      </c>
      <c r="C6" s="27">
        <f>SUBTOTAL(109,Expense24[Amount])</f>
        <v>200</v>
      </c>
      <c r="D6" s="27">
        <f>SUBTOTAL(109,Expense34[Amount])</f>
        <v>300</v>
      </c>
      <c r="E6" s="27">
        <f>SUBTOTAL(109,Expense44[Amount])</f>
        <v>400</v>
      </c>
      <c r="F6" s="33">
        <f>SUBTOTAL(109,Expense54[Amount])</f>
        <v>500</v>
      </c>
      <c r="G6" s="7"/>
    </row>
    <row r="7" spans="1:21" ht="19.5" customHeight="1" x14ac:dyDescent="0.25">
      <c r="A7" s="17" t="s">
        <v>16</v>
      </c>
      <c r="B7" s="27">
        <f>SUBTOTAL(109,Expense15[Amount])</f>
        <v>500</v>
      </c>
      <c r="C7" s="27">
        <f>SUBTOTAL(109,Expense25[Amount])</f>
        <v>200</v>
      </c>
      <c r="D7" s="27">
        <f>SUBTOTAL(109,Expense35[Amount])</f>
        <v>300</v>
      </c>
      <c r="E7" s="27">
        <f>SUBTOTAL(109,Expense45[Amount])</f>
        <v>400</v>
      </c>
      <c r="F7" s="33">
        <f>SUBTOTAL(109,Expense55[Amount])</f>
        <v>500</v>
      </c>
      <c r="G7" s="7"/>
    </row>
    <row r="8" spans="1:21" ht="19.5" customHeight="1" x14ac:dyDescent="0.25">
      <c r="A8" s="17" t="s">
        <v>17</v>
      </c>
      <c r="B8" s="27">
        <f>SUBTOTAL(109,Expense16[Amount])</f>
        <v>600</v>
      </c>
      <c r="C8" s="27">
        <f>SUBTOTAL(109,Expense26[Amount])</f>
        <v>200</v>
      </c>
      <c r="D8" s="27">
        <f>SUBTOTAL(109,Expense36[Amount])</f>
        <v>300</v>
      </c>
      <c r="E8" s="27">
        <f>SUBTOTAL(109,Expense46[Amount])</f>
        <v>400</v>
      </c>
      <c r="F8" s="33">
        <f>SUBTOTAL(109,Expense56[Amount])</f>
        <v>500</v>
      </c>
      <c r="G8" s="7"/>
    </row>
    <row r="9" spans="1:21" ht="19.5" customHeight="1" x14ac:dyDescent="0.25">
      <c r="A9" s="17" t="s">
        <v>18</v>
      </c>
      <c r="B9" s="27">
        <f>SUBTOTAL(109,Expense17[Amount])</f>
        <v>700</v>
      </c>
      <c r="C9" s="27">
        <f>SUBTOTAL(109,Expense27[Amount])</f>
        <v>200</v>
      </c>
      <c r="D9" s="27">
        <f>SUBTOTAL(109,Expense37[Amount])</f>
        <v>300</v>
      </c>
      <c r="E9" s="27">
        <f>SUBTOTAL(109,Expense47[Amount])</f>
        <v>400</v>
      </c>
      <c r="F9" s="33">
        <f>SUBTOTAL(109,Expense57[Amount])</f>
        <v>500</v>
      </c>
      <c r="G9" s="7"/>
    </row>
    <row r="10" spans="1:21" ht="19.5" customHeight="1" x14ac:dyDescent="0.25">
      <c r="A10" s="17" t="s">
        <v>7</v>
      </c>
      <c r="B10" s="27">
        <f>SUBTOTAL(109,Expense18[Amount])</f>
        <v>800</v>
      </c>
      <c r="C10" s="27">
        <f>SUBTOTAL(109,Expense28[Amount])</f>
        <v>200</v>
      </c>
      <c r="D10" s="27">
        <f>SUBTOTAL(109,Expense38[Amount])</f>
        <v>300</v>
      </c>
      <c r="E10" s="27">
        <f>SUBTOTAL(109,Expense48[Amount])</f>
        <v>400</v>
      </c>
      <c r="F10" s="33">
        <f>SUBTOTAL(109,Expense58[Amount])</f>
        <v>500</v>
      </c>
      <c r="G10" s="7"/>
    </row>
    <row r="11" spans="1:21" ht="19.5" customHeight="1" x14ac:dyDescent="0.25">
      <c r="A11" s="17" t="s">
        <v>8</v>
      </c>
      <c r="B11" s="27">
        <f>SUBTOTAL(109,Expense19[Amount])</f>
        <v>900</v>
      </c>
      <c r="C11" s="27">
        <f>SUBTOTAL(109,Expense29[Amount])</f>
        <v>200</v>
      </c>
      <c r="D11" s="27">
        <f>SUBTOTAL(109,Expense39[Amount])</f>
        <v>300</v>
      </c>
      <c r="E11" s="27">
        <f>SUBTOTAL(109,Expense49[Amount])</f>
        <v>400</v>
      </c>
      <c r="F11" s="33">
        <f>SUBTOTAL(109,Expense59[Amount])</f>
        <v>500</v>
      </c>
      <c r="G11" s="7"/>
    </row>
    <row r="12" spans="1:21" ht="19.5" customHeight="1" x14ac:dyDescent="0.25">
      <c r="A12" s="17" t="s">
        <v>9</v>
      </c>
      <c r="B12" s="27">
        <f>SUBTOTAL(109,Expense110[Amount])</f>
        <v>1000</v>
      </c>
      <c r="C12" s="27">
        <f>SUBTOTAL(109,Expense210[Amount])</f>
        <v>200</v>
      </c>
      <c r="D12" s="27">
        <f>SUBTOTAL(109,Expense310[Amount])</f>
        <v>300</v>
      </c>
      <c r="E12" s="27">
        <f>SUBTOTAL(109,Expense410[Amount])</f>
        <v>400</v>
      </c>
      <c r="F12" s="33">
        <f>SUBTOTAL(109,Expense510[Amount])</f>
        <v>500</v>
      </c>
      <c r="G12" s="7"/>
    </row>
    <row r="13" spans="1:21" ht="19.5" customHeight="1" x14ac:dyDescent="0.25">
      <c r="A13" s="17" t="s">
        <v>10</v>
      </c>
      <c r="B13" s="27">
        <f>SUBTOTAL(109,Expense111[Amount])</f>
        <v>1100</v>
      </c>
      <c r="C13" s="27">
        <f>SUBTOTAL(109,Expense211[Amount])</f>
        <v>200</v>
      </c>
      <c r="D13" s="27">
        <f>SUBTOTAL(109,Expense311[Amount])</f>
        <v>300</v>
      </c>
      <c r="E13" s="27">
        <f>SUBTOTAL(109,Expense411[Amount])</f>
        <v>400</v>
      </c>
      <c r="F13" s="33">
        <f>SUBTOTAL(109,Expense511[Amount])</f>
        <v>500</v>
      </c>
      <c r="G13" s="7"/>
    </row>
    <row r="14" spans="1:21" ht="19.5" customHeight="1" thickBot="1" x14ac:dyDescent="0.3">
      <c r="A14" s="17" t="s">
        <v>11</v>
      </c>
      <c r="B14" s="27">
        <f>SUBTOTAL(109,Expense112[Amount])</f>
        <v>1200</v>
      </c>
      <c r="C14" s="27">
        <f>SUBTOTAL(109,Expense212[Amount])</f>
        <v>200</v>
      </c>
      <c r="D14" s="29">
        <f>SUBTOTAL(109,Expense312[Amount])</f>
        <v>300</v>
      </c>
      <c r="E14" s="29">
        <f>SUBTOTAL(109,Expense412[Amount])</f>
        <v>400</v>
      </c>
      <c r="F14" s="34">
        <f>SUBTOTAL(109,Expense512[Amount])</f>
        <v>500</v>
      </c>
      <c r="G14" s="7"/>
    </row>
    <row r="15" spans="1:21" ht="19.5" customHeight="1" thickTop="1" x14ac:dyDescent="0.25">
      <c r="A15" s="23" t="s">
        <v>6</v>
      </c>
      <c r="B15" s="28">
        <f>SUM(B3:B14)</f>
        <v>7800</v>
      </c>
      <c r="C15" s="28">
        <f>SUM(C3:C14)</f>
        <v>2400</v>
      </c>
      <c r="D15" s="30">
        <f>SUM(D3:D14)</f>
        <v>3600</v>
      </c>
      <c r="E15" s="31">
        <f>SUM(E3:E14)</f>
        <v>4800</v>
      </c>
      <c r="F15" s="35">
        <f>SUM(F3:F14)</f>
        <v>6000</v>
      </c>
      <c r="G15" s="7"/>
    </row>
    <row r="16" spans="1:21" ht="45" customHeight="1" thickBot="1" x14ac:dyDescent="0.3">
      <c r="A16" s="4" t="s">
        <v>20</v>
      </c>
      <c r="B16" s="13"/>
      <c r="C16" s="14"/>
      <c r="D16" s="24"/>
      <c r="E16" s="25"/>
      <c r="F16" s="14"/>
      <c r="G16" s="7"/>
    </row>
    <row r="17" spans="1:10" ht="12" customHeight="1" thickTop="1" x14ac:dyDescent="0.2"/>
    <row r="19" spans="1:10" x14ac:dyDescent="0.2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">
      <c r="A20" s="5"/>
      <c r="B20" s="5"/>
      <c r="C20" s="5"/>
      <c r="G20" s="5"/>
      <c r="H20" s="5"/>
      <c r="I20" s="5"/>
      <c r="J20" s="5"/>
    </row>
    <row r="21" spans="1:10" x14ac:dyDescent="0.2">
      <c r="A21" s="5"/>
      <c r="B21" s="5"/>
      <c r="C21" s="5"/>
      <c r="G21" s="5"/>
      <c r="H21" s="5"/>
      <c r="I21" s="5"/>
      <c r="J21" s="5"/>
    </row>
    <row r="22" spans="1:10" x14ac:dyDescent="0.2">
      <c r="G22" s="5"/>
    </row>
    <row r="23" spans="1:10" x14ac:dyDescent="0.2">
      <c r="G23" s="5"/>
    </row>
    <row r="24" spans="1:10" x14ac:dyDescent="0.2">
      <c r="G24" s="5"/>
    </row>
    <row r="25" spans="1:10" x14ac:dyDescent="0.2">
      <c r="G25" s="5"/>
    </row>
    <row r="26" spans="1:10" x14ac:dyDescent="0.2">
      <c r="G26" s="5"/>
    </row>
    <row r="27" spans="1:10" x14ac:dyDescent="0.2">
      <c r="G27" s="5"/>
    </row>
    <row r="28" spans="1:10" x14ac:dyDescent="0.2">
      <c r="G28" s="5"/>
    </row>
    <row r="29" spans="1:10" x14ac:dyDescent="0.2">
      <c r="G29" s="5"/>
    </row>
    <row r="30" spans="1:10" x14ac:dyDescent="0.2">
      <c r="G30" s="5"/>
    </row>
    <row r="31" spans="1:10" x14ac:dyDescent="0.2">
      <c r="G31" s="5"/>
    </row>
    <row r="32" spans="1:10" x14ac:dyDescent="0.2">
      <c r="G32" s="5"/>
    </row>
    <row r="33" spans="1:10" x14ac:dyDescent="0.2">
      <c r="G33" s="5"/>
    </row>
    <row r="34" spans="1:10" x14ac:dyDescent="0.2">
      <c r="G34" s="5"/>
    </row>
    <row r="35" spans="1:10" x14ac:dyDescent="0.2">
      <c r="G35" s="5"/>
    </row>
    <row r="36" spans="1:10" x14ac:dyDescent="0.2">
      <c r="G36" s="5"/>
      <c r="H36" s="5"/>
      <c r="I36" s="5"/>
      <c r="J36" s="5"/>
    </row>
    <row r="37" spans="1:10" x14ac:dyDescent="0.2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">
      <c r="A39" s="5"/>
      <c r="B39" s="5"/>
      <c r="C39" s="5"/>
      <c r="D39" s="5"/>
      <c r="E39" s="5"/>
      <c r="F39" s="5"/>
    </row>
  </sheetData>
  <mergeCells count="1">
    <mergeCell ref="A1:F1"/>
  </mergeCells>
  <conditionalFormatting sqref="H5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horizontalDpi="4294967293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MH'!F3:F14</xm:f>
              <xm:sqref>F16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MH'!E3:E14</xm:f>
              <xm:sqref>E16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MH'!D3:D14</xm:f>
              <xm:sqref>D16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MH'!C3:C14</xm:f>
              <xm:sqref>C16</xm:sqref>
            </x14:sparkline>
          </x14:sparklines>
        </x14:sparklineGroup>
        <x14:sparklineGroup type="column" displayEmptyCellsAs="gap" markers="1" high="1" low="1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'ME TOTAL MH'!B3:B14</xm:f>
              <xm:sqref>B16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4" t="s">
        <v>42</v>
      </c>
      <c r="B1" s="44"/>
      <c r="C1" s="44"/>
      <c r="D1" s="44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2300</v>
      </c>
    </row>
    <row r="4" spans="1:4" ht="15" x14ac:dyDescent="0.25">
      <c r="A4" s="45" t="s">
        <v>30</v>
      </c>
      <c r="B4" s="46"/>
      <c r="C4" s="46"/>
      <c r="D4" s="47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40429</v>
      </c>
      <c r="B6" s="5"/>
      <c r="C6" s="5" t="s">
        <v>25</v>
      </c>
      <c r="D6" s="36">
        <v>900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SUBTOTAL(109,Expense19[Amount])</f>
        <v>900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48" t="s">
        <v>31</v>
      </c>
      <c r="B12" s="49"/>
      <c r="C12" s="49"/>
      <c r="D12" s="50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40425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SUBTOTAL(109,Expense29[Amount])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1" t="s">
        <v>32</v>
      </c>
      <c r="B19" s="52"/>
      <c r="C19" s="52"/>
      <c r="D19" s="53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40423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SUBTOTAL(109,Expense39[Amount])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4" t="s">
        <v>33</v>
      </c>
      <c r="B26" s="55"/>
      <c r="C26" s="55"/>
      <c r="D26" s="56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40431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SUBTOTAL(109,Expense49[Amount])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40446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SUBTOTAL(109,Expense59[Amount])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4" t="s">
        <v>43</v>
      </c>
      <c r="B1" s="44"/>
      <c r="C1" s="44"/>
      <c r="D1" s="44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2400</v>
      </c>
    </row>
    <row r="4" spans="1:4" ht="15" x14ac:dyDescent="0.25">
      <c r="A4" s="45" t="s">
        <v>30</v>
      </c>
      <c r="B4" s="46"/>
      <c r="C4" s="46"/>
      <c r="D4" s="47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40459</v>
      </c>
      <c r="B6" s="5"/>
      <c r="C6" s="5" t="s">
        <v>25</v>
      </c>
      <c r="D6" s="36">
        <v>1000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SUBTOTAL(109,Expense110[Amount])</f>
        <v>1000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48" t="s">
        <v>31</v>
      </c>
      <c r="B12" s="49"/>
      <c r="C12" s="49"/>
      <c r="D12" s="50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40455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SUBTOTAL(109,Expense210[Amount])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1" t="s">
        <v>32</v>
      </c>
      <c r="B19" s="52"/>
      <c r="C19" s="52"/>
      <c r="D19" s="53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40453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SUBTOTAL(109,Expense310[Amount])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4" t="s">
        <v>33</v>
      </c>
      <c r="B26" s="55"/>
      <c r="C26" s="55"/>
      <c r="D26" s="56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40461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SUBTOTAL(109,Expense410[Amount])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40476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SUBTOTAL(109,Expense510[Amount])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4" t="s">
        <v>44</v>
      </c>
      <c r="B1" s="44"/>
      <c r="C1" s="44"/>
      <c r="D1" s="44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2500</v>
      </c>
    </row>
    <row r="4" spans="1:4" ht="15" x14ac:dyDescent="0.25">
      <c r="A4" s="45" t="s">
        <v>30</v>
      </c>
      <c r="B4" s="46"/>
      <c r="C4" s="46"/>
      <c r="D4" s="47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40490</v>
      </c>
      <c r="B6" s="5"/>
      <c r="C6" s="5" t="s">
        <v>25</v>
      </c>
      <c r="D6" s="36">
        <v>1100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SUBTOTAL(109,Expense111[Amount])</f>
        <v>1100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48" t="s">
        <v>31</v>
      </c>
      <c r="B12" s="49"/>
      <c r="C12" s="49"/>
      <c r="D12" s="50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40486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SUBTOTAL(109,Expense211[Amount])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1" t="s">
        <v>32</v>
      </c>
      <c r="B19" s="52"/>
      <c r="C19" s="52"/>
      <c r="D19" s="53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40484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SUBTOTAL(109,Expense311[Amount])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4" t="s">
        <v>33</v>
      </c>
      <c r="B26" s="55"/>
      <c r="C26" s="55"/>
      <c r="D26" s="56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40492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SUBTOTAL(109,Expense411[Amount])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40507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SUBTOTAL(109,Expense511[Amount])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4" t="s">
        <v>45</v>
      </c>
      <c r="B1" s="44"/>
      <c r="C1" s="44"/>
      <c r="D1" s="44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2600</v>
      </c>
    </row>
    <row r="4" spans="1:4" ht="15" x14ac:dyDescent="0.25">
      <c r="A4" s="45" t="s">
        <v>30</v>
      </c>
      <c r="B4" s="46"/>
      <c r="C4" s="46"/>
      <c r="D4" s="47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40520</v>
      </c>
      <c r="B6" s="5"/>
      <c r="C6" s="5" t="s">
        <v>25</v>
      </c>
      <c r="D6" s="36">
        <v>1200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SUBTOTAL(109,Expense112[Amount])</f>
        <v>1200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48" t="s">
        <v>31</v>
      </c>
      <c r="B12" s="49"/>
      <c r="C12" s="49"/>
      <c r="D12" s="50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40516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SUBTOTAL(109,Expense212[Amount])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1" t="s">
        <v>32</v>
      </c>
      <c r="B19" s="52"/>
      <c r="C19" s="52"/>
      <c r="D19" s="53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40514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SUBTOTAL(109,Expense312[Amount])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4" t="s">
        <v>33</v>
      </c>
      <c r="B26" s="55"/>
      <c r="C26" s="55"/>
      <c r="D26" s="56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40522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SUBTOTAL(109,Expense412[Amount])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40537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SUBTOTAL(109,Expense512[Amount])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E1" sqref="E1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4" t="s">
        <v>35</v>
      </c>
      <c r="B1" s="44"/>
      <c r="C1" s="44"/>
      <c r="D1" s="44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40">
        <f>SUM(D10,D17,D24,D30,D36)</f>
        <v>1500</v>
      </c>
    </row>
    <row r="4" spans="1:4" ht="15" x14ac:dyDescent="0.25">
      <c r="A4" s="45" t="s">
        <v>30</v>
      </c>
      <c r="B4" s="46"/>
      <c r="C4" s="46"/>
      <c r="D4" s="47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40186</v>
      </c>
      <c r="B6" s="5"/>
      <c r="C6" s="5" t="s">
        <v>25</v>
      </c>
      <c r="D6" s="36">
        <v>100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SUBTOTAL(109,Expense11[Amount])</f>
        <v>100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48" t="s">
        <v>31</v>
      </c>
      <c r="B12" s="49"/>
      <c r="C12" s="49"/>
      <c r="D12" s="50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40182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SUBTOTAL(109,Expense21[Amount])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1" t="s">
        <v>32</v>
      </c>
      <c r="B19" s="52"/>
      <c r="C19" s="52"/>
      <c r="D19" s="53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40180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SUBTOTAL(109,Expense31[Amount])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4" t="s">
        <v>33</v>
      </c>
      <c r="B26" s="55"/>
      <c r="C26" s="55"/>
      <c r="D26" s="56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40188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SUBTOTAL(109,Expense41[Amount])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40203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SUBTOTAL(109,Expense51[Amount])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  <col min="5" max="5" width="13.375" customWidth="1"/>
  </cols>
  <sheetData>
    <row r="1" spans="1:5" s="38" customFormat="1" ht="34.5" customHeight="1" x14ac:dyDescent="0.2">
      <c r="A1" s="44" t="s">
        <v>22</v>
      </c>
      <c r="B1" s="44"/>
      <c r="C1" s="44"/>
      <c r="D1" s="44"/>
    </row>
    <row r="2" spans="1:5" ht="14.25" customHeight="1" x14ac:dyDescent="0.35">
      <c r="A2" s="15"/>
      <c r="B2" s="15"/>
      <c r="C2" s="15"/>
      <c r="D2" s="15"/>
    </row>
    <row r="3" spans="1:5" ht="23.25" customHeight="1" x14ac:dyDescent="0.35">
      <c r="A3" s="15"/>
      <c r="B3" s="15"/>
      <c r="C3" s="6" t="s">
        <v>5</v>
      </c>
      <c r="D3" s="39">
        <f>SUM(D10,D17,D24,D30,D36)</f>
        <v>1600</v>
      </c>
    </row>
    <row r="4" spans="1:5" s="1" customFormat="1" ht="15" customHeight="1" x14ac:dyDescent="0.25">
      <c r="A4" s="45" t="s">
        <v>30</v>
      </c>
      <c r="B4" s="46"/>
      <c r="C4" s="46"/>
      <c r="D4" s="47"/>
      <c r="E4"/>
    </row>
    <row r="5" spans="1:5" s="3" customFormat="1" ht="14.25" customHeight="1" x14ac:dyDescent="0.2">
      <c r="A5" s="8" t="s">
        <v>0</v>
      </c>
      <c r="B5" s="8" t="s">
        <v>3</v>
      </c>
      <c r="C5" s="8" t="s">
        <v>1</v>
      </c>
      <c r="D5" s="8" t="s">
        <v>21</v>
      </c>
      <c r="E5"/>
    </row>
    <row r="6" spans="1:5" ht="14.25" customHeight="1" x14ac:dyDescent="0.2">
      <c r="A6" s="9">
        <v>40217</v>
      </c>
      <c r="B6" s="5"/>
      <c r="C6" s="5" t="s">
        <v>25</v>
      </c>
      <c r="D6" s="36">
        <v>200</v>
      </c>
    </row>
    <row r="7" spans="1:5" ht="14.25" customHeight="1" x14ac:dyDescent="0.2">
      <c r="A7" s="9"/>
      <c r="B7" s="5"/>
      <c r="C7" s="5"/>
      <c r="D7" s="36"/>
    </row>
    <row r="8" spans="1:5" ht="14.25" customHeight="1" x14ac:dyDescent="0.2">
      <c r="A8" s="9"/>
      <c r="B8" s="5"/>
      <c r="C8" s="5"/>
      <c r="D8" s="36"/>
    </row>
    <row r="9" spans="1:5" ht="14.25" customHeight="1" x14ac:dyDescent="0.2">
      <c r="A9" s="9"/>
      <c r="B9" s="5"/>
      <c r="C9" s="5"/>
      <c r="D9" s="36"/>
    </row>
    <row r="10" spans="1:5" x14ac:dyDescent="0.2">
      <c r="A10" s="5" t="s">
        <v>4</v>
      </c>
      <c r="B10" s="5"/>
      <c r="C10" s="5"/>
      <c r="D10" s="36">
        <f>SUBTOTAL(109,Expense12[Amount])</f>
        <v>200</v>
      </c>
    </row>
    <row r="11" spans="1:5" ht="14.25" customHeight="1" x14ac:dyDescent="0.2">
      <c r="A11" s="16" t="s">
        <v>23</v>
      </c>
      <c r="B11" s="5"/>
      <c r="C11" s="5"/>
      <c r="D11" s="5"/>
    </row>
    <row r="12" spans="1:5" s="3" customFormat="1" ht="15" customHeight="1" x14ac:dyDescent="0.25">
      <c r="A12" s="48" t="s">
        <v>31</v>
      </c>
      <c r="B12" s="49"/>
      <c r="C12" s="49"/>
      <c r="D12" s="50"/>
      <c r="E12"/>
    </row>
    <row r="13" spans="1:5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5" x14ac:dyDescent="0.2">
      <c r="A14" s="11">
        <v>40213</v>
      </c>
      <c r="B14" s="12"/>
      <c r="C14" s="12" t="s">
        <v>26</v>
      </c>
      <c r="D14" s="37">
        <v>200</v>
      </c>
    </row>
    <row r="15" spans="1:5" x14ac:dyDescent="0.2">
      <c r="A15" s="11"/>
      <c r="B15" s="12"/>
      <c r="C15" s="12"/>
      <c r="D15" s="37"/>
    </row>
    <row r="16" spans="1:5" x14ac:dyDescent="0.2">
      <c r="A16" s="11"/>
      <c r="B16" s="12"/>
      <c r="C16" s="12"/>
      <c r="D16" s="37"/>
    </row>
    <row r="17" spans="1:5" s="1" customFormat="1" ht="14.25" customHeight="1" x14ac:dyDescent="0.2">
      <c r="A17" s="12" t="s">
        <v>4</v>
      </c>
      <c r="B17" s="12"/>
      <c r="C17" s="12"/>
      <c r="D17" s="37">
        <f>SUBTOTAL(109,Expense22[Amount])</f>
        <v>200</v>
      </c>
      <c r="E17"/>
    </row>
    <row r="18" spans="1:5" s="1" customFormat="1" ht="14.25" customHeight="1" x14ac:dyDescent="0.2">
      <c r="A18" s="16" t="s">
        <v>23</v>
      </c>
      <c r="B18" s="5"/>
      <c r="C18" s="5"/>
      <c r="D18" s="5"/>
      <c r="E18"/>
    </row>
    <row r="19" spans="1:5" ht="15" customHeight="1" x14ac:dyDescent="0.25">
      <c r="A19" s="51" t="s">
        <v>32</v>
      </c>
      <c r="B19" s="52"/>
      <c r="C19" s="52"/>
      <c r="D19" s="53"/>
    </row>
    <row r="20" spans="1:5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5" x14ac:dyDescent="0.2">
      <c r="A21" s="9">
        <v>40211</v>
      </c>
      <c r="B21" s="5"/>
      <c r="C21" s="5" t="s">
        <v>27</v>
      </c>
      <c r="D21" s="36">
        <v>300</v>
      </c>
    </row>
    <row r="22" spans="1:5" x14ac:dyDescent="0.2">
      <c r="A22" s="9"/>
      <c r="B22" s="5"/>
      <c r="C22" s="5"/>
      <c r="D22" s="36"/>
    </row>
    <row r="23" spans="1:5" x14ac:dyDescent="0.2">
      <c r="A23" s="9"/>
      <c r="B23" s="5"/>
      <c r="C23" s="5"/>
      <c r="D23" s="36"/>
    </row>
    <row r="24" spans="1:5" s="1" customFormat="1" ht="15" x14ac:dyDescent="0.2">
      <c r="A24" s="5" t="s">
        <v>4</v>
      </c>
      <c r="B24" s="5"/>
      <c r="C24" s="5"/>
      <c r="D24" s="36">
        <f>SUBTOTAL(109,Expense32[Amount])</f>
        <v>300</v>
      </c>
      <c r="E24"/>
    </row>
    <row r="25" spans="1:5" s="1" customFormat="1" ht="14.25" customHeight="1" x14ac:dyDescent="0.2">
      <c r="A25" s="16" t="s">
        <v>23</v>
      </c>
      <c r="B25" s="5"/>
      <c r="C25" s="5"/>
      <c r="D25" s="5"/>
      <c r="E25"/>
    </row>
    <row r="26" spans="1:5" ht="15" customHeight="1" x14ac:dyDescent="0.25">
      <c r="A26" s="54" t="s">
        <v>33</v>
      </c>
      <c r="B26" s="55"/>
      <c r="C26" s="55"/>
      <c r="D26" s="56"/>
    </row>
    <row r="27" spans="1:5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5" x14ac:dyDescent="0.2">
      <c r="A28" s="9">
        <v>40219</v>
      </c>
      <c r="B28" s="5"/>
      <c r="C28" s="5" t="s">
        <v>28</v>
      </c>
      <c r="D28" s="36">
        <v>400</v>
      </c>
    </row>
    <row r="29" spans="1:5" x14ac:dyDescent="0.2">
      <c r="A29" s="9"/>
      <c r="B29" s="5"/>
      <c r="C29" s="5"/>
      <c r="D29" s="36"/>
    </row>
    <row r="30" spans="1:5" s="3" customFormat="1" x14ac:dyDescent="0.2">
      <c r="A30" s="5" t="s">
        <v>4</v>
      </c>
      <c r="B30" s="5"/>
      <c r="C30" s="5"/>
      <c r="D30" s="36">
        <f>SUBTOTAL(109,Expense42[Amount])</f>
        <v>400</v>
      </c>
      <c r="E30"/>
    </row>
    <row r="31" spans="1:5" s="3" customFormat="1" ht="14.25" customHeight="1" x14ac:dyDescent="0.2">
      <c r="A31" s="16" t="s">
        <v>24</v>
      </c>
      <c r="B31" s="5"/>
      <c r="C31" s="5"/>
      <c r="D31" s="5"/>
      <c r="E31"/>
    </row>
    <row r="32" spans="1:5" ht="15" customHeight="1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40234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SUBTOTAL(109,Expense52[Amount])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orientation="portrait" horizontalDpi="4294967293" verticalDpi="0"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4" t="s">
        <v>36</v>
      </c>
      <c r="B1" s="44"/>
      <c r="C1" s="44"/>
      <c r="D1" s="44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1700</v>
      </c>
    </row>
    <row r="4" spans="1:4" ht="15" x14ac:dyDescent="0.25">
      <c r="A4" s="45" t="s">
        <v>30</v>
      </c>
      <c r="B4" s="46"/>
      <c r="C4" s="46"/>
      <c r="D4" s="47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40245</v>
      </c>
      <c r="B6" s="5"/>
      <c r="C6" s="5" t="s">
        <v>25</v>
      </c>
      <c r="D6" s="36">
        <v>300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SUBTOTAL(109,Expense13[Amount])</f>
        <v>300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48" t="s">
        <v>31</v>
      </c>
      <c r="B12" s="49"/>
      <c r="C12" s="49"/>
      <c r="D12" s="50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40241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SUBTOTAL(109,Expense23[Amount])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1" t="s">
        <v>32</v>
      </c>
      <c r="B19" s="52"/>
      <c r="C19" s="52"/>
      <c r="D19" s="53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40239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SUBTOTAL(109,Expense33[Amount])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4" t="s">
        <v>33</v>
      </c>
      <c r="B26" s="55"/>
      <c r="C26" s="55"/>
      <c r="D26" s="56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40247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SUBTOTAL(109,Expense43[Amount])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40262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SUBTOTAL(109,Expense53[Amount])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4" t="s">
        <v>37</v>
      </c>
      <c r="B1" s="44"/>
      <c r="C1" s="44"/>
      <c r="D1" s="44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1800</v>
      </c>
    </row>
    <row r="4" spans="1:4" ht="15" x14ac:dyDescent="0.25">
      <c r="A4" s="45" t="s">
        <v>30</v>
      </c>
      <c r="B4" s="46"/>
      <c r="C4" s="46"/>
      <c r="D4" s="47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40276</v>
      </c>
      <c r="B6" s="5"/>
      <c r="C6" s="5" t="s">
        <v>25</v>
      </c>
      <c r="D6" s="36">
        <v>400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SUBTOTAL(109,Expense14[Amount])</f>
        <v>400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48" t="s">
        <v>31</v>
      </c>
      <c r="B12" s="49"/>
      <c r="C12" s="49"/>
      <c r="D12" s="50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40272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SUBTOTAL(109,Expense24[Amount])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1" t="s">
        <v>32</v>
      </c>
      <c r="B19" s="52"/>
      <c r="C19" s="52"/>
      <c r="D19" s="53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40270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SUBTOTAL(109,Expense34[Amount])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4" t="s">
        <v>33</v>
      </c>
      <c r="B26" s="55"/>
      <c r="C26" s="55"/>
      <c r="D26" s="56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40278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SUBTOTAL(109,Expense44[Amount])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40293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SUBTOTAL(109,Expense54[Amount])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4" t="s">
        <v>38</v>
      </c>
      <c r="B1" s="44"/>
      <c r="C1" s="44"/>
      <c r="D1" s="44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1900</v>
      </c>
    </row>
    <row r="4" spans="1:4" ht="15" x14ac:dyDescent="0.25">
      <c r="A4" s="45" t="s">
        <v>30</v>
      </c>
      <c r="B4" s="46"/>
      <c r="C4" s="46"/>
      <c r="D4" s="47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40306</v>
      </c>
      <c r="B6" s="5"/>
      <c r="C6" s="5" t="s">
        <v>25</v>
      </c>
      <c r="D6" s="36">
        <v>500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SUBTOTAL(109,Expense15[Amount])</f>
        <v>500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48" t="s">
        <v>31</v>
      </c>
      <c r="B12" s="49"/>
      <c r="C12" s="49"/>
      <c r="D12" s="50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40302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SUBTOTAL(109,Expense25[Amount])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1" t="s">
        <v>32</v>
      </c>
      <c r="B19" s="52"/>
      <c r="C19" s="52"/>
      <c r="D19" s="53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40300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SUBTOTAL(109,Expense35[Amount])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4" t="s">
        <v>33</v>
      </c>
      <c r="B26" s="55"/>
      <c r="C26" s="55"/>
      <c r="D26" s="56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40308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SUBTOTAL(109,Expense45[Amount])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40323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SUBTOTAL(109,Expense55[Amount])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4" t="s">
        <v>39</v>
      </c>
      <c r="B1" s="44"/>
      <c r="C1" s="44"/>
      <c r="D1" s="44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2000</v>
      </c>
    </row>
    <row r="4" spans="1:4" ht="15" x14ac:dyDescent="0.25">
      <c r="A4" s="45" t="s">
        <v>30</v>
      </c>
      <c r="B4" s="46"/>
      <c r="C4" s="46"/>
      <c r="D4" s="47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40337</v>
      </c>
      <c r="B6" s="5"/>
      <c r="C6" s="5" t="s">
        <v>25</v>
      </c>
      <c r="D6" s="36">
        <v>600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SUBTOTAL(109,Expense16[Amount])</f>
        <v>600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48" t="s">
        <v>31</v>
      </c>
      <c r="B12" s="49"/>
      <c r="C12" s="49"/>
      <c r="D12" s="50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40333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SUBTOTAL(109,Expense26[Amount])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1" t="s">
        <v>32</v>
      </c>
      <c r="B19" s="52"/>
      <c r="C19" s="52"/>
      <c r="D19" s="53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40331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SUBTOTAL(109,Expense36[Amount])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4" t="s">
        <v>33</v>
      </c>
      <c r="B26" s="55"/>
      <c r="C26" s="55"/>
      <c r="D26" s="56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40339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SUBTOTAL(109,Expense46[Amount])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40354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SUBTOTAL(109,Expense56[Amount])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4" t="s">
        <v>40</v>
      </c>
      <c r="B1" s="44"/>
      <c r="C1" s="44"/>
      <c r="D1" s="44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2100</v>
      </c>
    </row>
    <row r="4" spans="1:4" ht="15" x14ac:dyDescent="0.25">
      <c r="A4" s="45" t="s">
        <v>30</v>
      </c>
      <c r="B4" s="46"/>
      <c r="C4" s="46"/>
      <c r="D4" s="47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40367</v>
      </c>
      <c r="B6" s="5"/>
      <c r="C6" s="5" t="s">
        <v>25</v>
      </c>
      <c r="D6" s="36">
        <v>700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SUBTOTAL(109,Expense17[Amount])</f>
        <v>700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48" t="s">
        <v>31</v>
      </c>
      <c r="B12" s="49"/>
      <c r="C12" s="49"/>
      <c r="D12" s="50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40363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SUBTOTAL(109,Expense27[Amount])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1" t="s">
        <v>32</v>
      </c>
      <c r="B19" s="52"/>
      <c r="C19" s="52"/>
      <c r="D19" s="53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40361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SUBTOTAL(109,Expense37[Amount])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4" t="s">
        <v>33</v>
      </c>
      <c r="B26" s="55"/>
      <c r="C26" s="55"/>
      <c r="D26" s="56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40369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SUBTOTAL(109,Expense47[Amount])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40384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SUBTOTAL(109,Expense57[Amount])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D3" sqref="D3"/>
    </sheetView>
  </sheetViews>
  <sheetFormatPr defaultRowHeight="14.25" x14ac:dyDescent="0.2"/>
  <cols>
    <col min="2" max="2" width="8.625" customWidth="1"/>
    <col min="3" max="3" width="37.375" customWidth="1"/>
    <col min="4" max="4" width="14" customWidth="1"/>
  </cols>
  <sheetData>
    <row r="1" spans="1:4" s="38" customFormat="1" ht="34.5" customHeight="1" x14ac:dyDescent="0.2">
      <c r="A1" s="44" t="s">
        <v>41</v>
      </c>
      <c r="B1" s="44"/>
      <c r="C1" s="44"/>
      <c r="D1" s="44"/>
    </row>
    <row r="2" spans="1:4" ht="14.25" customHeight="1" x14ac:dyDescent="0.35">
      <c r="A2" s="15"/>
      <c r="B2" s="15"/>
      <c r="C2" s="15"/>
      <c r="D2" s="15"/>
    </row>
    <row r="3" spans="1:4" ht="23.25" x14ac:dyDescent="0.35">
      <c r="A3" s="15"/>
      <c r="B3" s="15"/>
      <c r="C3" s="6" t="s">
        <v>5</v>
      </c>
      <c r="D3" s="39">
        <f>SUM(D10,D17,D24,D30,D36)</f>
        <v>2200</v>
      </c>
    </row>
    <row r="4" spans="1:4" ht="15" x14ac:dyDescent="0.25">
      <c r="A4" s="45" t="s">
        <v>30</v>
      </c>
      <c r="B4" s="46"/>
      <c r="C4" s="46"/>
      <c r="D4" s="47"/>
    </row>
    <row r="5" spans="1:4" x14ac:dyDescent="0.2">
      <c r="A5" s="8" t="s">
        <v>0</v>
      </c>
      <c r="B5" s="8" t="s">
        <v>3</v>
      </c>
      <c r="C5" s="8" t="s">
        <v>1</v>
      </c>
      <c r="D5" s="8" t="s">
        <v>21</v>
      </c>
    </row>
    <row r="6" spans="1:4" x14ac:dyDescent="0.2">
      <c r="A6" s="9">
        <v>40398</v>
      </c>
      <c r="B6" s="5"/>
      <c r="C6" s="5" t="s">
        <v>25</v>
      </c>
      <c r="D6" s="36">
        <v>800</v>
      </c>
    </row>
    <row r="7" spans="1:4" x14ac:dyDescent="0.2">
      <c r="A7" s="9"/>
      <c r="B7" s="5"/>
      <c r="C7" s="5"/>
      <c r="D7" s="36"/>
    </row>
    <row r="8" spans="1:4" x14ac:dyDescent="0.2">
      <c r="A8" s="9"/>
      <c r="B8" s="5"/>
      <c r="C8" s="5"/>
      <c r="D8" s="36"/>
    </row>
    <row r="9" spans="1:4" x14ac:dyDescent="0.2">
      <c r="A9" s="9"/>
      <c r="B9" s="5"/>
      <c r="C9" s="5"/>
      <c r="D9" s="36"/>
    </row>
    <row r="10" spans="1:4" x14ac:dyDescent="0.2">
      <c r="A10" s="5" t="s">
        <v>4</v>
      </c>
      <c r="B10" s="5"/>
      <c r="C10" s="5"/>
      <c r="D10" s="36">
        <f>SUBTOTAL(109,Expense18[Amount])</f>
        <v>800</v>
      </c>
    </row>
    <row r="11" spans="1:4" x14ac:dyDescent="0.2">
      <c r="A11" s="16" t="s">
        <v>23</v>
      </c>
      <c r="B11" s="5"/>
      <c r="C11" s="5"/>
      <c r="D11" s="5"/>
    </row>
    <row r="12" spans="1:4" ht="15" x14ac:dyDescent="0.25">
      <c r="A12" s="48" t="s">
        <v>31</v>
      </c>
      <c r="B12" s="49"/>
      <c r="C12" s="49"/>
      <c r="D12" s="50"/>
    </row>
    <row r="13" spans="1:4" x14ac:dyDescent="0.2">
      <c r="A13" s="10" t="s">
        <v>0</v>
      </c>
      <c r="B13" s="10" t="s">
        <v>3</v>
      </c>
      <c r="C13" s="10" t="s">
        <v>2</v>
      </c>
      <c r="D13" s="10" t="s">
        <v>21</v>
      </c>
    </row>
    <row r="14" spans="1:4" x14ac:dyDescent="0.2">
      <c r="A14" s="11">
        <v>40394</v>
      </c>
      <c r="B14" s="12"/>
      <c r="C14" s="12" t="s">
        <v>26</v>
      </c>
      <c r="D14" s="37">
        <v>200</v>
      </c>
    </row>
    <row r="15" spans="1:4" x14ac:dyDescent="0.2">
      <c r="A15" s="11"/>
      <c r="B15" s="12"/>
      <c r="C15" s="12"/>
      <c r="D15" s="37"/>
    </row>
    <row r="16" spans="1:4" x14ac:dyDescent="0.2">
      <c r="A16" s="11"/>
      <c r="B16" s="12"/>
      <c r="C16" s="12"/>
      <c r="D16" s="37"/>
    </row>
    <row r="17" spans="1:4" x14ac:dyDescent="0.2">
      <c r="A17" s="12" t="s">
        <v>4</v>
      </c>
      <c r="B17" s="12"/>
      <c r="C17" s="12"/>
      <c r="D17" s="37">
        <f>SUBTOTAL(109,Expense28[Amount])</f>
        <v>200</v>
      </c>
    </row>
    <row r="18" spans="1:4" x14ac:dyDescent="0.2">
      <c r="A18" s="16" t="s">
        <v>23</v>
      </c>
      <c r="B18" s="5"/>
      <c r="C18" s="5"/>
      <c r="D18" s="5"/>
    </row>
    <row r="19" spans="1:4" ht="15" x14ac:dyDescent="0.25">
      <c r="A19" s="51" t="s">
        <v>32</v>
      </c>
      <c r="B19" s="52"/>
      <c r="C19" s="52"/>
      <c r="D19" s="53"/>
    </row>
    <row r="20" spans="1:4" x14ac:dyDescent="0.2">
      <c r="A20" s="8" t="s">
        <v>0</v>
      </c>
      <c r="B20" s="8" t="s">
        <v>3</v>
      </c>
      <c r="C20" s="8" t="s">
        <v>1</v>
      </c>
      <c r="D20" s="8" t="s">
        <v>21</v>
      </c>
    </row>
    <row r="21" spans="1:4" x14ac:dyDescent="0.2">
      <c r="A21" s="9">
        <v>40392</v>
      </c>
      <c r="B21" s="5"/>
      <c r="C21" s="5" t="s">
        <v>27</v>
      </c>
      <c r="D21" s="36">
        <v>300</v>
      </c>
    </row>
    <row r="22" spans="1:4" x14ac:dyDescent="0.2">
      <c r="A22" s="9"/>
      <c r="B22" s="5"/>
      <c r="C22" s="5"/>
      <c r="D22" s="36"/>
    </row>
    <row r="23" spans="1:4" x14ac:dyDescent="0.2">
      <c r="A23" s="9"/>
      <c r="B23" s="5"/>
      <c r="C23" s="5"/>
      <c r="D23" s="36"/>
    </row>
    <row r="24" spans="1:4" x14ac:dyDescent="0.2">
      <c r="A24" s="5" t="s">
        <v>4</v>
      </c>
      <c r="B24" s="5"/>
      <c r="C24" s="5"/>
      <c r="D24" s="36">
        <f>SUBTOTAL(109,Expense38[Amount])</f>
        <v>300</v>
      </c>
    </row>
    <row r="25" spans="1:4" x14ac:dyDescent="0.2">
      <c r="A25" s="16" t="s">
        <v>23</v>
      </c>
      <c r="B25" s="5"/>
      <c r="C25" s="5"/>
      <c r="D25" s="5"/>
    </row>
    <row r="26" spans="1:4" ht="15" x14ac:dyDescent="0.25">
      <c r="A26" s="54" t="s">
        <v>33</v>
      </c>
      <c r="B26" s="55"/>
      <c r="C26" s="55"/>
      <c r="D26" s="56"/>
    </row>
    <row r="27" spans="1:4" x14ac:dyDescent="0.2">
      <c r="A27" s="8" t="s">
        <v>0</v>
      </c>
      <c r="B27" s="8" t="s">
        <v>3</v>
      </c>
      <c r="C27" s="8" t="s">
        <v>1</v>
      </c>
      <c r="D27" s="8" t="s">
        <v>21</v>
      </c>
    </row>
    <row r="28" spans="1:4" x14ac:dyDescent="0.2">
      <c r="A28" s="9">
        <v>40400</v>
      </c>
      <c r="B28" s="5"/>
      <c r="C28" s="5" t="s">
        <v>28</v>
      </c>
      <c r="D28" s="36">
        <v>400</v>
      </c>
    </row>
    <row r="29" spans="1:4" x14ac:dyDescent="0.2">
      <c r="A29" s="9"/>
      <c r="B29" s="5"/>
      <c r="C29" s="5"/>
      <c r="D29" s="36"/>
    </row>
    <row r="30" spans="1:4" x14ac:dyDescent="0.2">
      <c r="A30" s="5" t="s">
        <v>4</v>
      </c>
      <c r="B30" s="5"/>
      <c r="C30" s="5"/>
      <c r="D30" s="36">
        <f>SUBTOTAL(109,Expense48[Amount])</f>
        <v>400</v>
      </c>
    </row>
    <row r="31" spans="1:4" x14ac:dyDescent="0.2">
      <c r="A31" s="16" t="s">
        <v>24</v>
      </c>
      <c r="B31" s="5"/>
      <c r="C31" s="5"/>
      <c r="D31" s="5"/>
    </row>
    <row r="32" spans="1:4" ht="15" x14ac:dyDescent="0.25">
      <c r="A32" s="41" t="s">
        <v>34</v>
      </c>
      <c r="B32" s="42"/>
      <c r="C32" s="42"/>
      <c r="D32" s="43"/>
    </row>
    <row r="33" spans="1:4" x14ac:dyDescent="0.2">
      <c r="A33" s="10" t="s">
        <v>0</v>
      </c>
      <c r="B33" s="10" t="s">
        <v>3</v>
      </c>
      <c r="C33" s="10" t="s">
        <v>1</v>
      </c>
      <c r="D33" s="10" t="s">
        <v>21</v>
      </c>
    </row>
    <row r="34" spans="1:4" x14ac:dyDescent="0.2">
      <c r="A34" s="11">
        <v>40415</v>
      </c>
      <c r="B34" s="12"/>
      <c r="C34" s="12" t="s">
        <v>29</v>
      </c>
      <c r="D34" s="37">
        <v>500</v>
      </c>
    </row>
    <row r="35" spans="1:4" x14ac:dyDescent="0.2">
      <c r="A35" s="11"/>
      <c r="B35" s="12"/>
      <c r="C35" s="12"/>
      <c r="D35" s="37"/>
    </row>
    <row r="36" spans="1:4" x14ac:dyDescent="0.2">
      <c r="A36" s="12" t="s">
        <v>4</v>
      </c>
      <c r="B36" s="12"/>
      <c r="C36" s="12"/>
      <c r="D36" s="37">
        <f>SUBTOTAL(109,Expense58[Amount])</f>
        <v>500</v>
      </c>
    </row>
    <row r="37" spans="1:4" x14ac:dyDescent="0.2">
      <c r="D37" s="2"/>
    </row>
    <row r="39" spans="1:4" x14ac:dyDescent="0.2">
      <c r="D39" s="2"/>
    </row>
  </sheetData>
  <mergeCells count="6">
    <mergeCell ref="A32:D32"/>
    <mergeCell ref="A1:D1"/>
    <mergeCell ref="A4:D4"/>
    <mergeCell ref="A12:D12"/>
    <mergeCell ref="A19:D19"/>
    <mergeCell ref="A26:D26"/>
  </mergeCells>
  <pageMargins left="0.7" right="0.7" top="0.75" bottom="0.75" header="0.3" footer="0.3"/>
  <pageSetup paperSize="0"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449BF9F-1772-4721-AF4A-287C9FC284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ME TOTAL MH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'ME TOTAL MH'!Print_Area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2014-10-09T04:55:33Z</dcterms:created>
  <dcterms:modified xsi:type="dcterms:W3CDTF">2014-10-09T05:17:12Z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TC022643149991</vt:lpwstr>
  </property>
</Properties>
</file>