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7" i="1" l="1"/>
  <c r="C56" i="1" l="1"/>
  <c r="C54" i="1"/>
  <c r="C53" i="1"/>
  <c r="C51" i="1"/>
  <c r="C52" i="1"/>
  <c r="C50" i="1"/>
  <c r="C49" i="1"/>
  <c r="C48" i="1"/>
  <c r="C47" i="1"/>
  <c r="C46" i="1"/>
  <c r="C45" i="1"/>
  <c r="C44" i="1"/>
  <c r="C42" i="1"/>
  <c r="C43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2" i="1"/>
  <c r="C13" i="1"/>
  <c r="C6" i="1" l="1"/>
  <c r="C11" i="1" l="1"/>
  <c r="C10" i="1"/>
  <c r="C9" i="1"/>
  <c r="C8" i="1"/>
  <c r="C7" i="1"/>
  <c r="C55" i="1"/>
</calcChain>
</file>

<file path=xl/sharedStrings.xml><?xml version="1.0" encoding="utf-8"?>
<sst xmlns="http://schemas.openxmlformats.org/spreadsheetml/2006/main" count="92" uniqueCount="23">
  <si>
    <t>ШМ № 1</t>
  </si>
  <si>
    <t>ШМ № 2</t>
  </si>
  <si>
    <t>ШМ № 3</t>
  </si>
  <si>
    <t>ШМ № 4</t>
  </si>
  <si>
    <t>ШМ № 5</t>
  </si>
  <si>
    <t>ШМ № 6</t>
  </si>
  <si>
    <t>ШМ № 7</t>
  </si>
  <si>
    <t>Уч. № 2</t>
  </si>
  <si>
    <t>Уч. № 8</t>
  </si>
  <si>
    <t>Уч. № 2 Непрерывка</t>
  </si>
  <si>
    <t>Гидроциклоны</t>
  </si>
  <si>
    <t>Промежутка</t>
  </si>
  <si>
    <t>Оборотный     раствор</t>
  </si>
  <si>
    <t>Б</t>
  </si>
  <si>
    <t>Г</t>
  </si>
  <si>
    <t>В</t>
  </si>
  <si>
    <r>
      <t>Число</t>
    </r>
    <r>
      <rPr>
        <sz val="11"/>
        <color theme="1"/>
        <rFont val="Calibri"/>
        <family val="2"/>
        <scheme val="minor"/>
      </rPr>
      <t xml:space="preserve"> / Смена</t>
    </r>
  </si>
  <si>
    <t>Сумма часов</t>
  </si>
  <si>
    <t>№ Насоса</t>
  </si>
  <si>
    <t>Оборудование</t>
  </si>
  <si>
    <t>145a</t>
  </si>
  <si>
    <t>26a</t>
  </si>
  <si>
    <t>Изв.Молоко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</si>
</sst>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1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fgColor theme="1"/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fgColor theme="1"/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fgColor theme="1"/>
          <bgColor theme="5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57"/>
  <sheetViews>
    <sheetView tabSelected="1" workbookViewId="0">
      <pane xSplit="3" ySplit="5" topLeftCell="G6" activePane="bottomRight" state="frozen"/>
      <selection pane="topRight" activeCell="I1" sqref="I1"/>
      <selection pane="bottomLeft" activeCell="A6" sqref="A6"/>
      <selection pane="bottomRight" activeCell="M55" sqref="M55"/>
    </sheetView>
  </sheetViews>
  <sheetFormatPr defaultRowHeight="15" x14ac:dyDescent="0.25"/>
  <cols>
    <col min="1" max="1" width="15.42578125" customWidth="1"/>
    <col min="2" max="2" width="9.42578125" customWidth="1"/>
  </cols>
  <sheetData>
    <row r="1" spans="1:222" x14ac:dyDescent="0.25">
      <c r="A1" s="18" t="s">
        <v>19</v>
      </c>
      <c r="B1" s="18" t="s">
        <v>18</v>
      </c>
      <c r="C1" s="15" t="s">
        <v>17</v>
      </c>
      <c r="D1" s="14" t="s">
        <v>16</v>
      </c>
      <c r="E1" s="15"/>
      <c r="F1" s="15"/>
      <c r="G1" s="14" t="s">
        <v>16</v>
      </c>
      <c r="H1" s="15"/>
      <c r="I1" s="15"/>
      <c r="J1" s="14" t="s">
        <v>16</v>
      </c>
      <c r="K1" s="15"/>
      <c r="L1" s="15"/>
      <c r="M1" s="14" t="s">
        <v>16</v>
      </c>
      <c r="N1" s="15"/>
      <c r="O1" s="15"/>
      <c r="P1" s="14" t="s">
        <v>16</v>
      </c>
      <c r="Q1" s="15"/>
      <c r="R1" s="15"/>
      <c r="S1" s="14" t="s">
        <v>16</v>
      </c>
      <c r="T1" s="15"/>
      <c r="U1" s="15"/>
      <c r="V1" s="14" t="s">
        <v>16</v>
      </c>
      <c r="W1" s="15"/>
      <c r="X1" s="15"/>
      <c r="Y1" s="14" t="s">
        <v>16</v>
      </c>
      <c r="Z1" s="15"/>
      <c r="AA1" s="15"/>
      <c r="AB1" s="14" t="s">
        <v>16</v>
      </c>
      <c r="AC1" s="15"/>
      <c r="AD1" s="15"/>
      <c r="AE1" s="14" t="s">
        <v>16</v>
      </c>
      <c r="AF1" s="15"/>
      <c r="AG1" s="15"/>
      <c r="AH1" s="14" t="s">
        <v>16</v>
      </c>
      <c r="AI1" s="15"/>
      <c r="AJ1" s="15"/>
      <c r="AK1" s="14" t="s">
        <v>16</v>
      </c>
      <c r="AL1" s="15"/>
      <c r="AM1" s="15"/>
      <c r="AN1" s="14" t="s">
        <v>16</v>
      </c>
      <c r="AO1" s="15"/>
      <c r="AP1" s="15"/>
      <c r="AQ1" s="14" t="s">
        <v>16</v>
      </c>
      <c r="AR1" s="15"/>
      <c r="AS1" s="15"/>
      <c r="AT1" s="14" t="s">
        <v>16</v>
      </c>
      <c r="AU1" s="15"/>
      <c r="AV1" s="15"/>
      <c r="AW1" s="14" t="s">
        <v>16</v>
      </c>
      <c r="AX1" s="15"/>
      <c r="AY1" s="15"/>
      <c r="AZ1" s="14" t="s">
        <v>16</v>
      </c>
      <c r="BA1" s="15"/>
      <c r="BB1" s="15"/>
      <c r="BC1" s="14" t="s">
        <v>16</v>
      </c>
      <c r="BD1" s="15"/>
      <c r="BE1" s="15"/>
      <c r="BF1" s="14" t="s">
        <v>16</v>
      </c>
      <c r="BG1" s="15"/>
      <c r="BH1" s="15"/>
      <c r="BI1" s="14" t="s">
        <v>16</v>
      </c>
      <c r="BJ1" s="15"/>
      <c r="BK1" s="15"/>
      <c r="BL1" s="14" t="s">
        <v>16</v>
      </c>
      <c r="BM1" s="15"/>
      <c r="BN1" s="15"/>
      <c r="BO1" s="14" t="s">
        <v>16</v>
      </c>
      <c r="BP1" s="15"/>
      <c r="BQ1" s="15"/>
      <c r="BR1" s="14" t="s">
        <v>16</v>
      </c>
      <c r="BS1" s="15"/>
      <c r="BT1" s="15"/>
      <c r="BU1" s="14" t="s">
        <v>16</v>
      </c>
      <c r="BV1" s="15"/>
      <c r="BW1" s="15"/>
      <c r="BX1" s="14" t="s">
        <v>16</v>
      </c>
      <c r="BY1" s="15"/>
      <c r="BZ1" s="15"/>
      <c r="CA1" s="14" t="s">
        <v>16</v>
      </c>
      <c r="CB1" s="15"/>
      <c r="CC1" s="15"/>
      <c r="CD1" s="14" t="s">
        <v>16</v>
      </c>
      <c r="CE1" s="15"/>
      <c r="CF1" s="15"/>
      <c r="CG1" s="14" t="s">
        <v>16</v>
      </c>
      <c r="CH1" s="15"/>
      <c r="CI1" s="15"/>
      <c r="CJ1" s="14" t="s">
        <v>16</v>
      </c>
      <c r="CK1" s="15"/>
      <c r="CL1" s="15"/>
      <c r="CM1" s="14" t="s">
        <v>16</v>
      </c>
      <c r="CN1" s="15"/>
      <c r="CO1" s="15"/>
      <c r="CP1" s="14" t="s">
        <v>16</v>
      </c>
      <c r="CQ1" s="15"/>
      <c r="CR1" s="15"/>
      <c r="CS1" s="14" t="s">
        <v>16</v>
      </c>
      <c r="CT1" s="15"/>
      <c r="CU1" s="15"/>
      <c r="CV1" s="14" t="s">
        <v>16</v>
      </c>
      <c r="CW1" s="15"/>
      <c r="CX1" s="15"/>
      <c r="CY1" s="14" t="s">
        <v>16</v>
      </c>
      <c r="CZ1" s="15"/>
      <c r="DA1" s="15"/>
      <c r="DB1" s="14" t="s">
        <v>16</v>
      </c>
      <c r="DC1" s="15"/>
      <c r="DD1" s="15"/>
      <c r="DE1" s="14" t="s">
        <v>16</v>
      </c>
      <c r="DF1" s="15"/>
      <c r="DG1" s="15"/>
      <c r="DH1" s="14" t="s">
        <v>16</v>
      </c>
      <c r="DI1" s="15"/>
      <c r="DJ1" s="15"/>
      <c r="DK1" s="14" t="s">
        <v>16</v>
      </c>
      <c r="DL1" s="15"/>
      <c r="DM1" s="15"/>
      <c r="DN1" s="14" t="s">
        <v>16</v>
      </c>
      <c r="DO1" s="15"/>
      <c r="DP1" s="15"/>
      <c r="DQ1" s="14" t="s">
        <v>16</v>
      </c>
      <c r="DR1" s="15"/>
      <c r="DS1" s="15"/>
      <c r="DT1" s="14" t="s">
        <v>16</v>
      </c>
      <c r="DU1" s="15"/>
      <c r="DV1" s="15"/>
      <c r="DW1" s="14" t="s">
        <v>16</v>
      </c>
      <c r="DX1" s="15"/>
      <c r="DY1" s="15"/>
      <c r="DZ1" s="14" t="s">
        <v>16</v>
      </c>
      <c r="EA1" s="15"/>
      <c r="EB1" s="15"/>
      <c r="EC1" s="14" t="s">
        <v>16</v>
      </c>
      <c r="ED1" s="15"/>
      <c r="EE1" s="15"/>
      <c r="EF1" s="14" t="s">
        <v>16</v>
      </c>
      <c r="EG1" s="15"/>
      <c r="EH1" s="15"/>
      <c r="EI1" s="14" t="s">
        <v>16</v>
      </c>
      <c r="EJ1" s="15"/>
      <c r="EK1" s="15"/>
      <c r="EL1" s="14" t="s">
        <v>16</v>
      </c>
      <c r="EM1" s="15"/>
      <c r="EN1" s="15"/>
      <c r="EO1" s="14" t="s">
        <v>16</v>
      </c>
      <c r="EP1" s="15"/>
      <c r="EQ1" s="15"/>
      <c r="ER1" s="14" t="s">
        <v>16</v>
      </c>
      <c r="ES1" s="15"/>
      <c r="ET1" s="15"/>
      <c r="EU1" s="14" t="s">
        <v>16</v>
      </c>
      <c r="EV1" s="15"/>
      <c r="EW1" s="15"/>
      <c r="EX1" s="14" t="s">
        <v>16</v>
      </c>
      <c r="EY1" s="15"/>
      <c r="EZ1" s="15"/>
      <c r="FA1" s="14" t="s">
        <v>16</v>
      </c>
      <c r="FB1" s="15"/>
      <c r="FC1" s="15"/>
      <c r="FD1" s="14" t="s">
        <v>16</v>
      </c>
      <c r="FE1" s="15"/>
      <c r="FF1" s="15"/>
      <c r="FG1" s="14" t="s">
        <v>16</v>
      </c>
      <c r="FH1" s="15"/>
      <c r="FI1" s="15"/>
      <c r="FJ1" s="14" t="s">
        <v>16</v>
      </c>
      <c r="FK1" s="15"/>
      <c r="FL1" s="15"/>
      <c r="FM1" s="14" t="s">
        <v>16</v>
      </c>
      <c r="FN1" s="15"/>
      <c r="FO1" s="15"/>
      <c r="FP1" s="14" t="s">
        <v>16</v>
      </c>
      <c r="FQ1" s="15"/>
      <c r="FR1" s="15"/>
      <c r="FS1" s="14" t="s">
        <v>16</v>
      </c>
      <c r="FT1" s="15"/>
      <c r="FU1" s="15"/>
      <c r="FV1" s="14" t="s">
        <v>16</v>
      </c>
      <c r="FW1" s="15"/>
      <c r="FX1" s="15"/>
      <c r="FY1" s="14" t="s">
        <v>16</v>
      </c>
      <c r="FZ1" s="15"/>
      <c r="GA1" s="15"/>
      <c r="GB1" s="14" t="s">
        <v>16</v>
      </c>
      <c r="GC1" s="15"/>
      <c r="GD1" s="15"/>
      <c r="GE1" s="14" t="s">
        <v>16</v>
      </c>
      <c r="GF1" s="15"/>
      <c r="GG1" s="15"/>
      <c r="GH1" s="14" t="s">
        <v>16</v>
      </c>
      <c r="GI1" s="15"/>
      <c r="GJ1" s="15"/>
      <c r="GK1" s="14" t="s">
        <v>16</v>
      </c>
      <c r="GL1" s="15"/>
      <c r="GM1" s="15"/>
      <c r="GN1" s="14" t="s">
        <v>16</v>
      </c>
      <c r="GO1" s="15"/>
      <c r="GP1" s="15"/>
      <c r="GQ1" s="14" t="s">
        <v>16</v>
      </c>
      <c r="GR1" s="15"/>
      <c r="GS1" s="15"/>
      <c r="GT1" s="14" t="s">
        <v>16</v>
      </c>
      <c r="GU1" s="15"/>
      <c r="GV1" s="15"/>
    </row>
    <row r="2" spans="1:222" x14ac:dyDescent="0.25">
      <c r="A2" s="18"/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</row>
    <row r="3" spans="1:222" x14ac:dyDescent="0.25">
      <c r="A3" s="18"/>
      <c r="B3" s="18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</row>
    <row r="4" spans="1:222" x14ac:dyDescent="0.25">
      <c r="A4" s="18"/>
      <c r="B4" s="18"/>
      <c r="C4" s="15"/>
      <c r="D4" s="17">
        <v>41939</v>
      </c>
      <c r="E4" s="18"/>
      <c r="F4" s="18"/>
      <c r="G4" s="17">
        <v>41940</v>
      </c>
      <c r="H4" s="18"/>
      <c r="I4" s="18"/>
      <c r="J4" s="17">
        <v>41941</v>
      </c>
      <c r="K4" s="18"/>
      <c r="L4" s="18"/>
      <c r="M4" s="17">
        <v>41942</v>
      </c>
      <c r="N4" s="18"/>
      <c r="O4" s="18"/>
      <c r="P4" s="17">
        <v>41943</v>
      </c>
      <c r="Q4" s="18"/>
      <c r="R4" s="18"/>
      <c r="S4" s="17">
        <v>41944</v>
      </c>
      <c r="T4" s="18"/>
      <c r="U4" s="18"/>
      <c r="V4" s="17">
        <v>41945</v>
      </c>
      <c r="W4" s="18"/>
      <c r="X4" s="18"/>
      <c r="Y4" s="17">
        <v>41946</v>
      </c>
      <c r="Z4" s="18"/>
      <c r="AA4" s="18"/>
      <c r="AB4" s="17">
        <v>41947</v>
      </c>
      <c r="AC4" s="18"/>
      <c r="AD4" s="18"/>
      <c r="AE4" s="17">
        <v>41948</v>
      </c>
      <c r="AF4" s="18"/>
      <c r="AG4" s="18"/>
      <c r="AH4" s="17">
        <v>41949</v>
      </c>
      <c r="AI4" s="18"/>
      <c r="AJ4" s="18"/>
      <c r="AK4" s="17">
        <v>41950</v>
      </c>
      <c r="AL4" s="18"/>
      <c r="AM4" s="18"/>
      <c r="AN4" s="17">
        <v>41951</v>
      </c>
      <c r="AO4" s="18"/>
      <c r="AP4" s="18"/>
      <c r="AQ4" s="17">
        <v>41952</v>
      </c>
      <c r="AR4" s="18"/>
      <c r="AS4" s="18"/>
      <c r="AT4" s="17">
        <v>41953</v>
      </c>
      <c r="AU4" s="18"/>
      <c r="AV4" s="18"/>
      <c r="AW4" s="17">
        <v>41954</v>
      </c>
      <c r="AX4" s="18"/>
      <c r="AY4" s="18"/>
      <c r="AZ4" s="17">
        <v>41955</v>
      </c>
      <c r="BA4" s="18"/>
      <c r="BB4" s="18"/>
      <c r="BC4" s="17">
        <v>41956</v>
      </c>
      <c r="BD4" s="18"/>
      <c r="BE4" s="18"/>
      <c r="BF4" s="17">
        <v>41957</v>
      </c>
      <c r="BG4" s="18"/>
      <c r="BH4" s="18"/>
      <c r="BI4" s="17">
        <v>41958</v>
      </c>
      <c r="BJ4" s="18"/>
      <c r="BK4" s="18"/>
      <c r="BL4" s="17">
        <v>41959</v>
      </c>
      <c r="BM4" s="18"/>
      <c r="BN4" s="18"/>
      <c r="BO4" s="17">
        <v>41960</v>
      </c>
      <c r="BP4" s="18"/>
      <c r="BQ4" s="18"/>
      <c r="BR4" s="17">
        <v>41961</v>
      </c>
      <c r="BS4" s="18"/>
      <c r="BT4" s="18"/>
      <c r="BU4" s="17">
        <v>41962</v>
      </c>
      <c r="BV4" s="18"/>
      <c r="BW4" s="18"/>
      <c r="BX4" s="17">
        <v>41963</v>
      </c>
      <c r="BY4" s="18"/>
      <c r="BZ4" s="18"/>
      <c r="CA4" s="17">
        <v>41964</v>
      </c>
      <c r="CB4" s="18"/>
      <c r="CC4" s="18"/>
      <c r="CD4" s="17">
        <v>41965</v>
      </c>
      <c r="CE4" s="18"/>
      <c r="CF4" s="18"/>
      <c r="CG4" s="17">
        <v>41966</v>
      </c>
      <c r="CH4" s="18"/>
      <c r="CI4" s="18"/>
      <c r="CJ4" s="17">
        <v>41967</v>
      </c>
      <c r="CK4" s="18"/>
      <c r="CL4" s="18"/>
      <c r="CM4" s="17">
        <v>41968</v>
      </c>
      <c r="CN4" s="18"/>
      <c r="CO4" s="18"/>
      <c r="CP4" s="17">
        <v>41969</v>
      </c>
      <c r="CQ4" s="18"/>
      <c r="CR4" s="18"/>
      <c r="CS4" s="17">
        <v>41970</v>
      </c>
      <c r="CT4" s="18"/>
      <c r="CU4" s="18"/>
      <c r="CV4" s="17">
        <v>41971</v>
      </c>
      <c r="CW4" s="18"/>
      <c r="CX4" s="18"/>
      <c r="CY4" s="17">
        <v>41972</v>
      </c>
      <c r="CZ4" s="18"/>
      <c r="DA4" s="18"/>
      <c r="DB4" s="17">
        <v>41973</v>
      </c>
      <c r="DC4" s="18"/>
      <c r="DD4" s="18"/>
      <c r="DE4" s="17">
        <v>41974</v>
      </c>
      <c r="DF4" s="18"/>
      <c r="DG4" s="18"/>
      <c r="DH4" s="17">
        <v>41975</v>
      </c>
      <c r="DI4" s="18"/>
      <c r="DJ4" s="18"/>
      <c r="DK4" s="17">
        <v>41976</v>
      </c>
      <c r="DL4" s="18"/>
      <c r="DM4" s="18"/>
      <c r="DN4" s="17">
        <v>41977</v>
      </c>
      <c r="DO4" s="18"/>
      <c r="DP4" s="18"/>
      <c r="DQ4" s="17">
        <v>41978</v>
      </c>
      <c r="DR4" s="18"/>
      <c r="DS4" s="18"/>
      <c r="DT4" s="17">
        <v>41979</v>
      </c>
      <c r="DU4" s="18"/>
      <c r="DV4" s="18"/>
      <c r="DW4" s="17">
        <v>41980</v>
      </c>
      <c r="DX4" s="18"/>
      <c r="DY4" s="18"/>
      <c r="DZ4" s="17">
        <v>41981</v>
      </c>
      <c r="EA4" s="18"/>
      <c r="EB4" s="18"/>
      <c r="EC4" s="17">
        <v>41982</v>
      </c>
      <c r="ED4" s="18"/>
      <c r="EE4" s="18"/>
      <c r="EF4" s="17">
        <v>41983</v>
      </c>
      <c r="EG4" s="18"/>
      <c r="EH4" s="18"/>
      <c r="EI4" s="17">
        <v>41984</v>
      </c>
      <c r="EJ4" s="18"/>
      <c r="EK4" s="18"/>
      <c r="EL4" s="17">
        <v>41985</v>
      </c>
      <c r="EM4" s="18"/>
      <c r="EN4" s="18"/>
      <c r="EO4" s="17">
        <v>41986</v>
      </c>
      <c r="EP4" s="18"/>
      <c r="EQ4" s="18"/>
      <c r="ER4" s="17">
        <v>41987</v>
      </c>
      <c r="ES4" s="18"/>
      <c r="ET4" s="18"/>
      <c r="EU4" s="17">
        <v>41988</v>
      </c>
      <c r="EV4" s="18"/>
      <c r="EW4" s="18"/>
      <c r="EX4" s="17">
        <v>41989</v>
      </c>
      <c r="EY4" s="18"/>
      <c r="EZ4" s="18"/>
      <c r="FA4" s="17">
        <v>41990</v>
      </c>
      <c r="FB4" s="18"/>
      <c r="FC4" s="18"/>
      <c r="FD4" s="17">
        <v>41991</v>
      </c>
      <c r="FE4" s="18"/>
      <c r="FF4" s="18"/>
      <c r="FG4" s="17">
        <v>41992</v>
      </c>
      <c r="FH4" s="18"/>
      <c r="FI4" s="18"/>
      <c r="FJ4" s="17">
        <v>41993</v>
      </c>
      <c r="FK4" s="18"/>
      <c r="FL4" s="18"/>
      <c r="FM4" s="17">
        <v>41994</v>
      </c>
      <c r="FN4" s="18"/>
      <c r="FO4" s="18"/>
      <c r="FP4" s="17">
        <v>41995</v>
      </c>
      <c r="FQ4" s="18"/>
      <c r="FR4" s="18"/>
      <c r="FS4" s="17">
        <v>41996</v>
      </c>
      <c r="FT4" s="18"/>
      <c r="FU4" s="18"/>
      <c r="FV4" s="17">
        <v>41997</v>
      </c>
      <c r="FW4" s="18"/>
      <c r="FX4" s="18"/>
      <c r="FY4" s="17">
        <v>41998</v>
      </c>
      <c r="FZ4" s="18"/>
      <c r="GA4" s="18"/>
      <c r="GB4" s="17">
        <v>41999</v>
      </c>
      <c r="GC4" s="18"/>
      <c r="GD4" s="18"/>
      <c r="GE4" s="17">
        <v>42000</v>
      </c>
      <c r="GF4" s="18"/>
      <c r="GG4" s="18"/>
      <c r="GH4" s="17">
        <v>42001</v>
      </c>
      <c r="GI4" s="18"/>
      <c r="GJ4" s="18"/>
      <c r="GK4" s="17">
        <v>42002</v>
      </c>
      <c r="GL4" s="18"/>
      <c r="GM4" s="18"/>
      <c r="GN4" s="17">
        <v>42003</v>
      </c>
      <c r="GO4" s="18"/>
      <c r="GP4" s="18"/>
      <c r="GQ4" s="17">
        <v>42004</v>
      </c>
      <c r="GR4" s="18"/>
      <c r="GS4" s="18"/>
      <c r="GT4" s="17">
        <v>42005</v>
      </c>
      <c r="GU4" s="18"/>
      <c r="GV4" s="18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</row>
    <row r="5" spans="1:222" x14ac:dyDescent="0.25">
      <c r="A5" s="18"/>
      <c r="B5" s="18"/>
      <c r="C5" s="15"/>
      <c r="D5" s="3" t="s">
        <v>13</v>
      </c>
      <c r="E5" s="3" t="s">
        <v>14</v>
      </c>
      <c r="F5" s="3" t="s">
        <v>15</v>
      </c>
      <c r="G5" s="10" t="s">
        <v>13</v>
      </c>
      <c r="H5" s="10" t="s">
        <v>14</v>
      </c>
      <c r="I5" s="10" t="s">
        <v>15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</row>
    <row r="6" spans="1:222" ht="24.95" customHeight="1" x14ac:dyDescent="0.25">
      <c r="A6" s="18" t="s">
        <v>0</v>
      </c>
      <c r="B6" s="4">
        <v>106</v>
      </c>
      <c r="C6" s="2">
        <f>SUM(D6:GV6)</f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</row>
    <row r="7" spans="1:222" ht="24.95" customHeight="1" x14ac:dyDescent="0.25">
      <c r="A7" s="18"/>
      <c r="B7" s="4">
        <v>107</v>
      </c>
      <c r="C7" s="2">
        <f>133+SUM(D7:GV7)</f>
        <v>157</v>
      </c>
      <c r="D7" s="1">
        <v>10</v>
      </c>
      <c r="E7" s="1">
        <v>8</v>
      </c>
      <c r="F7" s="1">
        <v>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</row>
    <row r="8" spans="1:222" ht="24.95" customHeight="1" x14ac:dyDescent="0.25">
      <c r="A8" s="18" t="s">
        <v>1</v>
      </c>
      <c r="B8" s="4">
        <v>27</v>
      </c>
      <c r="C8" s="2">
        <f>650+SUM(D8:GV8)</f>
        <v>650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</row>
    <row r="9" spans="1:222" ht="24.95" customHeight="1" x14ac:dyDescent="0.25">
      <c r="A9" s="18"/>
      <c r="B9" s="4">
        <v>134</v>
      </c>
      <c r="C9" s="2">
        <f>1051+SUM(D9:GV9)</f>
        <v>1075</v>
      </c>
      <c r="D9" s="1"/>
      <c r="E9" s="1"/>
      <c r="F9" s="1"/>
      <c r="G9" s="1">
        <v>10</v>
      </c>
      <c r="H9" s="1">
        <v>8</v>
      </c>
      <c r="I9" s="1">
        <v>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</row>
    <row r="10" spans="1:222" ht="24.95" customHeight="1" x14ac:dyDescent="0.25">
      <c r="A10" s="18" t="s">
        <v>2</v>
      </c>
      <c r="B10" s="4">
        <v>4</v>
      </c>
      <c r="C10" s="2">
        <f>668+SUM(D10:GV10)</f>
        <v>668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</row>
    <row r="11" spans="1:222" ht="24.95" customHeight="1" x14ac:dyDescent="0.25">
      <c r="A11" s="18"/>
      <c r="B11" s="4">
        <v>133</v>
      </c>
      <c r="C11" s="2">
        <f>1378+SUM(D11:GV11)</f>
        <v>1426</v>
      </c>
      <c r="D11" s="1">
        <v>10</v>
      </c>
      <c r="E11" s="1">
        <v>8</v>
      </c>
      <c r="F11" s="1">
        <v>6</v>
      </c>
      <c r="G11" s="1">
        <v>10</v>
      </c>
      <c r="H11" s="1">
        <v>8</v>
      </c>
      <c r="I11" s="1">
        <v>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</row>
    <row r="12" spans="1:222" ht="24.95" customHeight="1" x14ac:dyDescent="0.25">
      <c r="A12" s="18" t="s">
        <v>3</v>
      </c>
      <c r="B12" s="4">
        <v>49</v>
      </c>
      <c r="C12" s="2">
        <f>360+SUM(D12:GV12)</f>
        <v>360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</row>
    <row r="13" spans="1:222" ht="24.95" customHeight="1" x14ac:dyDescent="0.25">
      <c r="A13" s="18"/>
      <c r="B13" s="4">
        <v>63</v>
      </c>
      <c r="C13" s="2">
        <f>418+SUM(D13:GV13)</f>
        <v>418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</row>
    <row r="14" spans="1:222" ht="24.95" customHeight="1" x14ac:dyDescent="0.25">
      <c r="A14" s="18" t="s">
        <v>4</v>
      </c>
      <c r="B14" s="4">
        <v>7</v>
      </c>
      <c r="C14" s="2">
        <f>544+SUM(D14:GV14)</f>
        <v>544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</row>
    <row r="15" spans="1:222" ht="24.95" customHeight="1" x14ac:dyDescent="0.25">
      <c r="A15" s="18"/>
      <c r="B15" s="4">
        <v>131</v>
      </c>
      <c r="C15" s="2">
        <f>318+SUM(D15:GV15)</f>
        <v>318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</row>
    <row r="16" spans="1:222" ht="24.95" customHeight="1" x14ac:dyDescent="0.25">
      <c r="A16" s="18" t="s">
        <v>5</v>
      </c>
      <c r="B16" s="4">
        <v>60</v>
      </c>
      <c r="C16" s="2">
        <f>270+SUM(D16:GV16)</f>
        <v>270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</row>
    <row r="17" spans="1:204" ht="24.95" customHeight="1" x14ac:dyDescent="0.25">
      <c r="A17" s="18"/>
      <c r="B17" s="4">
        <v>70</v>
      </c>
      <c r="C17" s="2">
        <f>660+SUM(D17:GV17)</f>
        <v>660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</row>
    <row r="18" spans="1:204" ht="24.95" customHeight="1" x14ac:dyDescent="0.25">
      <c r="A18" s="18" t="s">
        <v>6</v>
      </c>
      <c r="B18" s="4">
        <v>24</v>
      </c>
      <c r="C18" s="2">
        <f>996+SUM(D18:GV18)</f>
        <v>1044</v>
      </c>
      <c r="D18" s="1">
        <v>10</v>
      </c>
      <c r="E18" s="1">
        <v>8</v>
      </c>
      <c r="F18" s="1">
        <v>6</v>
      </c>
      <c r="G18" s="1">
        <v>10</v>
      </c>
      <c r="H18" s="1">
        <v>8</v>
      </c>
      <c r="I18" s="1">
        <v>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</row>
    <row r="19" spans="1:204" ht="24.95" customHeight="1" x14ac:dyDescent="0.25">
      <c r="A19" s="18"/>
      <c r="B19" s="4">
        <v>25</v>
      </c>
      <c r="C19" s="2">
        <f>144+SUM(D19:GV19)</f>
        <v>144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</row>
    <row r="20" spans="1:204" ht="24.95" customHeight="1" x14ac:dyDescent="0.25">
      <c r="A20" s="18" t="s">
        <v>7</v>
      </c>
      <c r="B20" s="4">
        <v>99</v>
      </c>
      <c r="C20" s="2">
        <f>217+SUM(D20:GV20)</f>
        <v>217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</row>
    <row r="21" spans="1:204" ht="24.95" customHeight="1" x14ac:dyDescent="0.25">
      <c r="A21" s="18"/>
      <c r="B21" s="4">
        <v>100</v>
      </c>
      <c r="C21" s="2">
        <f>2281+SUM(D21:GV21)</f>
        <v>2281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</row>
    <row r="22" spans="1:204" ht="24.95" customHeight="1" x14ac:dyDescent="0.25">
      <c r="A22" s="18"/>
      <c r="B22" s="4">
        <v>109</v>
      </c>
      <c r="C22" s="2">
        <f>742+SUM(D22:GV22)</f>
        <v>790</v>
      </c>
      <c r="D22" s="1">
        <v>10</v>
      </c>
      <c r="E22" s="1">
        <v>8</v>
      </c>
      <c r="F22" s="1">
        <v>6</v>
      </c>
      <c r="G22" s="1">
        <v>10</v>
      </c>
      <c r="H22" s="1">
        <v>8</v>
      </c>
      <c r="I22" s="1">
        <v>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</row>
    <row r="23" spans="1:204" ht="24.95" customHeight="1" x14ac:dyDescent="0.25">
      <c r="A23" s="18" t="s">
        <v>8</v>
      </c>
      <c r="B23" s="4">
        <v>35</v>
      </c>
      <c r="C23" s="2">
        <f>43+SUM(D23:GV23)</f>
        <v>43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</row>
    <row r="24" spans="1:204" ht="24.95" customHeight="1" x14ac:dyDescent="0.25">
      <c r="A24" s="18"/>
      <c r="B24" s="4">
        <v>89</v>
      </c>
      <c r="C24" s="2">
        <f>1017+SUM(D24:GV24)</f>
        <v>1057</v>
      </c>
      <c r="D24" s="1">
        <v>10</v>
      </c>
      <c r="E24" s="1">
        <v>8</v>
      </c>
      <c r="F24" s="1">
        <v>6</v>
      </c>
      <c r="G24" s="1">
        <v>10</v>
      </c>
      <c r="H24" s="1"/>
      <c r="I24" s="1">
        <v>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</row>
    <row r="25" spans="1:204" ht="24.95" customHeight="1" x14ac:dyDescent="0.25">
      <c r="A25" s="18"/>
      <c r="B25" s="4">
        <v>94</v>
      </c>
      <c r="C25" s="2">
        <f>977+SUM(D25:GV25)</f>
        <v>1025</v>
      </c>
      <c r="D25" s="5">
        <v>10</v>
      </c>
      <c r="E25" s="5">
        <v>8</v>
      </c>
      <c r="F25" s="5">
        <v>6</v>
      </c>
      <c r="G25" s="1">
        <v>10</v>
      </c>
      <c r="H25" s="1">
        <v>8</v>
      </c>
      <c r="I25" s="1">
        <v>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</row>
    <row r="26" spans="1:204" ht="24.95" customHeight="1" x14ac:dyDescent="0.25">
      <c r="A26" s="15" t="s">
        <v>9</v>
      </c>
      <c r="B26" s="4">
        <v>130</v>
      </c>
      <c r="C26" s="2">
        <f>524+SUM(D26:GV26)</f>
        <v>524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</row>
    <row r="27" spans="1:204" ht="24.95" customHeight="1" x14ac:dyDescent="0.25">
      <c r="A27" s="15"/>
      <c r="B27" s="4">
        <v>13</v>
      </c>
      <c r="C27" s="2">
        <f>0+SUM(D27:GV27)</f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</row>
    <row r="28" spans="1:204" ht="24.95" customHeight="1" x14ac:dyDescent="0.25">
      <c r="A28" s="19" t="s">
        <v>10</v>
      </c>
      <c r="B28" s="4">
        <v>3</v>
      </c>
      <c r="C28" s="2">
        <f>630+SUM(D28:GV28)</f>
        <v>630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</row>
    <row r="29" spans="1:204" ht="24.95" customHeight="1" x14ac:dyDescent="0.25">
      <c r="A29" s="19"/>
      <c r="B29" s="4">
        <v>125</v>
      </c>
      <c r="C29" s="2">
        <f>730+SUM(D29:GV29)</f>
        <v>730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</row>
    <row r="30" spans="1:204" ht="24.95" customHeight="1" x14ac:dyDescent="0.25">
      <c r="A30" s="19"/>
      <c r="B30" s="4">
        <v>102</v>
      </c>
      <c r="C30" s="2">
        <f>618+SUM(D30:GV30)</f>
        <v>618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</row>
    <row r="31" spans="1:204" ht="24.95" customHeight="1" x14ac:dyDescent="0.25">
      <c r="A31" s="19"/>
      <c r="B31" s="4">
        <v>108</v>
      </c>
      <c r="C31" s="2">
        <f>668+SUM(D31:GV31)</f>
        <v>668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</row>
    <row r="32" spans="1:204" ht="24.95" customHeight="1" x14ac:dyDescent="0.25">
      <c r="A32" s="19"/>
      <c r="B32" s="4">
        <v>1</v>
      </c>
      <c r="C32" s="2">
        <f>419+SUM(D32:GV32)</f>
        <v>467</v>
      </c>
      <c r="D32" s="1">
        <v>10</v>
      </c>
      <c r="E32" s="1">
        <v>8</v>
      </c>
      <c r="F32" s="1">
        <v>6</v>
      </c>
      <c r="G32" s="1">
        <v>10</v>
      </c>
      <c r="H32" s="1">
        <v>8</v>
      </c>
      <c r="I32" s="1">
        <v>6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</row>
    <row r="33" spans="1:204" ht="24.95" customHeight="1" x14ac:dyDescent="0.25">
      <c r="A33" s="19"/>
      <c r="B33" s="4">
        <v>28</v>
      </c>
      <c r="C33" s="2">
        <f>1141+SUM(D33:GV33)</f>
        <v>1189</v>
      </c>
      <c r="D33" s="1">
        <v>10</v>
      </c>
      <c r="E33" s="1">
        <v>8</v>
      </c>
      <c r="F33" s="1">
        <v>6</v>
      </c>
      <c r="G33" s="1">
        <v>10</v>
      </c>
      <c r="H33" s="1">
        <v>8</v>
      </c>
      <c r="I33" s="1">
        <v>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</row>
    <row r="34" spans="1:204" ht="24.95" customHeight="1" x14ac:dyDescent="0.25">
      <c r="A34" s="19"/>
      <c r="B34" s="4">
        <v>30</v>
      </c>
      <c r="C34" s="2">
        <f>20+SUM(D34:GV34)</f>
        <v>20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</row>
    <row r="35" spans="1:204" ht="24.95" customHeight="1" x14ac:dyDescent="0.25">
      <c r="A35" s="19"/>
      <c r="B35" s="4">
        <v>40</v>
      </c>
      <c r="C35" s="2">
        <f>833+SUM(D35:GV35)</f>
        <v>833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</row>
    <row r="36" spans="1:204" ht="24.95" customHeight="1" x14ac:dyDescent="0.25">
      <c r="A36" s="19"/>
      <c r="B36" s="4">
        <v>50</v>
      </c>
      <c r="C36" s="2">
        <f>688+SUM(D36:GV36)</f>
        <v>688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</row>
    <row r="37" spans="1:204" ht="24.95" customHeight="1" x14ac:dyDescent="0.25">
      <c r="A37" s="19"/>
      <c r="B37" s="4">
        <v>5</v>
      </c>
      <c r="C37" s="2">
        <f>195+SUM(D37:GV37)</f>
        <v>195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</row>
    <row r="38" spans="1:204" ht="24.95" customHeight="1" x14ac:dyDescent="0.25">
      <c r="A38" s="19"/>
      <c r="B38" s="4">
        <v>120</v>
      </c>
      <c r="C38" s="2">
        <f>505+SUM(D38:GV38)</f>
        <v>553</v>
      </c>
      <c r="D38" s="1">
        <v>10</v>
      </c>
      <c r="E38" s="1">
        <v>8</v>
      </c>
      <c r="F38" s="1">
        <v>6</v>
      </c>
      <c r="G38" s="1">
        <v>10</v>
      </c>
      <c r="H38" s="1">
        <v>8</v>
      </c>
      <c r="I38" s="1">
        <v>6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</row>
    <row r="39" spans="1:204" ht="24.95" customHeight="1" x14ac:dyDescent="0.25">
      <c r="A39" s="19"/>
      <c r="B39" s="4">
        <v>20</v>
      </c>
      <c r="C39" s="2">
        <f>356+SUM(D39:GV39)</f>
        <v>356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</row>
    <row r="40" spans="1:204" ht="24.95" customHeight="1" x14ac:dyDescent="0.25">
      <c r="A40" s="19"/>
      <c r="B40" s="4">
        <v>21</v>
      </c>
      <c r="C40" s="2">
        <f>0+SUM(D40:GV40)</f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</row>
    <row r="41" spans="1:204" ht="24.95" customHeight="1" x14ac:dyDescent="0.25">
      <c r="A41" s="19"/>
      <c r="B41" s="4">
        <v>22</v>
      </c>
      <c r="C41" s="2">
        <f>413+SUM(D41:GV41)</f>
        <v>413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</row>
    <row r="42" spans="1:204" ht="24.95" customHeight="1" x14ac:dyDescent="0.25">
      <c r="A42" s="15" t="s">
        <v>12</v>
      </c>
      <c r="B42" s="4">
        <v>51</v>
      </c>
      <c r="C42" s="2">
        <f>1335+SUM(D42:GV42)</f>
        <v>1335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</row>
    <row r="43" spans="1:204" ht="24.95" customHeight="1" x14ac:dyDescent="0.25">
      <c r="A43" s="15"/>
      <c r="B43" s="4">
        <v>145</v>
      </c>
      <c r="C43" s="2">
        <f>2544+SUM(D43:GV43)</f>
        <v>2544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</row>
    <row r="44" spans="1:204" ht="24.95" customHeight="1" x14ac:dyDescent="0.25">
      <c r="A44" s="15"/>
      <c r="B44" s="4">
        <v>143</v>
      </c>
      <c r="C44" s="2">
        <f>2730+SUM(D44:GV44)</f>
        <v>2730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</row>
    <row r="45" spans="1:204" ht="24.95" customHeight="1" x14ac:dyDescent="0.25">
      <c r="A45" s="15"/>
      <c r="B45" s="4">
        <v>144</v>
      </c>
      <c r="C45" s="2">
        <f>3019+SUM(D45:GV45)</f>
        <v>3019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</row>
    <row r="46" spans="1:204" ht="24.95" customHeight="1" x14ac:dyDescent="0.25">
      <c r="A46" s="15"/>
      <c r="B46" s="4" t="s">
        <v>21</v>
      </c>
      <c r="C46" s="2">
        <f>417+SUM(D46:GV46)</f>
        <v>465</v>
      </c>
      <c r="D46" s="1">
        <v>10</v>
      </c>
      <c r="E46" s="1">
        <v>8</v>
      </c>
      <c r="F46" s="1">
        <v>6</v>
      </c>
      <c r="G46" s="1">
        <v>10</v>
      </c>
      <c r="H46" s="1">
        <v>8</v>
      </c>
      <c r="I46" s="1">
        <v>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</row>
    <row r="47" spans="1:204" ht="24.95" customHeight="1" x14ac:dyDescent="0.25">
      <c r="A47" s="15"/>
      <c r="B47" s="4">
        <v>86</v>
      </c>
      <c r="C47" s="2">
        <f>1259+SUM(D47:GV47)</f>
        <v>1307</v>
      </c>
      <c r="D47" s="1">
        <v>10</v>
      </c>
      <c r="E47" s="1">
        <v>8</v>
      </c>
      <c r="F47" s="1">
        <v>6</v>
      </c>
      <c r="G47" s="1">
        <v>10</v>
      </c>
      <c r="H47" s="1">
        <v>8</v>
      </c>
      <c r="I47" s="1">
        <v>6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</row>
    <row r="48" spans="1:204" ht="24.95" customHeight="1" x14ac:dyDescent="0.25">
      <c r="A48" s="15"/>
      <c r="B48" s="4" t="s">
        <v>20</v>
      </c>
      <c r="C48" s="2">
        <f>684+SUM(D48:GV48)</f>
        <v>684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</row>
    <row r="49" spans="1:204" ht="24.95" customHeight="1" x14ac:dyDescent="0.25">
      <c r="A49" s="18" t="s">
        <v>11</v>
      </c>
      <c r="B49" s="4">
        <v>11</v>
      </c>
      <c r="C49" s="2">
        <f>2237+SUM(D49:GV49)</f>
        <v>2285</v>
      </c>
      <c r="D49" s="1">
        <v>10</v>
      </c>
      <c r="E49" s="1">
        <v>8</v>
      </c>
      <c r="F49" s="1">
        <v>6</v>
      </c>
      <c r="G49" s="1">
        <v>10</v>
      </c>
      <c r="H49" s="1">
        <v>8</v>
      </c>
      <c r="I49" s="1">
        <v>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</row>
    <row r="50" spans="1:204" ht="24.95" customHeight="1" x14ac:dyDescent="0.25">
      <c r="A50" s="18"/>
      <c r="B50" s="4">
        <v>12</v>
      </c>
      <c r="C50" s="2">
        <f>1225+SUM(D50:GV50)</f>
        <v>1273</v>
      </c>
      <c r="D50" s="1">
        <v>10</v>
      </c>
      <c r="E50" s="1">
        <v>8</v>
      </c>
      <c r="F50" s="1">
        <v>6</v>
      </c>
      <c r="G50" s="1">
        <v>10</v>
      </c>
      <c r="H50" s="1">
        <v>8</v>
      </c>
      <c r="I50" s="1">
        <v>6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</row>
    <row r="51" spans="1:204" ht="24.95" customHeight="1" x14ac:dyDescent="0.25">
      <c r="A51" s="18"/>
      <c r="B51" s="4">
        <v>14</v>
      </c>
      <c r="C51" s="2">
        <f>12+SUM(D51:GV51)</f>
        <v>12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</row>
    <row r="52" spans="1:204" ht="24.95" customHeight="1" x14ac:dyDescent="0.25">
      <c r="A52" s="18"/>
      <c r="B52" s="4">
        <v>15</v>
      </c>
      <c r="C52" s="2">
        <f>646+SUM(D52:GV52)</f>
        <v>646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</row>
    <row r="53" spans="1:204" ht="24.95" customHeight="1" x14ac:dyDescent="0.25">
      <c r="A53" s="11" t="s">
        <v>22</v>
      </c>
      <c r="B53" s="4">
        <v>31</v>
      </c>
      <c r="C53" s="2">
        <f>0+SUM(D53:GV53)</f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</row>
    <row r="54" spans="1:204" ht="24.95" customHeight="1" x14ac:dyDescent="0.25">
      <c r="A54" s="12"/>
      <c r="B54" s="4">
        <v>32</v>
      </c>
      <c r="C54" s="2">
        <f>0+SUM(D54:GV54)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</row>
    <row r="55" spans="1:204" ht="24.95" customHeight="1" x14ac:dyDescent="0.25">
      <c r="A55" s="12"/>
      <c r="B55" s="4">
        <v>2</v>
      </c>
      <c r="C55" s="2">
        <f t="shared" ref="C55" si="0">SUM(D55:GV55)</f>
        <v>0</v>
      </c>
      <c r="D55" s="6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</row>
    <row r="56" spans="1:204" ht="24.95" customHeight="1" x14ac:dyDescent="0.25">
      <c r="A56" s="12"/>
      <c r="B56" s="4">
        <v>15</v>
      </c>
      <c r="C56" s="20">
        <f>0+SUM(D56:GV56)</f>
        <v>0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</row>
    <row r="57" spans="1:204" ht="21" x14ac:dyDescent="0.25">
      <c r="A57" s="13"/>
      <c r="B57" s="4">
        <v>36</v>
      </c>
      <c r="C57" s="2">
        <f>0+SUM(D57:GV57)</f>
        <v>0</v>
      </c>
      <c r="D57" s="8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</row>
  </sheetData>
  <mergeCells count="157">
    <mergeCell ref="A53:A57"/>
    <mergeCell ref="A49:A52"/>
    <mergeCell ref="D4:F4"/>
    <mergeCell ref="G4:I4"/>
    <mergeCell ref="J4:L4"/>
    <mergeCell ref="M4:O4"/>
    <mergeCell ref="P4:R4"/>
    <mergeCell ref="C1:C5"/>
    <mergeCell ref="B1:B5"/>
    <mergeCell ref="A1:A5"/>
    <mergeCell ref="A18:A19"/>
    <mergeCell ref="A20:A22"/>
    <mergeCell ref="A23:A25"/>
    <mergeCell ref="A26:A27"/>
    <mergeCell ref="A28:A41"/>
    <mergeCell ref="A42:A48"/>
    <mergeCell ref="A6:A7"/>
    <mergeCell ref="A8:A9"/>
    <mergeCell ref="A10:A11"/>
    <mergeCell ref="A12:A13"/>
    <mergeCell ref="A14:A15"/>
    <mergeCell ref="A16:A17"/>
    <mergeCell ref="BC4:BE4"/>
    <mergeCell ref="BF4:BH4"/>
    <mergeCell ref="BI4:BK4"/>
    <mergeCell ref="BL4:BN4"/>
    <mergeCell ref="BO4:BQ4"/>
    <mergeCell ref="BR4:BT4"/>
    <mergeCell ref="AK4:AM4"/>
    <mergeCell ref="AN4:AP4"/>
    <mergeCell ref="AQ4:AS4"/>
    <mergeCell ref="AT4:AV4"/>
    <mergeCell ref="AW4:AY4"/>
    <mergeCell ref="AZ4:BB4"/>
    <mergeCell ref="S4:U4"/>
    <mergeCell ref="V4:X4"/>
    <mergeCell ref="Y4:AA4"/>
    <mergeCell ref="AB4:AD4"/>
    <mergeCell ref="AE4:AG4"/>
    <mergeCell ref="AH4:AJ4"/>
    <mergeCell ref="CM4:CO4"/>
    <mergeCell ref="CP4:CR4"/>
    <mergeCell ref="CS4:CU4"/>
    <mergeCell ref="CV4:CX4"/>
    <mergeCell ref="CY4:DA4"/>
    <mergeCell ref="DB4:DD4"/>
    <mergeCell ref="BU4:BW4"/>
    <mergeCell ref="BX4:BZ4"/>
    <mergeCell ref="CA4:CC4"/>
    <mergeCell ref="CD4:CF4"/>
    <mergeCell ref="CG4:CI4"/>
    <mergeCell ref="CJ4:CL4"/>
    <mergeCell ref="DW4:DY4"/>
    <mergeCell ref="DZ4:EB4"/>
    <mergeCell ref="EC4:EE4"/>
    <mergeCell ref="EF4:EH4"/>
    <mergeCell ref="EI4:EK4"/>
    <mergeCell ref="EL4:EN4"/>
    <mergeCell ref="DE4:DG4"/>
    <mergeCell ref="DH4:DJ4"/>
    <mergeCell ref="DK4:DM4"/>
    <mergeCell ref="DN4:DP4"/>
    <mergeCell ref="DQ4:DS4"/>
    <mergeCell ref="DT4:DV4"/>
    <mergeCell ref="FP4:FR4"/>
    <mergeCell ref="FS4:FU4"/>
    <mergeCell ref="FV4:FX4"/>
    <mergeCell ref="EO4:EQ4"/>
    <mergeCell ref="ER4:ET4"/>
    <mergeCell ref="EU4:EW4"/>
    <mergeCell ref="EX4:EZ4"/>
    <mergeCell ref="FA4:FC4"/>
    <mergeCell ref="FD4:FF4"/>
    <mergeCell ref="HI4:HK4"/>
    <mergeCell ref="HL4:HN4"/>
    <mergeCell ref="D1:F3"/>
    <mergeCell ref="G1:I3"/>
    <mergeCell ref="J1:L3"/>
    <mergeCell ref="M1:O3"/>
    <mergeCell ref="P1:R3"/>
    <mergeCell ref="S1:U3"/>
    <mergeCell ref="V1:X3"/>
    <mergeCell ref="GQ4:GS4"/>
    <mergeCell ref="GT4:GV4"/>
    <mergeCell ref="GW4:GY4"/>
    <mergeCell ref="GZ4:HB4"/>
    <mergeCell ref="HC4:HE4"/>
    <mergeCell ref="HF4:HH4"/>
    <mergeCell ref="FY4:GA4"/>
    <mergeCell ref="GB4:GD4"/>
    <mergeCell ref="GE4:GG4"/>
    <mergeCell ref="GH4:GJ4"/>
    <mergeCell ref="GK4:GM4"/>
    <mergeCell ref="GN4:GP4"/>
    <mergeCell ref="FG4:FI4"/>
    <mergeCell ref="FJ4:FL4"/>
    <mergeCell ref="FM4:FO4"/>
    <mergeCell ref="AQ1:AS3"/>
    <mergeCell ref="AT1:AV3"/>
    <mergeCell ref="AW1:AY3"/>
    <mergeCell ref="AZ1:BB3"/>
    <mergeCell ref="BC1:BE3"/>
    <mergeCell ref="BF1:BH3"/>
    <mergeCell ref="Y1:AA3"/>
    <mergeCell ref="AB1:AD3"/>
    <mergeCell ref="AE1:AG3"/>
    <mergeCell ref="AH1:AJ3"/>
    <mergeCell ref="AK1:AM3"/>
    <mergeCell ref="AN1:AP3"/>
    <mergeCell ref="CA1:CC3"/>
    <mergeCell ref="CD1:CF3"/>
    <mergeCell ref="CG1:CI3"/>
    <mergeCell ref="CJ1:CL3"/>
    <mergeCell ref="CM1:CO3"/>
    <mergeCell ref="CP1:CR3"/>
    <mergeCell ref="BI1:BK3"/>
    <mergeCell ref="BL1:BN3"/>
    <mergeCell ref="BO1:BQ3"/>
    <mergeCell ref="BR1:BT3"/>
    <mergeCell ref="BU1:BW3"/>
    <mergeCell ref="BX1:BZ3"/>
    <mergeCell ref="ER1:ET3"/>
    <mergeCell ref="DK1:DM3"/>
    <mergeCell ref="DN1:DP3"/>
    <mergeCell ref="DQ1:DS3"/>
    <mergeCell ref="DT1:DV3"/>
    <mergeCell ref="DW1:DY3"/>
    <mergeCell ref="DZ1:EB3"/>
    <mergeCell ref="CS1:CU3"/>
    <mergeCell ref="CV1:CX3"/>
    <mergeCell ref="CY1:DA3"/>
    <mergeCell ref="DB1:DD3"/>
    <mergeCell ref="DE1:DG3"/>
    <mergeCell ref="DH1:DJ3"/>
    <mergeCell ref="GE1:GG3"/>
    <mergeCell ref="GH1:GJ3"/>
    <mergeCell ref="GK1:GM3"/>
    <mergeCell ref="GN1:GP3"/>
    <mergeCell ref="GQ1:GS3"/>
    <mergeCell ref="GT1:GV3"/>
    <mergeCell ref="FM1:FO3"/>
    <mergeCell ref="FP1:FR3"/>
    <mergeCell ref="FS1:FU3"/>
    <mergeCell ref="FV1:FX3"/>
    <mergeCell ref="FY1:GA3"/>
    <mergeCell ref="GB1:GD3"/>
    <mergeCell ref="EU1:EW3"/>
    <mergeCell ref="EX1:EZ3"/>
    <mergeCell ref="FA1:FC3"/>
    <mergeCell ref="FD1:FF3"/>
    <mergeCell ref="FG1:FI3"/>
    <mergeCell ref="FJ1:FL3"/>
    <mergeCell ref="EC1:EE3"/>
    <mergeCell ref="EF1:EH3"/>
    <mergeCell ref="EI1:EK3"/>
    <mergeCell ref="EL1:EN3"/>
    <mergeCell ref="EO1:EQ3"/>
  </mergeCells>
  <conditionalFormatting sqref="C6">
    <cfRule type="cellIs" dxfId="13" priority="13" operator="greaterThan">
      <formula>650</formula>
    </cfRule>
    <cfRule type="cellIs" dxfId="12" priority="7" operator="greaterThan">
      <formula>650</formula>
    </cfRule>
  </conditionalFormatting>
  <conditionalFormatting sqref="C7">
    <cfRule type="cellIs" dxfId="11" priority="12" operator="greaterThan">
      <formula>650</formula>
    </cfRule>
    <cfRule type="cellIs" dxfId="10" priority="8" operator="greaterThan">
      <formula>650</formula>
    </cfRule>
  </conditionalFormatting>
  <conditionalFormatting sqref="C8">
    <cfRule type="cellIs" dxfId="9" priority="11" operator="greaterThan">
      <formula>650</formula>
    </cfRule>
    <cfRule type="cellIs" dxfId="8" priority="9" operator="greaterThan">
      <formula>650</formula>
    </cfRule>
  </conditionalFormatting>
  <conditionalFormatting sqref="C9">
    <cfRule type="cellIs" dxfId="7" priority="10" operator="greaterThan">
      <formula>650</formula>
    </cfRule>
  </conditionalFormatting>
  <conditionalFormatting sqref="C10:C41 C49:C57">
    <cfRule type="cellIs" dxfId="6" priority="6" operator="greaterThan">
      <formula>650</formula>
    </cfRule>
  </conditionalFormatting>
  <conditionalFormatting sqref="G11:H11">
    <cfRule type="containsText" dxfId="5" priority="5" operator="containsText" text="рем">
      <formula>NOT(ISERROR(SEARCH("рем",G11)))</formula>
    </cfRule>
  </conditionalFormatting>
  <conditionalFormatting sqref="D6:GV55">
    <cfRule type="containsText" dxfId="4" priority="4" operator="containsText" text="рем">
      <formula>NOT(ISERROR(SEARCH("рем",D6)))</formula>
    </cfRule>
    <cfRule type="containsText" priority="3" operator="containsText" text="рем">
      <formula>NOT(ISERROR(SEARCH("рем",D6)))</formula>
    </cfRule>
  </conditionalFormatting>
  <conditionalFormatting sqref="C42:C48">
    <cfRule type="cellIs" dxfId="3" priority="2" operator="greaterThan">
      <formula>1500</formula>
    </cfRule>
  </conditionalFormatting>
  <conditionalFormatting sqref="C53:C57">
    <cfRule type="cellIs" dxfId="2" priority="1" operator="greaterThan">
      <formula>1500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2014-10-29T10:58:20Z</dcterms:modified>
</cp:coreProperties>
</file>