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сводные" sheetId="5" r:id="rId1"/>
    <sheet name="Данные" sheetId="3" r:id="rId2"/>
  </sheets>
  <definedNames>
    <definedName name="_xlnm._FilterDatabase" localSheetId="1" hidden="1">Данные!$A$1:$I$16</definedName>
  </definedNames>
  <calcPr calcId="144525"/>
  <pivotCaches>
    <pivotCache cacheId="21" r:id="rId3"/>
  </pivotCaches>
</workbook>
</file>

<file path=xl/calcChain.xml><?xml version="1.0" encoding="utf-8"?>
<calcChain xmlns="http://schemas.openxmlformats.org/spreadsheetml/2006/main">
  <c r="E1" i="5" l="1"/>
  <c r="D1" i="5"/>
  <c r="C1" i="5"/>
  <c r="B1" i="5"/>
  <c r="I16" i="3" l="1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</calcChain>
</file>

<file path=xl/sharedStrings.xml><?xml version="1.0" encoding="utf-8"?>
<sst xmlns="http://schemas.openxmlformats.org/spreadsheetml/2006/main" count="123" uniqueCount="38">
  <si>
    <t>РЦ</t>
  </si>
  <si>
    <t>Признак Должность</t>
  </si>
  <si>
    <t>Признак</t>
  </si>
  <si>
    <t>Приёмщик</t>
  </si>
  <si>
    <t>Неделя</t>
  </si>
  <si>
    <t>35 нед.</t>
  </si>
  <si>
    <t>36 нед.</t>
  </si>
  <si>
    <t>37 нед.</t>
  </si>
  <si>
    <t>38 нед.</t>
  </si>
  <si>
    <t>39 нед.</t>
  </si>
  <si>
    <t>40 нед.</t>
  </si>
  <si>
    <t>41 нед.</t>
  </si>
  <si>
    <t>42 нед.</t>
  </si>
  <si>
    <t>Общий итог</t>
  </si>
  <si>
    <t>Не приёмщик</t>
  </si>
  <si>
    <t>День</t>
  </si>
  <si>
    <t>Приемщик</t>
  </si>
  <si>
    <t>Бархударов Муслим Амирович</t>
  </si>
  <si>
    <t>Гончаров Алексей Юрьевич</t>
  </si>
  <si>
    <t>Зайков Игорь Виталиевич</t>
  </si>
  <si>
    <t>Никитин Владимир Федорович</t>
  </si>
  <si>
    <t>Сареева Мария Николаевна</t>
  </si>
  <si>
    <t>Ночь</t>
  </si>
  <si>
    <t>Смена ут</t>
  </si>
  <si>
    <t>Сумма по полю Сумма по полю КолвоПаллет</t>
  </si>
  <si>
    <t>Среднее по полю Время смены</t>
  </si>
  <si>
    <t>Магденко Андрей Николаевич</t>
  </si>
  <si>
    <t>25.8</t>
  </si>
  <si>
    <t>3.9</t>
  </si>
  <si>
    <t>8.9</t>
  </si>
  <si>
    <t>15.9</t>
  </si>
  <si>
    <t>22.9</t>
  </si>
  <si>
    <t>30.9</t>
  </si>
  <si>
    <t>6.10</t>
  </si>
  <si>
    <t>13.10</t>
  </si>
  <si>
    <t>Сумма по полю КолвоПаллет</t>
  </si>
  <si>
    <t>(Все)</t>
  </si>
  <si>
    <t>Замкадье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</si>
</sst>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1" fillId="0" borderId="0" xfId="0" applyFont="1"/>
    <xf numFmtId="0" fontId="0" fillId="0" borderId="0" xfId="0" applyNumberFormat="1"/>
    <xf numFmtId="49" fontId="0" fillId="0" borderId="0" xfId="0" applyNumberFormat="1"/>
    <xf numFmtId="49" fontId="0" fillId="0" borderId="0" xfId="0" pivotButton="1" applyNumberFormat="1"/>
    <xf numFmtId="2" fontId="0" fillId="0" borderId="1" xfId="0" applyNumberFormat="1" applyBorder="1"/>
  </cellXfs>
  <cellStyles count="1">
    <cellStyle name="Обычный" xfId="0" builtinId="0"/>
  </cellStyles>
  <dxfs count="11"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Автор" refreshedDate="41940.700195833335" missingItemsLimit="0" createdVersion="4" refreshedVersion="4" minRefreshableVersion="3" recordCount="16">
  <cacheSource type="worksheet">
    <worksheetSource ref="A1:I1048576" sheet="Данные"/>
  </cacheSource>
  <cacheFields count="9">
    <cacheField name="РЦ" numFmtId="0">
      <sharedItems containsBlank="1" count="2">
        <s v="Замкадье"/>
        <m/>
      </sharedItems>
    </cacheField>
    <cacheField name="Неделя" numFmtId="0">
      <sharedItems containsBlank="1" count="9">
        <s v="35 нед."/>
        <s v="36 нед."/>
        <s v="37 нед."/>
        <s v="38 нед."/>
        <s v="39 нед."/>
        <s v="40 нед."/>
        <s v="41 нед."/>
        <s v="42 нед."/>
        <m/>
      </sharedItems>
    </cacheField>
    <cacheField name="День" numFmtId="0">
      <sharedItems containsBlank="1"/>
    </cacheField>
    <cacheField name="Приемщик" numFmtId="0">
      <sharedItems containsBlank="1"/>
    </cacheField>
    <cacheField name="Смена ут" numFmtId="0">
      <sharedItems containsBlank="1"/>
    </cacheField>
    <cacheField name="Признак Должность" numFmtId="0">
      <sharedItems containsBlank="1" count="3">
        <s v="Приёмщик"/>
        <s v="Не приёмщик"/>
        <m/>
      </sharedItems>
    </cacheField>
    <cacheField name="Сумма по полю Сумма по полю КолвоПаллет" numFmtId="0">
      <sharedItems containsString="0" containsBlank="1" containsNumber="1" containsInteger="1" minValue="1" maxValue="712"/>
    </cacheField>
    <cacheField name="Среднее по полю Время смены" numFmtId="0">
      <sharedItems containsString="0" containsBlank="1" containsNumber="1" containsInteger="1" minValue="9" maxValue="11"/>
    </cacheField>
    <cacheField name="Признак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x v="0"/>
    <x v="0"/>
    <s v="25.8"/>
    <s v="Зайков Игорь Виталиевич"/>
    <s v="День"/>
    <x v="0"/>
    <n v="185"/>
    <n v="9"/>
    <s v=""/>
  </r>
  <r>
    <x v="0"/>
    <x v="1"/>
    <s v="3.9"/>
    <s v="Бархударов Муслим Амирович"/>
    <s v="День"/>
    <x v="0"/>
    <n v="309"/>
    <n v="9"/>
    <s v=""/>
  </r>
  <r>
    <x v="0"/>
    <x v="1"/>
    <s v="3.9"/>
    <s v="Зайков Игорь Виталиевич"/>
    <s v="День"/>
    <x v="0"/>
    <n v="194"/>
    <n v="9"/>
    <s v=""/>
  </r>
  <r>
    <x v="0"/>
    <x v="2"/>
    <s v="8.9"/>
    <s v="Бархударов Муслим Амирович"/>
    <s v="День"/>
    <x v="0"/>
    <n v="261"/>
    <n v="9"/>
    <s v=""/>
  </r>
  <r>
    <x v="0"/>
    <x v="2"/>
    <s v="8.9"/>
    <s v="Магденко Андрей Николаевич"/>
    <s v="День"/>
    <x v="1"/>
    <n v="1"/>
    <n v="9"/>
    <s v=""/>
  </r>
  <r>
    <x v="0"/>
    <x v="3"/>
    <s v="15.9"/>
    <s v="Бархударов Муслим Амирович"/>
    <s v="День"/>
    <x v="0"/>
    <n v="189"/>
    <n v="9"/>
    <s v=""/>
  </r>
  <r>
    <x v="0"/>
    <x v="3"/>
    <s v="15.9"/>
    <s v="Гончаров Алексей Юрьевич"/>
    <s v="День"/>
    <x v="0"/>
    <n v="462"/>
    <n v="9"/>
    <s v=""/>
  </r>
  <r>
    <x v="0"/>
    <x v="4"/>
    <s v="22.9"/>
    <s v="Сареева Мария Николаевна"/>
    <s v="День"/>
    <x v="0"/>
    <n v="430"/>
    <n v="9"/>
    <s v=""/>
  </r>
  <r>
    <x v="0"/>
    <x v="4"/>
    <s v="22.9"/>
    <s v="Никитин Владимир Федорович"/>
    <s v="Ночь"/>
    <x v="0"/>
    <n v="237"/>
    <n v="11"/>
    <s v=""/>
  </r>
  <r>
    <x v="0"/>
    <x v="5"/>
    <s v="30.9"/>
    <s v="Зайков Игорь Виталиевич"/>
    <s v="День"/>
    <x v="0"/>
    <n v="129"/>
    <n v="9"/>
    <s v=""/>
  </r>
  <r>
    <x v="0"/>
    <x v="5"/>
    <s v="30.9"/>
    <s v="Магденко Андрей Николаевич"/>
    <s v="День"/>
    <x v="1"/>
    <n v="33"/>
    <n v="9"/>
    <s v=""/>
  </r>
  <r>
    <x v="0"/>
    <x v="6"/>
    <s v="6.10"/>
    <s v="Бархударов Муслим Амирович"/>
    <s v="День"/>
    <x v="0"/>
    <n v="353"/>
    <n v="9"/>
    <s v=""/>
  </r>
  <r>
    <x v="0"/>
    <x v="6"/>
    <s v="6.10"/>
    <s v="Гончаров Алексей Юрьевич"/>
    <s v="День"/>
    <x v="0"/>
    <n v="712"/>
    <n v="9"/>
    <s v=""/>
  </r>
  <r>
    <x v="0"/>
    <x v="7"/>
    <s v="13.10"/>
    <s v="Бархударов Муслим Амирович"/>
    <s v="День"/>
    <x v="0"/>
    <n v="338"/>
    <n v="9"/>
    <s v=""/>
  </r>
  <r>
    <x v="0"/>
    <x v="7"/>
    <s v="13.10"/>
    <s v="Зайков Игорь Виталиевич"/>
    <s v="День"/>
    <x v="0"/>
    <n v="243"/>
    <n v="9"/>
    <s v=""/>
  </r>
  <r>
    <x v="1"/>
    <x v="8"/>
    <m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15" cacheId="2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multipleFieldFilters="0">
  <location ref="A14:F17" firstHeaderRow="1" firstDataRow="2" firstDataCol="1" rowPageCount="1" colPageCount="1"/>
  <pivotFields count="9"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9">
        <item h="1" x="0"/>
        <item h="1" x="1"/>
        <item h="1" x="2"/>
        <item x="3"/>
        <item x="4"/>
        <item x="5"/>
        <item x="6"/>
        <item h="1" x="7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multipleItemSelectionAllowed="1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"/>
    </i>
    <i t="grand">
      <x/>
    </i>
  </rowItems>
  <colFields count="1">
    <field x="1"/>
  </colFields>
  <colItems count="5">
    <i>
      <x v="3"/>
    </i>
    <i>
      <x v="4"/>
    </i>
    <i>
      <x v="5"/>
    </i>
    <i>
      <x v="6"/>
    </i>
    <i t="grand">
      <x/>
    </i>
  </colItems>
  <pageFields count="1">
    <pageField fld="5" hier="-1"/>
  </pageFields>
  <dataFields count="1">
    <dataField name="Сумма по полю КолвоПаллет" fld="6" baseField="1" baseItem="35"/>
  </dataFields>
  <formats count="1">
    <format dxfId="10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pivotTables/pivotTable2.xml><?xml version="1.0" encoding="utf-8"?>
<pivotTableDefinition xmlns="http://schemas.openxmlformats.org/spreadsheetml/2006/main" name="СводнаяТаблица13" cacheId="21" applyNumberFormats="0" applyBorderFormats="0" applyFontFormats="0" applyPatternFormats="0" applyAlignmentFormats="0" applyWidthHeightFormats="1" dataCaption="Значения" updatedVersion="4" minRefreshableVersion="3" useAutoFormatting="1" itemPrintTitles="1" createdVersion="4" indent="0" compact="0" compactData="0" multipleFieldFilters="0">
  <location ref="A6:F9" firstHeaderRow="1" firstDataRow="2" firstDataCol="1" rowPageCount="1" colPageCount="1"/>
  <pivotFields count="9"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9">
        <item h="1" x="0"/>
        <item h="1" x="1"/>
        <item h="1" x="2"/>
        <item x="3"/>
        <item x="4"/>
        <item x="5"/>
        <item x="6"/>
        <item h="1" x="7"/>
        <item h="1" x="8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Page" compact="0" outline="0" showAll="0" defaultSubtotal="0">
      <items count="3">
        <item x="1"/>
        <item x="0"/>
        <item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0"/>
  </rowFields>
  <rowItems count="2">
    <i>
      <x v="1"/>
    </i>
    <i t="grand">
      <x/>
    </i>
  </rowItems>
  <colFields count="1">
    <field x="1"/>
  </colFields>
  <colItems count="5">
    <i>
      <x v="3"/>
    </i>
    <i>
      <x v="4"/>
    </i>
    <i>
      <x v="5"/>
    </i>
    <i>
      <x v="6"/>
    </i>
    <i t="grand">
      <x/>
    </i>
  </colItems>
  <pageFields count="1">
    <pageField fld="5" item="1" hier="-1"/>
  </pageFields>
  <dataFields count="1">
    <dataField name="Сумма по полю КолвоПаллет" fld="6" baseField="1" baseItem="35"/>
  </dataFields>
  <formats count="1">
    <format dxfId="9">
      <pivotArea type="all" dataOnly="0" outline="0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C8" sqref="C8"/>
    </sheetView>
  </sheetViews>
  <sheetFormatPr defaultRowHeight="15" x14ac:dyDescent="0.25"/>
  <cols>
    <col min="1" max="1" width="28.5703125" style="4" bestFit="1" customWidth="1"/>
    <col min="2" max="5" width="13.140625" style="4" customWidth="1"/>
    <col min="6" max="6" width="11.85546875" style="4" customWidth="1"/>
    <col min="7" max="7" width="11.85546875" bestFit="1" customWidth="1"/>
    <col min="8" max="8" width="7.5703125" bestFit="1" customWidth="1"/>
    <col min="9" max="13" width="10.28515625" customWidth="1"/>
    <col min="14" max="16" width="10.28515625" bestFit="1" customWidth="1"/>
    <col min="17" max="17" width="11.85546875" bestFit="1" customWidth="1"/>
  </cols>
  <sheetData>
    <row r="1" spans="1:6" x14ac:dyDescent="0.25">
      <c r="B1" s="6" t="str">
        <f ca="1">WEEKNUM(NOW(),2)-6&amp;" нед."</f>
        <v>38 нед.</v>
      </c>
      <c r="C1" s="6" t="str">
        <f ca="1">WEEKNUM(NOW(),2)-5&amp;" нед."</f>
        <v>39 нед.</v>
      </c>
      <c r="D1" s="6" t="str">
        <f ca="1">WEEKNUM(NOW(),2)-4&amp;" нед."</f>
        <v>40 нед.</v>
      </c>
      <c r="E1" s="6" t="str">
        <f ca="1">WEEKNUM(NOW(),2)-3&amp;" нед."</f>
        <v>41 нед.</v>
      </c>
    </row>
    <row r="4" spans="1:6" x14ac:dyDescent="0.25">
      <c r="A4" s="5" t="s">
        <v>1</v>
      </c>
      <c r="B4" s="4" t="s">
        <v>3</v>
      </c>
    </row>
    <row r="6" spans="1:6" x14ac:dyDescent="0.25">
      <c r="A6" s="5" t="s">
        <v>35</v>
      </c>
      <c r="B6" s="5" t="s">
        <v>4</v>
      </c>
    </row>
    <row r="7" spans="1:6" x14ac:dyDescent="0.25">
      <c r="A7" s="5" t="s">
        <v>0</v>
      </c>
      <c r="B7" s="4" t="s">
        <v>8</v>
      </c>
      <c r="C7" s="4" t="s">
        <v>9</v>
      </c>
      <c r="D7" s="4" t="s">
        <v>10</v>
      </c>
      <c r="E7" s="4" t="s">
        <v>11</v>
      </c>
      <c r="F7" s="4" t="s">
        <v>13</v>
      </c>
    </row>
    <row r="8" spans="1:6" x14ac:dyDescent="0.25">
      <c r="A8" s="4" t="s">
        <v>37</v>
      </c>
      <c r="B8" s="4">
        <v>651</v>
      </c>
      <c r="C8" s="4">
        <v>667</v>
      </c>
      <c r="D8" s="4">
        <v>129</v>
      </c>
      <c r="E8" s="4">
        <v>1065</v>
      </c>
      <c r="F8" s="4">
        <v>2512</v>
      </c>
    </row>
    <row r="9" spans="1:6" x14ac:dyDescent="0.25">
      <c r="A9" s="4" t="s">
        <v>13</v>
      </c>
      <c r="B9" s="4">
        <v>651</v>
      </c>
      <c r="C9" s="4">
        <v>667</v>
      </c>
      <c r="D9" s="4">
        <v>129</v>
      </c>
      <c r="E9" s="4">
        <v>1065</v>
      </c>
      <c r="F9" s="4">
        <v>2512</v>
      </c>
    </row>
    <row r="12" spans="1:6" x14ac:dyDescent="0.25">
      <c r="A12" s="5" t="s">
        <v>1</v>
      </c>
      <c r="B12" s="4" t="s">
        <v>36</v>
      </c>
    </row>
    <row r="14" spans="1:6" x14ac:dyDescent="0.25">
      <c r="A14" s="5" t="s">
        <v>35</v>
      </c>
      <c r="B14" s="5" t="s">
        <v>4</v>
      </c>
    </row>
    <row r="15" spans="1:6" x14ac:dyDescent="0.25">
      <c r="A15" s="5" t="s">
        <v>0</v>
      </c>
      <c r="B15" s="4" t="s">
        <v>8</v>
      </c>
      <c r="C15" s="4" t="s">
        <v>9</v>
      </c>
      <c r="D15" s="4" t="s">
        <v>10</v>
      </c>
      <c r="E15" s="4" t="s">
        <v>11</v>
      </c>
      <c r="F15" s="4" t="s">
        <v>13</v>
      </c>
    </row>
    <row r="16" spans="1:6" x14ac:dyDescent="0.25">
      <c r="A16" s="4" t="s">
        <v>37</v>
      </c>
      <c r="B16" s="4">
        <v>651</v>
      </c>
      <c r="C16" s="4">
        <v>667</v>
      </c>
      <c r="D16" s="4">
        <v>162</v>
      </c>
      <c r="E16" s="4">
        <v>1065</v>
      </c>
      <c r="F16" s="4">
        <v>2545</v>
      </c>
    </row>
    <row r="17" spans="1:6" x14ac:dyDescent="0.25">
      <c r="A17" s="4" t="s">
        <v>13</v>
      </c>
      <c r="B17" s="4">
        <v>651</v>
      </c>
      <c r="C17" s="4">
        <v>667</v>
      </c>
      <c r="D17" s="4">
        <v>162</v>
      </c>
      <c r="E17" s="4">
        <v>1065</v>
      </c>
      <c r="F17" s="4">
        <v>2545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workbookViewId="0">
      <selection activeCell="A2" sqref="A2:A16"/>
    </sheetView>
  </sheetViews>
  <sheetFormatPr defaultRowHeight="15" x14ac:dyDescent="0.25"/>
  <sheetData>
    <row r="1" spans="1:9" x14ac:dyDescent="0.25">
      <c r="A1" t="s">
        <v>0</v>
      </c>
      <c r="B1" t="s">
        <v>4</v>
      </c>
      <c r="C1" t="s">
        <v>15</v>
      </c>
      <c r="D1" t="s">
        <v>16</v>
      </c>
      <c r="E1" t="s">
        <v>23</v>
      </c>
      <c r="F1" t="s">
        <v>1</v>
      </c>
      <c r="G1" t="s">
        <v>24</v>
      </c>
      <c r="H1" t="s">
        <v>25</v>
      </c>
      <c r="I1" t="s">
        <v>2</v>
      </c>
    </row>
    <row r="2" spans="1:9" x14ac:dyDescent="0.25">
      <c r="A2" t="s">
        <v>37</v>
      </c>
      <c r="B2" t="s">
        <v>5</v>
      </c>
      <c r="C2" t="s">
        <v>27</v>
      </c>
      <c r="D2" t="s">
        <v>19</v>
      </c>
      <c r="E2" t="s">
        <v>15</v>
      </c>
      <c r="F2" t="s">
        <v>3</v>
      </c>
      <c r="G2">
        <v>185</v>
      </c>
      <c r="H2">
        <v>9</v>
      </c>
      <c r="I2" s="1" t="str">
        <f t="shared" ref="I2" si="0">IF(OR(F2="Приемщик",F2="Приёмщик"),IF(G2&lt;10,"Не исп",""),"")</f>
        <v/>
      </c>
    </row>
    <row r="3" spans="1:9" x14ac:dyDescent="0.25">
      <c r="A3" t="s">
        <v>37</v>
      </c>
      <c r="B3" t="s">
        <v>6</v>
      </c>
      <c r="C3" t="s">
        <v>28</v>
      </c>
      <c r="D3" t="s">
        <v>17</v>
      </c>
      <c r="E3" t="s">
        <v>15</v>
      </c>
      <c r="F3" t="s">
        <v>3</v>
      </c>
      <c r="G3">
        <v>309</v>
      </c>
      <c r="H3">
        <v>9</v>
      </c>
      <c r="I3" s="1" t="str">
        <f t="shared" ref="I3:I4" si="1">IF(OR(F3="Приемщик",F3="Приёмщик"),IF(G3&lt;10,"Не исп",""),"")</f>
        <v/>
      </c>
    </row>
    <row r="4" spans="1:9" x14ac:dyDescent="0.25">
      <c r="A4" t="s">
        <v>37</v>
      </c>
      <c r="B4" t="s">
        <v>6</v>
      </c>
      <c r="C4" t="s">
        <v>28</v>
      </c>
      <c r="D4" t="s">
        <v>19</v>
      </c>
      <c r="E4" t="s">
        <v>15</v>
      </c>
      <c r="F4" t="s">
        <v>3</v>
      </c>
      <c r="G4">
        <v>194</v>
      </c>
      <c r="H4">
        <v>9</v>
      </c>
      <c r="I4" s="1" t="str">
        <f t="shared" si="1"/>
        <v/>
      </c>
    </row>
    <row r="5" spans="1:9" x14ac:dyDescent="0.25">
      <c r="A5" t="s">
        <v>37</v>
      </c>
      <c r="B5" t="s">
        <v>7</v>
      </c>
      <c r="C5" t="s">
        <v>29</v>
      </c>
      <c r="D5" t="s">
        <v>17</v>
      </c>
      <c r="E5" t="s">
        <v>15</v>
      </c>
      <c r="F5" t="s">
        <v>3</v>
      </c>
      <c r="G5">
        <v>261</v>
      </c>
      <c r="H5">
        <v>9</v>
      </c>
      <c r="I5" s="1" t="str">
        <f t="shared" ref="I5:I6" si="2">IF(OR(F5="Приемщик",F5="Приёмщик"),IF(G5&lt;10,"Не исп",""),"")</f>
        <v/>
      </c>
    </row>
    <row r="6" spans="1:9" x14ac:dyDescent="0.25">
      <c r="A6" t="s">
        <v>37</v>
      </c>
      <c r="B6" t="s">
        <v>7</v>
      </c>
      <c r="C6" t="s">
        <v>29</v>
      </c>
      <c r="D6" t="s">
        <v>26</v>
      </c>
      <c r="E6" t="s">
        <v>15</v>
      </c>
      <c r="F6" t="s">
        <v>14</v>
      </c>
      <c r="G6">
        <v>1</v>
      </c>
      <c r="H6">
        <v>9</v>
      </c>
      <c r="I6" s="1" t="str">
        <f t="shared" si="2"/>
        <v/>
      </c>
    </row>
    <row r="7" spans="1:9" x14ac:dyDescent="0.25">
      <c r="A7" t="s">
        <v>37</v>
      </c>
      <c r="B7" t="s">
        <v>8</v>
      </c>
      <c r="C7" t="s">
        <v>30</v>
      </c>
      <c r="D7" t="s">
        <v>17</v>
      </c>
      <c r="E7" t="s">
        <v>15</v>
      </c>
      <c r="F7" t="s">
        <v>3</v>
      </c>
      <c r="G7">
        <v>189</v>
      </c>
      <c r="H7">
        <v>9</v>
      </c>
      <c r="I7" s="1" t="str">
        <f t="shared" ref="I7:I8" si="3">IF(OR(F7="Приемщик",F7="Приёмщик"),IF(G7&lt;10,"Не исп",""),"")</f>
        <v/>
      </c>
    </row>
    <row r="8" spans="1:9" x14ac:dyDescent="0.25">
      <c r="A8" t="s">
        <v>37</v>
      </c>
      <c r="B8" t="s">
        <v>8</v>
      </c>
      <c r="C8" t="s">
        <v>30</v>
      </c>
      <c r="D8" t="s">
        <v>18</v>
      </c>
      <c r="E8" t="s">
        <v>15</v>
      </c>
      <c r="F8" t="s">
        <v>3</v>
      </c>
      <c r="G8">
        <v>462</v>
      </c>
      <c r="H8">
        <v>9</v>
      </c>
      <c r="I8" s="1" t="str">
        <f t="shared" si="3"/>
        <v/>
      </c>
    </row>
    <row r="9" spans="1:9" x14ac:dyDescent="0.25">
      <c r="A9" t="s">
        <v>37</v>
      </c>
      <c r="B9" t="s">
        <v>9</v>
      </c>
      <c r="C9" t="s">
        <v>31</v>
      </c>
      <c r="D9" t="s">
        <v>21</v>
      </c>
      <c r="E9" t="s">
        <v>15</v>
      </c>
      <c r="F9" t="s">
        <v>3</v>
      </c>
      <c r="G9">
        <v>430</v>
      </c>
      <c r="H9">
        <v>9</v>
      </c>
      <c r="I9" s="1" t="str">
        <f t="shared" ref="I9:I10" si="4">IF(OR(F9="Приемщик",F9="Приёмщик"),IF(G9&lt;10,"Не исп",""),"")</f>
        <v/>
      </c>
    </row>
    <row r="10" spans="1:9" x14ac:dyDescent="0.25">
      <c r="A10" t="s">
        <v>37</v>
      </c>
      <c r="B10" t="s">
        <v>9</v>
      </c>
      <c r="C10" t="s">
        <v>31</v>
      </c>
      <c r="D10" t="s">
        <v>20</v>
      </c>
      <c r="E10" t="s">
        <v>22</v>
      </c>
      <c r="F10" t="s">
        <v>3</v>
      </c>
      <c r="G10">
        <v>237</v>
      </c>
      <c r="H10">
        <v>11</v>
      </c>
      <c r="I10" s="1" t="str">
        <f t="shared" si="4"/>
        <v/>
      </c>
    </row>
    <row r="11" spans="1:9" x14ac:dyDescent="0.25">
      <c r="A11" t="s">
        <v>37</v>
      </c>
      <c r="B11" t="s">
        <v>10</v>
      </c>
      <c r="C11" t="s">
        <v>32</v>
      </c>
      <c r="D11" t="s">
        <v>19</v>
      </c>
      <c r="E11" t="s">
        <v>15</v>
      </c>
      <c r="F11" t="s">
        <v>3</v>
      </c>
      <c r="G11">
        <v>129</v>
      </c>
      <c r="H11">
        <v>9</v>
      </c>
      <c r="I11" s="1" t="str">
        <f t="shared" ref="I11:I12" si="5">IF(OR(F11="Приемщик",F11="Приёмщик"),IF(G11&lt;10,"Не исп",""),"")</f>
        <v/>
      </c>
    </row>
    <row r="12" spans="1:9" x14ac:dyDescent="0.25">
      <c r="A12" t="s">
        <v>37</v>
      </c>
      <c r="B12" t="s">
        <v>10</v>
      </c>
      <c r="C12" t="s">
        <v>32</v>
      </c>
      <c r="D12" t="s">
        <v>26</v>
      </c>
      <c r="E12" t="s">
        <v>15</v>
      </c>
      <c r="F12" t="s">
        <v>14</v>
      </c>
      <c r="G12">
        <v>33</v>
      </c>
      <c r="H12">
        <v>9</v>
      </c>
      <c r="I12" s="1" t="str">
        <f t="shared" si="5"/>
        <v/>
      </c>
    </row>
    <row r="13" spans="1:9" x14ac:dyDescent="0.25">
      <c r="A13" t="s">
        <v>37</v>
      </c>
      <c r="B13" t="s">
        <v>11</v>
      </c>
      <c r="C13" t="s">
        <v>33</v>
      </c>
      <c r="D13" t="s">
        <v>17</v>
      </c>
      <c r="E13" t="s">
        <v>15</v>
      </c>
      <c r="F13" t="s">
        <v>3</v>
      </c>
      <c r="G13">
        <v>353</v>
      </c>
      <c r="H13">
        <v>9</v>
      </c>
      <c r="I13" s="1" t="str">
        <f t="shared" ref="I13:I14" si="6">IF(OR(F13="Приемщик",F13="Приёмщик"),IF(G13&lt;10,"Не исп",""),"")</f>
        <v/>
      </c>
    </row>
    <row r="14" spans="1:9" x14ac:dyDescent="0.25">
      <c r="A14" t="s">
        <v>37</v>
      </c>
      <c r="B14" t="s">
        <v>11</v>
      </c>
      <c r="C14" t="s">
        <v>33</v>
      </c>
      <c r="D14" t="s">
        <v>18</v>
      </c>
      <c r="E14" t="s">
        <v>15</v>
      </c>
      <c r="F14" t="s">
        <v>3</v>
      </c>
      <c r="G14">
        <v>712</v>
      </c>
      <c r="H14">
        <v>9</v>
      </c>
      <c r="I14" s="1" t="str">
        <f t="shared" si="6"/>
        <v/>
      </c>
    </row>
    <row r="15" spans="1:9" x14ac:dyDescent="0.25">
      <c r="A15" t="s">
        <v>37</v>
      </c>
      <c r="B15" s="2" t="s">
        <v>12</v>
      </c>
      <c r="C15" t="s">
        <v>34</v>
      </c>
      <c r="D15" s="2" t="s">
        <v>17</v>
      </c>
      <c r="E15" t="s">
        <v>15</v>
      </c>
      <c r="F15" t="s">
        <v>3</v>
      </c>
      <c r="G15" s="3">
        <v>338</v>
      </c>
      <c r="H15" s="3">
        <v>9</v>
      </c>
      <c r="I15" s="1" t="str">
        <f t="shared" ref="I15:I16" si="7">IF(OR(F15="Приемщик",F15="Приёмщик"),IF(G15&lt;10,"Не исп",""),"")</f>
        <v/>
      </c>
    </row>
    <row r="16" spans="1:9" x14ac:dyDescent="0.25">
      <c r="A16" t="s">
        <v>37</v>
      </c>
      <c r="B16" s="2" t="s">
        <v>12</v>
      </c>
      <c r="C16" t="s">
        <v>34</v>
      </c>
      <c r="D16" s="2" t="s">
        <v>19</v>
      </c>
      <c r="E16" t="s">
        <v>15</v>
      </c>
      <c r="F16" t="s">
        <v>3</v>
      </c>
      <c r="G16" s="3">
        <v>243</v>
      </c>
      <c r="H16" s="3">
        <v>9</v>
      </c>
      <c r="I16" s="1" t="str">
        <f t="shared" si="7"/>
        <v/>
      </c>
    </row>
  </sheetData>
  <autoFilter ref="A1:I1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сводные</vt:lpstr>
      <vt:lpstr>Данные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2014-10-28T13:48:20Z</dcterms:modified>
</cp:coreProperties>
</file>