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ЦЕЛИ\"/>
    </mc:Choice>
  </mc:AlternateContent>
  <bookViews>
    <workbookView xWindow="0" yWindow="0" windowWidth="20490" windowHeight="7455" activeTab="1"/>
  </bookViews>
  <sheets>
    <sheet name="форма 1 за 2013г" sheetId="1" r:id="rId1"/>
    <sheet name="Форма 2 за 2013 " sheetId="2" r:id="rId2"/>
  </sheets>
  <externalReferences>
    <externalReference r:id="rId3"/>
  </externalReferenc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J100" i="1" l="1"/>
  <c r="BU98" i="1"/>
  <c r="BU97" i="1"/>
  <c r="CJ95" i="1"/>
  <c r="BU95" i="1"/>
  <c r="BU94" i="1"/>
  <c r="CJ93" i="1"/>
  <c r="BU93" i="1"/>
  <c r="BU91" i="1" s="1"/>
  <c r="BU92" i="1"/>
  <c r="BF91" i="1"/>
  <c r="BU89" i="1"/>
  <c r="BU87" i="1"/>
  <c r="BU85" i="1"/>
  <c r="BF85" i="1"/>
  <c r="BF100" i="1" s="1"/>
  <c r="CJ78" i="1"/>
  <c r="CJ101" i="1" s="1"/>
  <c r="BU75" i="1"/>
  <c r="BU78" i="1" s="1"/>
  <c r="BF75" i="1"/>
  <c r="BF78" i="1" s="1"/>
  <c r="BU62" i="1"/>
  <c r="BU61" i="1"/>
  <c r="BU60" i="1"/>
  <c r="BU59" i="1"/>
  <c r="BU58" i="1"/>
  <c r="BU57" i="1" s="1"/>
  <c r="CJ57" i="1"/>
  <c r="CJ63" i="1" s="1"/>
  <c r="BF57" i="1"/>
  <c r="BU54" i="1"/>
  <c r="BF54" i="1"/>
  <c r="BF49" i="1" s="1"/>
  <c r="BU53" i="1"/>
  <c r="BU52" i="1"/>
  <c r="BU51" i="1"/>
  <c r="BU50" i="1"/>
  <c r="BU49" i="1" s="1"/>
  <c r="BU47" i="1"/>
  <c r="BU46" i="1"/>
  <c r="BU45" i="1"/>
  <c r="BU44" i="1"/>
  <c r="BU43" i="1"/>
  <c r="BU42" i="1"/>
  <c r="BU40" i="1" s="1"/>
  <c r="BU63" i="1" s="1"/>
  <c r="BF40" i="1"/>
  <c r="CJ39" i="1"/>
  <c r="BF39" i="1"/>
  <c r="BU37" i="1"/>
  <c r="CJ34" i="1"/>
  <c r="BU34" i="1"/>
  <c r="BU33" i="1"/>
  <c r="BU39" i="1" s="1"/>
  <c r="BU64" i="1" s="1"/>
  <c r="BU27" i="1"/>
  <c r="CJ64" i="1" l="1"/>
  <c r="BF63" i="1"/>
  <c r="BF64" i="1" s="1"/>
  <c r="BF101" i="1"/>
  <c r="BU100" i="1"/>
  <c r="BU101" i="1" s="1"/>
</calcChain>
</file>

<file path=xl/sharedStrings.xml><?xml version="1.0" encoding="utf-8"?>
<sst xmlns="http://schemas.openxmlformats.org/spreadsheetml/2006/main" count="735" uniqueCount="420">
  <si>
    <t>Приложение № 1</t>
  </si>
  <si>
    <t>к Приказу Министерства финансов</t>
  </si>
  <si>
    <t>Российской Федерации</t>
  </si>
  <si>
    <t>от 02.07.2010 № 66н</t>
  </si>
  <si>
    <t>(в ред. Приказа Минфина РФ</t>
  </si>
  <si>
    <t>от 05.10.2011 № 124н)</t>
  </si>
  <si>
    <t>Формы</t>
  </si>
  <si>
    <t>бухгалтерского баланса и отчета о прибылях и убытках</t>
  </si>
  <si>
    <t>Бухгалтерский баланс</t>
  </si>
  <si>
    <t>на</t>
  </si>
  <si>
    <t xml:space="preserve">31 декабря </t>
  </si>
  <si>
    <t>13</t>
  </si>
  <si>
    <t xml:space="preserve"> г.</t>
  </si>
  <si>
    <t>Коды</t>
  </si>
  <si>
    <t>Форма по ОКУД</t>
  </si>
  <si>
    <t>0710001</t>
  </si>
  <si>
    <t>Дата (число, месяц, год)</t>
  </si>
  <si>
    <t>31</t>
  </si>
  <si>
    <t>12</t>
  </si>
  <si>
    <t>2013</t>
  </si>
  <si>
    <t>Организация</t>
  </si>
  <si>
    <t>по ОКПО</t>
  </si>
  <si>
    <t>54850444</t>
  </si>
  <si>
    <t>Идентификационный номер налогоплательщика</t>
  </si>
  <si>
    <t>ИНН</t>
  </si>
  <si>
    <t>7713273035\770101001</t>
  </si>
  <si>
    <t>Вид экономической</t>
  </si>
  <si>
    <t>по</t>
  </si>
  <si>
    <t>28.75</t>
  </si>
  <si>
    <t>деятельности</t>
  </si>
  <si>
    <t>Производство, маркетинговые услуги</t>
  </si>
  <si>
    <t>ОКВЭД</t>
  </si>
  <si>
    <t>Организационно-правовая форма/форма собственности</t>
  </si>
  <si>
    <t>частная</t>
  </si>
  <si>
    <t>65</t>
  </si>
  <si>
    <t>23</t>
  </si>
  <si>
    <t>Общество с ограниченной ответственностью</t>
  </si>
  <si>
    <t>по ОКОПФ/ОКФС</t>
  </si>
  <si>
    <t xml:space="preserve">Единица измерения: тыс. руб. </t>
  </si>
  <si>
    <t>по ОКЕИ</t>
  </si>
  <si>
    <t>384 (385)</t>
  </si>
  <si>
    <t>Местонахождение (адрес)</t>
  </si>
  <si>
    <r>
      <t xml:space="preserve">Поясне-
ния </t>
    </r>
    <r>
      <rPr>
        <vertAlign val="superscript"/>
        <sz val="9"/>
        <rFont val="Arial"/>
        <family val="2"/>
        <charset val="204"/>
      </rPr>
      <t>1</t>
    </r>
  </si>
  <si>
    <r>
      <t xml:space="preserve">Наименование показателя </t>
    </r>
    <r>
      <rPr>
        <vertAlign val="superscript"/>
        <sz val="9"/>
        <rFont val="Arial"/>
        <family val="2"/>
        <charset val="204"/>
      </rPr>
      <t>2</t>
    </r>
  </si>
  <si>
    <t>Код</t>
  </si>
  <si>
    <t xml:space="preserve">На </t>
  </si>
  <si>
    <t>31 декабря</t>
  </si>
  <si>
    <t>На 31 декабря</t>
  </si>
  <si>
    <r>
      <t xml:space="preserve"> г.</t>
    </r>
    <r>
      <rPr>
        <vertAlign val="superscript"/>
        <sz val="9"/>
        <rFont val="Arial"/>
        <family val="2"/>
        <charset val="204"/>
      </rPr>
      <t>3</t>
    </r>
  </si>
  <si>
    <r>
      <t xml:space="preserve"> г.</t>
    </r>
    <r>
      <rPr>
        <vertAlign val="superscript"/>
        <sz val="9"/>
        <rFont val="Arial"/>
        <family val="2"/>
        <charset val="204"/>
      </rPr>
      <t>4</t>
    </r>
  </si>
  <si>
    <t>11</t>
  </si>
  <si>
    <r>
      <t xml:space="preserve"> г.</t>
    </r>
    <r>
      <rPr>
        <vertAlign val="superscript"/>
        <sz val="9"/>
        <rFont val="Arial"/>
        <family val="2"/>
        <charset val="204"/>
      </rPr>
      <t>5</t>
    </r>
  </si>
  <si>
    <t>АКТИВ</t>
  </si>
  <si>
    <t>1110</t>
  </si>
  <si>
    <t>I. ВНЕОБОРОТНЫЕ АКТИВЫ</t>
  </si>
  <si>
    <t>Нематериальные активы</t>
  </si>
  <si>
    <t>Результаты исследований и разработок</t>
  </si>
  <si>
    <t>1120</t>
  </si>
  <si>
    <t>Нематериальные поисковые активы</t>
  </si>
  <si>
    <t>1130</t>
  </si>
  <si>
    <t>Материальные поисковые активы</t>
  </si>
  <si>
    <t>1140</t>
  </si>
  <si>
    <t>Основные средства</t>
  </si>
  <si>
    <t>1150</t>
  </si>
  <si>
    <t>в т.ч Незавершенное строительство</t>
  </si>
  <si>
    <t>11501</t>
  </si>
  <si>
    <t>Доходные вложения в материальные ценности</t>
  </si>
  <si>
    <t>1160</t>
  </si>
  <si>
    <t>Финансовые вложения</t>
  </si>
  <si>
    <t>1170</t>
  </si>
  <si>
    <t>Отложенные налоговые активы</t>
  </si>
  <si>
    <t>1180</t>
  </si>
  <si>
    <t>Прочие внеоборотные активы</t>
  </si>
  <si>
    <t>1190</t>
  </si>
  <si>
    <t>Итого по разделу I</t>
  </si>
  <si>
    <t>1100</t>
  </si>
  <si>
    <t>II. ОБОРОТНЫЕ АКТИВЫ</t>
  </si>
  <si>
    <t>1210</t>
  </si>
  <si>
    <t>Запасы в том числе:</t>
  </si>
  <si>
    <t>Сырье, материалы</t>
  </si>
  <si>
    <t>12101</t>
  </si>
  <si>
    <t>Полуфабрикаты собственного производства</t>
  </si>
  <si>
    <t>12102</t>
  </si>
  <si>
    <t>Полуфабрикаты (давальческое сырье)</t>
  </si>
  <si>
    <t>12103</t>
  </si>
  <si>
    <t>Товары</t>
  </si>
  <si>
    <t>12104</t>
  </si>
  <si>
    <t>Готовая продукция</t>
  </si>
  <si>
    <t>12105</t>
  </si>
  <si>
    <t>Расходы будущих периодов</t>
  </si>
  <si>
    <t>12106</t>
  </si>
  <si>
    <t>Налог на добавленную стоимость по приобретенным ценностям</t>
  </si>
  <si>
    <t>1220</t>
  </si>
  <si>
    <t>Дебиторская задолженность,в том числе</t>
  </si>
  <si>
    <t>1230</t>
  </si>
  <si>
    <t>Покупатели и заказчики</t>
  </si>
  <si>
    <t>12301</t>
  </si>
  <si>
    <t>Поставщики и подрядчики</t>
  </si>
  <si>
    <t>12302</t>
  </si>
  <si>
    <t>Налоги и сборы</t>
  </si>
  <si>
    <t>12303</t>
  </si>
  <si>
    <t>Расчеты с подотчетными лицами</t>
  </si>
  <si>
    <t>12304</t>
  </si>
  <si>
    <t>Расчеты с персоналом по прочим операциям</t>
  </si>
  <si>
    <t>12305</t>
  </si>
  <si>
    <t>Расчеты с прочими дебиторами и кредиторами</t>
  </si>
  <si>
    <t>12306</t>
  </si>
  <si>
    <t>Финансовые вложения (за исключением денежных эквивалентов)</t>
  </si>
  <si>
    <t>1240</t>
  </si>
  <si>
    <t>Денежные средства и денежные эквиваленты,  в том числе:</t>
  </si>
  <si>
    <t>1250</t>
  </si>
  <si>
    <t>Касса организации</t>
  </si>
  <si>
    <t>12501</t>
  </si>
  <si>
    <t>Расчетные счета</t>
  </si>
  <si>
    <t>12502</t>
  </si>
  <si>
    <t>Валютные счета</t>
  </si>
  <si>
    <t>12503</t>
  </si>
  <si>
    <t>Прочие специальные счета</t>
  </si>
  <si>
    <t>12504</t>
  </si>
  <si>
    <t>Прочие оборотные активы</t>
  </si>
  <si>
    <t>1260</t>
  </si>
  <si>
    <t>Итого по разделу II</t>
  </si>
  <si>
    <t>1200</t>
  </si>
  <si>
    <t>БАЛАНС</t>
  </si>
  <si>
    <t>1600</t>
  </si>
  <si>
    <t>Форма 0710001 с. 2</t>
  </si>
  <si>
    <t>ПАССИВ</t>
  </si>
  <si>
    <t>1310</t>
  </si>
  <si>
    <r>
      <t xml:space="preserve">III. КАПИТАЛ И РЕЗЕРВЫ </t>
    </r>
    <r>
      <rPr>
        <vertAlign val="superscript"/>
        <sz val="9"/>
        <rFont val="Arial"/>
        <family val="2"/>
        <charset val="204"/>
      </rPr>
      <t>6</t>
    </r>
  </si>
  <si>
    <t>Уставный капитал (складочный 
капитал, уставный фонд, вклады товарищей)</t>
  </si>
  <si>
    <t>Собственные акции, выкупленные у акционеров</t>
  </si>
  <si>
    <t>1320</t>
  </si>
  <si>
    <t>(</t>
  </si>
  <si>
    <r>
      <t>)</t>
    </r>
    <r>
      <rPr>
        <vertAlign val="superscript"/>
        <sz val="9"/>
        <rFont val="Arial"/>
        <family val="2"/>
        <charset val="204"/>
      </rPr>
      <t>7</t>
    </r>
  </si>
  <si>
    <t>)</t>
  </si>
  <si>
    <t>Переоценка внеоборотных активов</t>
  </si>
  <si>
    <t>1340</t>
  </si>
  <si>
    <t>Добавочный капитал (без переоценки)</t>
  </si>
  <si>
    <t>1350</t>
  </si>
  <si>
    <t>Резервный капитал</t>
  </si>
  <si>
    <t>1360</t>
  </si>
  <si>
    <t>Нераспределенная прибыль (непокрытый убыток)</t>
  </si>
  <si>
    <t>1370</t>
  </si>
  <si>
    <t>Итого по разделу III</t>
  </si>
  <si>
    <t>1300</t>
  </si>
  <si>
    <t>IV. ДОЛГОСРОЧНЫЕ ОБЯЗАТЕЛЬСТВА</t>
  </si>
  <si>
    <t>1410</t>
  </si>
  <si>
    <t>Заемные средства</t>
  </si>
  <si>
    <t>Отложенные налоговые обязательства</t>
  </si>
  <si>
    <t>1420</t>
  </si>
  <si>
    <t>Оценочные обязательства</t>
  </si>
  <si>
    <t>1430</t>
  </si>
  <si>
    <t>Прочие обязательства</t>
  </si>
  <si>
    <t>1450</t>
  </si>
  <si>
    <t>Итого по разделу IV</t>
  </si>
  <si>
    <t>1400</t>
  </si>
  <si>
    <t>V. КРАТКОСРОЧНЫЕ ОБЯЗАТЕЛЬСТВА</t>
  </si>
  <si>
    <t>1510</t>
  </si>
  <si>
    <t>Заемные средства, в том числе:</t>
  </si>
  <si>
    <t>Краткосрочные займы (рубли)</t>
  </si>
  <si>
    <t>15101</t>
  </si>
  <si>
    <t>Проценты по краткосрочным займам (рубли)</t>
  </si>
  <si>
    <t>15102</t>
  </si>
  <si>
    <t>Краткосрочные займы (валюта)</t>
  </si>
  <si>
    <t>15103</t>
  </si>
  <si>
    <t>Проценты по краткосрочным займам (валюта)</t>
  </si>
  <si>
    <t>15104</t>
  </si>
  <si>
    <t>Кредиторская задолженность, в том числе:</t>
  </si>
  <si>
    <t>1520</t>
  </si>
  <si>
    <t>Расчеты с поставщиками и подрядчиками</t>
  </si>
  <si>
    <t>15201</t>
  </si>
  <si>
    <t>Расчеты по налогам и сборам</t>
  </si>
  <si>
    <t>15202</t>
  </si>
  <si>
    <t>Расчеты с персоналом по оплате труда</t>
  </si>
  <si>
    <t>15203</t>
  </si>
  <si>
    <t>Расчеты с разными дебиторами и кредиторами</t>
  </si>
  <si>
    <t>15204</t>
  </si>
  <si>
    <t>15205</t>
  </si>
  <si>
    <t>Доходы будущих периодов</t>
  </si>
  <si>
    <t>1530</t>
  </si>
  <si>
    <t>1540</t>
  </si>
  <si>
    <t>1550</t>
  </si>
  <si>
    <t>Итого по разделу V</t>
  </si>
  <si>
    <t>1500</t>
  </si>
  <si>
    <t>1700</t>
  </si>
  <si>
    <t xml:space="preserve">Финансовый </t>
  </si>
  <si>
    <t>Главный</t>
  </si>
  <si>
    <t>директор</t>
  </si>
  <si>
    <t>бухгалтер</t>
  </si>
  <si>
    <t>(подпись)</t>
  </si>
  <si>
    <t>(расшифровка подписи)</t>
  </si>
  <si>
    <t>"</t>
  </si>
  <si>
    <t>20</t>
  </si>
  <si>
    <t>января</t>
  </si>
  <si>
    <t>14</t>
  </si>
  <si>
    <t>г.</t>
  </si>
  <si>
    <t>Примечания</t>
  </si>
  <si>
    <r>
      <t>_______</t>
    </r>
    <r>
      <rPr>
        <sz val="7"/>
        <rFont val="Arial"/>
        <family val="2"/>
        <charset val="204"/>
      </rPr>
      <t>1.</t>
    </r>
    <r>
      <rPr>
        <sz val="7"/>
        <color indexed="9"/>
        <rFont val="Arial"/>
        <family val="2"/>
        <charset val="204"/>
      </rPr>
      <t>_</t>
    </r>
    <r>
      <rPr>
        <sz val="7"/>
        <rFont val="Arial"/>
        <family val="2"/>
        <charset val="204"/>
      </rPr>
      <t>Указывается номер соответствующего пояснения к бухгалтерскому балансу и отчету о прибылях и убытках.</t>
    </r>
  </si>
  <si>
    <r>
      <t>_______</t>
    </r>
    <r>
      <rPr>
        <sz val="7"/>
        <rFont val="Arial"/>
        <family val="2"/>
        <charset val="204"/>
      </rPr>
      <t>2.</t>
    </r>
    <r>
      <rPr>
        <sz val="7"/>
        <color indexed="9"/>
        <rFont val="Arial"/>
        <family val="2"/>
        <charset val="204"/>
      </rPr>
      <t>_</t>
    </r>
    <r>
      <rPr>
        <sz val="7"/>
        <rFont val="Arial"/>
        <family val="2"/>
        <charset val="204"/>
      </rPr>
      <t>В соответствии с Положением по бухгалтерскому учету "Бухгалтерская отчетность организации" ПБУ 4/99, утвержденным Приказом Министерства финансов Российской Федерации от 6 июля 1999 г. № 43н (по заключению Министерства юстиции Российской Федерации № 6417-ПК от 6 августа 1999 г. указанным Приказ в государственной регистрации не нуждается), показатели об отдельных активах, обязательствах могут приводиться общей суммой с раскрытием в пояснениях к бухгалтерскому балансу, если каждый из этих показателей в отдельности несущественен для оценки заинтересованными пользователями финансового положения организации или финансовых результатов ее деятельности.</t>
    </r>
  </si>
  <si>
    <r>
      <t>_______</t>
    </r>
    <r>
      <rPr>
        <sz val="7"/>
        <rFont val="Arial"/>
        <family val="2"/>
        <charset val="204"/>
      </rPr>
      <t>3.</t>
    </r>
    <r>
      <rPr>
        <sz val="7"/>
        <color indexed="9"/>
        <rFont val="Arial"/>
        <family val="2"/>
        <charset val="204"/>
      </rPr>
      <t>_</t>
    </r>
    <r>
      <rPr>
        <sz val="7"/>
        <rFont val="Arial"/>
        <family val="2"/>
        <charset val="204"/>
      </rPr>
      <t>Указывается отчетная дата отчетного периода.</t>
    </r>
  </si>
  <si>
    <r>
      <t>_______</t>
    </r>
    <r>
      <rPr>
        <sz val="7"/>
        <rFont val="Arial"/>
        <family val="2"/>
        <charset val="204"/>
      </rPr>
      <t>4.</t>
    </r>
    <r>
      <rPr>
        <sz val="7"/>
        <color indexed="9"/>
        <rFont val="Arial"/>
        <family val="2"/>
        <charset val="204"/>
      </rPr>
      <t>_</t>
    </r>
    <r>
      <rPr>
        <sz val="7"/>
        <rFont val="Arial"/>
        <family val="2"/>
        <charset val="204"/>
      </rPr>
      <t>Указывается предыдущий год.</t>
    </r>
  </si>
  <si>
    <r>
      <t>_______</t>
    </r>
    <r>
      <rPr>
        <sz val="7"/>
        <rFont val="Arial"/>
        <family val="2"/>
        <charset val="204"/>
      </rPr>
      <t>5.</t>
    </r>
    <r>
      <rPr>
        <sz val="7"/>
        <color indexed="9"/>
        <rFont val="Arial"/>
        <family val="2"/>
        <charset val="204"/>
      </rPr>
      <t>_</t>
    </r>
    <r>
      <rPr>
        <sz val="7"/>
        <rFont val="Arial"/>
        <family val="2"/>
        <charset val="204"/>
      </rPr>
      <t>Указывается год, предшествующий предыдущему.</t>
    </r>
  </si>
  <si>
    <r>
      <t>_______</t>
    </r>
    <r>
      <rPr>
        <sz val="7"/>
        <rFont val="Arial"/>
        <family val="2"/>
        <charset val="204"/>
      </rPr>
      <t>6.</t>
    </r>
    <r>
      <rPr>
        <sz val="7"/>
        <color indexed="9"/>
        <rFont val="Arial"/>
        <family val="2"/>
        <charset val="204"/>
      </rPr>
      <t>_</t>
    </r>
    <r>
      <rPr>
        <sz val="7"/>
        <rFont val="Arial"/>
        <family val="2"/>
        <charset val="204"/>
      </rPr>
      <t>Некоммерческая организация именует указанный раздел "Целевое финансирование". Вместо показателей "Уставный капитал (складочный капитал, уставный фонд, вклады товарищей)", "Собственные акции, выкупленные у акционеров", "Добавочный капитал", "Резервный капитал" и "Нераспределенная прибыль (непокрытый убыток)" некоммерческая организация включает показатели "Паевой фонд", "Целевой капитал", "Целевые средства", "Фонд недвижимого и особо ценного движимого имущества", "Резервный и иные целевые фонды" (в зависимости от формы некоммерческой организации и источников формирования имущества).</t>
    </r>
  </si>
  <si>
    <r>
      <t>_______</t>
    </r>
    <r>
      <rPr>
        <sz val="7"/>
        <rFont val="Arial"/>
        <family val="2"/>
        <charset val="204"/>
      </rPr>
      <t>7.</t>
    </r>
    <r>
      <rPr>
        <sz val="7"/>
        <color indexed="9"/>
        <rFont val="Arial"/>
        <family val="2"/>
        <charset val="204"/>
      </rPr>
      <t>_</t>
    </r>
    <r>
      <rPr>
        <sz val="7"/>
        <rFont val="Arial"/>
        <family val="2"/>
        <charset val="204"/>
      </rPr>
      <t>Здесь и в других формах отчетов вычитаемый или отрицательный показатель показывается в круглых скобках.</t>
    </r>
  </si>
  <si>
    <t>Отчет о финансовых результатах</t>
  </si>
  <si>
    <t>за  период с 1 Января по 31 Декабря 2013 г.</t>
  </si>
  <si>
    <t>0710002</t>
  </si>
  <si>
    <t>Дата ( число, месяц, год)</t>
  </si>
  <si>
    <t>Вид экономической
деятельности</t>
  </si>
  <si>
    <t>Производство, Маркетинговые услуги</t>
  </si>
  <si>
    <t>по 
ОКВЭД</t>
  </si>
  <si>
    <t>Организационно-правовая форма                    форма собственности</t>
  </si>
  <si>
    <t>Общество ограниченной ответственности</t>
  </si>
  <si>
    <t>по ОКОПФ / ОКФС</t>
  </si>
  <si>
    <t>Единица измерения:</t>
  </si>
  <si>
    <t>тыс. руб.</t>
  </si>
  <si>
    <t>384</t>
  </si>
  <si>
    <t>Пояснения</t>
  </si>
  <si>
    <t>Наименование показателя</t>
  </si>
  <si>
    <t>За Январь - Декабрь 2013 г.</t>
  </si>
  <si>
    <t>За Январь - Декабрь 2012 г.</t>
  </si>
  <si>
    <t xml:space="preserve">    </t>
  </si>
  <si>
    <t>Выручка</t>
  </si>
  <si>
    <t>2110</t>
  </si>
  <si>
    <t>в том числе:</t>
  </si>
  <si>
    <t xml:space="preserve"> </t>
  </si>
  <si>
    <t>по деятельности с основной системой налогообложения</t>
  </si>
  <si>
    <t>21101</t>
  </si>
  <si>
    <t>реализация собственной продукции</t>
  </si>
  <si>
    <t>реализация товаров</t>
  </si>
  <si>
    <t>по отдельным видам деятельности (ЕНВД)</t>
  </si>
  <si>
    <t>21102</t>
  </si>
  <si>
    <t>-</t>
  </si>
  <si>
    <t>Себестоимость продаж</t>
  </si>
  <si>
    <t>2120</t>
  </si>
  <si>
    <t>(.1 458 148)</t>
  </si>
  <si>
    <t>(1 553 191).</t>
  </si>
  <si>
    <t>21201</t>
  </si>
  <si>
    <t>себестоимость собственной продукции</t>
  </si>
  <si>
    <t>(.1 033 729)</t>
  </si>
  <si>
    <t>(945 200).</t>
  </si>
  <si>
    <t>себестоимость товаров</t>
  </si>
  <si>
    <t>(.424 419)</t>
  </si>
  <si>
    <t>(607 991).</t>
  </si>
  <si>
    <t>21202</t>
  </si>
  <si>
    <t>Валовая прибыль (убыток)</t>
  </si>
  <si>
    <t>2100</t>
  </si>
  <si>
    <t>21001</t>
  </si>
  <si>
    <t>21002</t>
  </si>
  <si>
    <t>Коммерческие расходы</t>
  </si>
  <si>
    <t>2210</t>
  </si>
  <si>
    <t>(196 429).</t>
  </si>
  <si>
    <t>(171 728).</t>
  </si>
  <si>
    <t>22101</t>
  </si>
  <si>
    <t>22102</t>
  </si>
  <si>
    <t>Управленческие расходы</t>
  </si>
  <si>
    <t>2220</t>
  </si>
  <si>
    <t>(378 610).</t>
  </si>
  <si>
    <t>(358 484).</t>
  </si>
  <si>
    <t>22201</t>
  </si>
  <si>
    <t>22202</t>
  </si>
  <si>
    <t xml:space="preserve">    Прибыль (убыток) от продаж</t>
  </si>
  <si>
    <t>2200</t>
  </si>
  <si>
    <t>22001</t>
  </si>
  <si>
    <t>22002</t>
  </si>
  <si>
    <t>Доходы от участия в других организациях</t>
  </si>
  <si>
    <t>2310</t>
  </si>
  <si>
    <t xml:space="preserve">-              </t>
  </si>
  <si>
    <t>Долевое участие в иностранных организациях</t>
  </si>
  <si>
    <t>23101</t>
  </si>
  <si>
    <t>Долевое участие в российских организациях</t>
  </si>
  <si>
    <t>23102</t>
  </si>
  <si>
    <t>Проценты к получению</t>
  </si>
  <si>
    <t>2320</t>
  </si>
  <si>
    <t>23201</t>
  </si>
  <si>
    <t>Проценты по государственным ценным бумагам</t>
  </si>
  <si>
    <t>23202</t>
  </si>
  <si>
    <t>Проценты по государственным ценным бумагам по ставке 0%</t>
  </si>
  <si>
    <t>23203</t>
  </si>
  <si>
    <t>Проценты к уплате</t>
  </si>
  <si>
    <t>2330</t>
  </si>
  <si>
    <t>(41 708).</t>
  </si>
  <si>
    <t>(38 241).</t>
  </si>
  <si>
    <t>23301</t>
  </si>
  <si>
    <t>Прочие доходы</t>
  </si>
  <si>
    <t>2340</t>
  </si>
  <si>
    <t>Доходы, связанные с реализацией основных средств</t>
  </si>
  <si>
    <t>23401</t>
  </si>
  <si>
    <t>Доходы, связанные с реализацией нематериальных активов</t>
  </si>
  <si>
    <t>23402</t>
  </si>
  <si>
    <t>Доходы, связанные с реализацией прочего имущества</t>
  </si>
  <si>
    <t>23403</t>
  </si>
  <si>
    <t>Доходы от реализации прав в рамках осуществления финансовых услуг</t>
  </si>
  <si>
    <t>23404</t>
  </si>
  <si>
    <t>Доходы по операциям с финансовыми инструментами срочных сделок, обращающимися на организованном рынке</t>
  </si>
  <si>
    <t>23405</t>
  </si>
  <si>
    <t>Доходы по активам, переданным в пользование</t>
  </si>
  <si>
    <t>23406</t>
  </si>
  <si>
    <t>Доходы в виде восстановления резервов</t>
  </si>
  <si>
    <t>23407</t>
  </si>
  <si>
    <t>Прочие операционные доходы</t>
  </si>
  <si>
    <t>23408</t>
  </si>
  <si>
    <t>Штрафы, пени, неустойки к получению</t>
  </si>
  <si>
    <t>23409</t>
  </si>
  <si>
    <t>Прибыль прошлых лет</t>
  </si>
  <si>
    <t>23410</t>
  </si>
  <si>
    <t>Возмещение убытков к получению</t>
  </si>
  <si>
    <t>23411</t>
  </si>
  <si>
    <t>Курсовые разницы</t>
  </si>
  <si>
    <t>23412</t>
  </si>
  <si>
    <t>Доходы в виде списанной кредиторской задолженности</t>
  </si>
  <si>
    <t>23413</t>
  </si>
  <si>
    <t>Доходы, связанные с переоценкой внеоборотных активов</t>
  </si>
  <si>
    <t>23414</t>
  </si>
  <si>
    <t>Прочие внереализационные доходы</t>
  </si>
  <si>
    <t>23415</t>
  </si>
  <si>
    <t>23416</t>
  </si>
  <si>
    <t>Прочие расходы</t>
  </si>
  <si>
    <t>2350</t>
  </si>
  <si>
    <t>(60 866).</t>
  </si>
  <si>
    <t>(43 178).</t>
  </si>
  <si>
    <t>Расходы, связанные с участием в российских организациях</t>
  </si>
  <si>
    <t>23501</t>
  </si>
  <si>
    <t>Расходы, связанные с участием в иностранных организациях</t>
  </si>
  <si>
    <t>23502</t>
  </si>
  <si>
    <t>Расходы, связанные с реализацией основных средств</t>
  </si>
  <si>
    <t>23503</t>
  </si>
  <si>
    <t>(130).</t>
  </si>
  <si>
    <t>(1).</t>
  </si>
  <si>
    <t>Расходы, связанные с реализацией нематериальных активов</t>
  </si>
  <si>
    <t>23504</t>
  </si>
  <si>
    <t>Расходы, связанные с реализацией отходов (с/с)</t>
  </si>
  <si>
    <t>23505</t>
  </si>
  <si>
    <t>(9 203).</t>
  </si>
  <si>
    <t>(7 529).</t>
  </si>
  <si>
    <t>Расходы, связанный с реализацией права требования как оказания финансовых услуг</t>
  </si>
  <si>
    <t>23506</t>
  </si>
  <si>
    <t>Расходы по операциям с финансовыми инструментами срочных сделок, обращающимися на организованном рынке</t>
  </si>
  <si>
    <t>23507</t>
  </si>
  <si>
    <t>Расходы, связанные со сдачей имущества в аренду (субаренду)</t>
  </si>
  <si>
    <t>23508</t>
  </si>
  <si>
    <t>Отчисление в оценочные резервы</t>
  </si>
  <si>
    <t>23509</t>
  </si>
  <si>
    <t>(222).</t>
  </si>
  <si>
    <t>Расходы на услуги банков</t>
  </si>
  <si>
    <t>23510</t>
  </si>
  <si>
    <t>(1 961).</t>
  </si>
  <si>
    <t>(2 483).</t>
  </si>
  <si>
    <t>Прочие операционные расходы</t>
  </si>
  <si>
    <t>23511</t>
  </si>
  <si>
    <t>(6 181).</t>
  </si>
  <si>
    <t>(15 379).</t>
  </si>
  <si>
    <t>23512</t>
  </si>
  <si>
    <t>(135).</t>
  </si>
  <si>
    <t>(3 129).</t>
  </si>
  <si>
    <t>Убыток прошлых лет</t>
  </si>
  <si>
    <t>23513</t>
  </si>
  <si>
    <t>(1 537).</t>
  </si>
  <si>
    <t>(8 750).</t>
  </si>
  <si>
    <t>23514</t>
  </si>
  <si>
    <t>(41 378).</t>
  </si>
  <si>
    <t>(3 563).</t>
  </si>
  <si>
    <t>Расходы в виде списанной дебиторской задолженности</t>
  </si>
  <si>
    <t>23515</t>
  </si>
  <si>
    <t>(341).</t>
  </si>
  <si>
    <t>Прочие внереализационные расходы</t>
  </si>
  <si>
    <t>23516</t>
  </si>
  <si>
    <t>(2 122).</t>
  </si>
  <si>
    <t>Прочие косвенные расходы</t>
  </si>
  <si>
    <t>23517</t>
  </si>
  <si>
    <t>23518</t>
  </si>
  <si>
    <t xml:space="preserve">    Прибыль (убыток) до налогообложения</t>
  </si>
  <si>
    <t>2300</t>
  </si>
  <si>
    <t>23001</t>
  </si>
  <si>
    <t>23002</t>
  </si>
  <si>
    <t>Текущий налог на прибыль</t>
  </si>
  <si>
    <t>2410</t>
  </si>
  <si>
    <t>(37 169).</t>
  </si>
  <si>
    <t>(3 476.)</t>
  </si>
  <si>
    <t>в т.ч. постоянные налоговые обязательства
(активы)</t>
  </si>
  <si>
    <t>2421</t>
  </si>
  <si>
    <t>(3 728).</t>
  </si>
  <si>
    <t>(3 603).</t>
  </si>
  <si>
    <t>Изменение отложенных налоговых обязательств</t>
  </si>
  <si>
    <t>2430</t>
  </si>
  <si>
    <t>Изменение отложенных налоговых активов</t>
  </si>
  <si>
    <t>2450</t>
  </si>
  <si>
    <t>(23 415.)</t>
  </si>
  <si>
    <t>Прочее</t>
  </si>
  <si>
    <t>2460</t>
  </si>
  <si>
    <t>(3 646).</t>
  </si>
  <si>
    <t>(8 717.)</t>
  </si>
  <si>
    <t xml:space="preserve">Погашение ОНА </t>
  </si>
  <si>
    <t>24601</t>
  </si>
  <si>
    <t>(2 976).</t>
  </si>
  <si>
    <t>Штрафные санкции и пени за нарушение налогового и иного законодательства</t>
  </si>
  <si>
    <t>24602</t>
  </si>
  <si>
    <t>(670).</t>
  </si>
  <si>
    <t>(10 869.)</t>
  </si>
  <si>
    <t>Прибыль 2010 (налоговая проверка ИФНС)</t>
  </si>
  <si>
    <t>24603</t>
  </si>
  <si>
    <t xml:space="preserve">    Чистая прибыль (убыток)</t>
  </si>
  <si>
    <t>2400</t>
  </si>
  <si>
    <t>Форма 0710002 с.2</t>
  </si>
  <si>
    <t>СПРАВОЧНО</t>
  </si>
  <si>
    <t>Результат от переоценки внеоборотных активов, не включаемый в чистую прибыль (убыток) периода</t>
  </si>
  <si>
    <t>2510</t>
  </si>
  <si>
    <t>25101</t>
  </si>
  <si>
    <t>Результат от прочих операций, не включаемый в чистую прибыль (убыток) периода</t>
  </si>
  <si>
    <t>2520</t>
  </si>
  <si>
    <t>25201</t>
  </si>
  <si>
    <t>Совокупный финансовый результат периода</t>
  </si>
  <si>
    <t>2500</t>
  </si>
  <si>
    <t>Базовая прибыль (убыток) на акцию</t>
  </si>
  <si>
    <t>2900</t>
  </si>
  <si>
    <t>Разводненная прибыль (убыток) на акцию</t>
  </si>
  <si>
    <t>2910</t>
  </si>
  <si>
    <t>Руководитель</t>
  </si>
  <si>
    <t>Главный 
бухгалтер</t>
  </si>
  <si>
    <t>20 Января 2014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</si>
</sst>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6" x14ac:knownFonts="1">
    <font>
      <sz val="10"/>
      <name val="Arial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vertAlign val="superscript"/>
      <sz val="9"/>
      <name val="Arial"/>
      <family val="2"/>
      <charset val="204"/>
    </font>
    <font>
      <b/>
      <sz val="9"/>
      <name val="Arial"/>
      <family val="2"/>
      <charset val="204"/>
    </font>
    <font>
      <sz val="7"/>
      <name val="Arial"/>
      <family val="2"/>
      <charset val="204"/>
    </font>
    <font>
      <sz val="7"/>
      <color indexed="9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382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/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right" wrapText="1"/>
    </xf>
    <xf numFmtId="0" fontId="5" fillId="0" borderId="14" xfId="0" applyFont="1" applyFill="1" applyBorder="1"/>
    <xf numFmtId="0" fontId="6" fillId="0" borderId="0" xfId="0" applyFont="1" applyFill="1"/>
    <xf numFmtId="0" fontId="6" fillId="0" borderId="9" xfId="0" applyFont="1" applyFill="1" applyBorder="1"/>
    <xf numFmtId="0" fontId="5" fillId="0" borderId="19" xfId="0" applyFont="1" applyFill="1" applyBorder="1"/>
    <xf numFmtId="0" fontId="5" fillId="0" borderId="14" xfId="0" applyFont="1" applyFill="1" applyBorder="1" applyAlignment="1">
      <alignment horizontal="right"/>
    </xf>
    <xf numFmtId="0" fontId="5" fillId="0" borderId="18" xfId="0" applyFont="1" applyFill="1" applyBorder="1"/>
    <xf numFmtId="0" fontId="5" fillId="0" borderId="0" xfId="0" applyFont="1" applyFill="1" applyBorder="1"/>
    <xf numFmtId="0" fontId="5" fillId="0" borderId="25" xfId="0" applyFont="1" applyFill="1" applyBorder="1"/>
    <xf numFmtId="0" fontId="5" fillId="0" borderId="24" xfId="0" applyFont="1" applyFill="1" applyBorder="1"/>
    <xf numFmtId="0" fontId="5" fillId="0" borderId="21" xfId="0" applyFont="1" applyFill="1" applyBorder="1"/>
    <xf numFmtId="0" fontId="5" fillId="0" borderId="11" xfId="0" applyFont="1" applyFill="1" applyBorder="1"/>
    <xf numFmtId="0" fontId="5" fillId="0" borderId="1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34" xfId="0" applyFont="1" applyFill="1" applyBorder="1"/>
    <xf numFmtId="0" fontId="5" fillId="0" borderId="2" xfId="0" applyFont="1" applyFill="1" applyBorder="1" applyAlignment="1">
      <alignment vertical="center"/>
    </xf>
    <xf numFmtId="0" fontId="5" fillId="0" borderId="39" xfId="0" applyFont="1" applyFill="1" applyBorder="1" applyAlignment="1">
      <alignment vertical="center"/>
    </xf>
    <xf numFmtId="4" fontId="5" fillId="0" borderId="0" xfId="0" applyNumberFormat="1" applyFont="1" applyFill="1" applyAlignment="1">
      <alignment horizontal="center"/>
    </xf>
    <xf numFmtId="3" fontId="5" fillId="0" borderId="0" xfId="0" applyNumberFormat="1" applyFont="1" applyFill="1"/>
    <xf numFmtId="3" fontId="5" fillId="0" borderId="0" xfId="0" applyNumberFormat="1" applyFont="1" applyFill="1" applyAlignment="1">
      <alignment horizontal="right"/>
    </xf>
    <xf numFmtId="4" fontId="5" fillId="0" borderId="19" xfId="0" applyNumberFormat="1" applyFont="1" applyFill="1" applyBorder="1" applyAlignment="1">
      <alignment horizontal="center"/>
    </xf>
    <xf numFmtId="4" fontId="5" fillId="0" borderId="14" xfId="0" applyNumberFormat="1" applyFont="1" applyFill="1" applyBorder="1" applyAlignment="1">
      <alignment horizontal="center"/>
    </xf>
    <xf numFmtId="4" fontId="5" fillId="0" borderId="18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4" fontId="5" fillId="0" borderId="25" xfId="0" applyNumberFormat="1" applyFont="1" applyFill="1" applyBorder="1" applyAlignment="1">
      <alignment horizontal="center"/>
    </xf>
    <xf numFmtId="3" fontId="5" fillId="0" borderId="24" xfId="0" applyNumberFormat="1" applyFont="1" applyFill="1" applyBorder="1"/>
    <xf numFmtId="3" fontId="5" fillId="0" borderId="0" xfId="0" applyNumberFormat="1" applyFont="1" applyFill="1" applyBorder="1"/>
    <xf numFmtId="3" fontId="5" fillId="0" borderId="25" xfId="0" applyNumberFormat="1" applyFont="1" applyFill="1" applyBorder="1"/>
    <xf numFmtId="4" fontId="5" fillId="0" borderId="0" xfId="0" applyNumberFormat="1" applyFont="1" applyFill="1"/>
    <xf numFmtId="4" fontId="5" fillId="0" borderId="0" xfId="0" applyNumberFormat="1" applyFont="1" applyFill="1" applyAlignment="1">
      <alignment vertical="center"/>
    </xf>
    <xf numFmtId="0" fontId="5" fillId="0" borderId="21" xfId="0" applyFont="1" applyFill="1" applyBorder="1" applyAlignment="1">
      <alignment vertical="center"/>
    </xf>
    <xf numFmtId="0" fontId="9" fillId="0" borderId="0" xfId="0" applyFont="1" applyFill="1"/>
    <xf numFmtId="0" fontId="10" fillId="0" borderId="0" xfId="0" applyFont="1" applyFill="1" applyAlignment="1">
      <alignment vertical="top"/>
    </xf>
    <xf numFmtId="0" fontId="9" fillId="0" borderId="0" xfId="0" applyFont="1" applyFill="1" applyAlignment="1">
      <alignment vertical="top"/>
    </xf>
    <xf numFmtId="0" fontId="10" fillId="0" borderId="0" xfId="0" applyFont="1" applyFill="1" applyAlignment="1">
      <alignment horizontal="justify" vertical="top" wrapText="1"/>
    </xf>
    <xf numFmtId="0" fontId="5" fillId="0" borderId="0" xfId="0" applyFont="1" applyFill="1" applyAlignment="1">
      <alignment horizontal="right"/>
    </xf>
    <xf numFmtId="49" fontId="5" fillId="0" borderId="1" xfId="0" applyNumberFormat="1" applyFont="1" applyFill="1" applyBorder="1" applyAlignment="1">
      <alignment horizontal="center"/>
    </xf>
    <xf numFmtId="0" fontId="5" fillId="0" borderId="0" xfId="0" applyFont="1" applyFill="1"/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9" fillId="0" borderId="14" xfId="0" applyFont="1" applyFill="1" applyBorder="1" applyAlignment="1">
      <alignment horizontal="center"/>
    </xf>
    <xf numFmtId="49" fontId="8" fillId="0" borderId="11" xfId="0" applyNumberFormat="1" applyFont="1" applyFill="1" applyBorder="1" applyAlignment="1">
      <alignment horizontal="center"/>
    </xf>
    <xf numFmtId="49" fontId="8" fillId="0" borderId="9" xfId="0" applyNumberFormat="1" applyFont="1" applyFill="1" applyBorder="1" applyAlignment="1">
      <alignment horizontal="center"/>
    </xf>
    <xf numFmtId="49" fontId="8" fillId="0" borderId="10" xfId="0" applyNumberFormat="1" applyFont="1" applyFill="1" applyBorder="1" applyAlignment="1">
      <alignment horizontal="center"/>
    </xf>
    <xf numFmtId="0" fontId="8" fillId="0" borderId="9" xfId="0" applyFont="1" applyFill="1" applyBorder="1"/>
    <xf numFmtId="49" fontId="5" fillId="0" borderId="11" xfId="0" applyNumberFormat="1" applyFont="1" applyFill="1" applyBorder="1" applyAlignment="1">
      <alignment horizontal="center"/>
    </xf>
    <xf numFmtId="49" fontId="5" fillId="0" borderId="9" xfId="0" applyNumberFormat="1" applyFont="1" applyFill="1" applyBorder="1" applyAlignment="1">
      <alignment horizontal="center"/>
    </xf>
    <xf numFmtId="49" fontId="5" fillId="0" borderId="12" xfId="0" applyNumberFormat="1" applyFont="1" applyFill="1" applyBorder="1" applyAlignment="1">
      <alignment horizontal="center"/>
    </xf>
    <xf numFmtId="3" fontId="8" fillId="0" borderId="36" xfId="0" applyNumberFormat="1" applyFont="1" applyFill="1" applyBorder="1" applyAlignment="1">
      <alignment horizontal="center"/>
    </xf>
    <xf numFmtId="3" fontId="8" fillId="0" borderId="37" xfId="0" applyNumberFormat="1" applyFont="1" applyFill="1" applyBorder="1" applyAlignment="1">
      <alignment horizontal="center"/>
    </xf>
    <xf numFmtId="3" fontId="8" fillId="0" borderId="38" xfId="0" applyNumberFormat="1" applyFont="1" applyFill="1" applyBorder="1" applyAlignment="1">
      <alignment horizont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49" fontId="5" fillId="0" borderId="41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>
      <alignment horizontal="center"/>
    </xf>
    <xf numFmtId="49" fontId="5" fillId="0" borderId="7" xfId="0" applyNumberFormat="1" applyFont="1" applyFill="1" applyBorder="1" applyAlignment="1">
      <alignment horizontal="center"/>
    </xf>
    <xf numFmtId="3" fontId="8" fillId="0" borderId="31" xfId="0" applyNumberFormat="1" applyFont="1" applyFill="1" applyBorder="1" applyAlignment="1">
      <alignment horizontal="center" vertical="center"/>
    </xf>
    <xf numFmtId="3" fontId="8" fillId="0" borderId="32" xfId="0" applyNumberFormat="1" applyFont="1" applyFill="1" applyBorder="1" applyAlignment="1">
      <alignment horizontal="center" vertical="center"/>
    </xf>
    <xf numFmtId="3" fontId="8" fillId="0" borderId="3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49" fontId="5" fillId="0" borderId="23" xfId="0" applyNumberFormat="1" applyFont="1" applyFill="1" applyBorder="1" applyAlignment="1">
      <alignment horizontal="center"/>
    </xf>
    <xf numFmtId="3" fontId="5" fillId="0" borderId="22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/>
    </xf>
    <xf numFmtId="0" fontId="5" fillId="0" borderId="9" xfId="0" applyFont="1" applyFill="1" applyBorder="1"/>
    <xf numFmtId="3" fontId="5" fillId="0" borderId="8" xfId="0" applyNumberFormat="1" applyFont="1" applyFill="1" applyBorder="1" applyAlignment="1">
      <alignment horizontal="center"/>
    </xf>
    <xf numFmtId="3" fontId="5" fillId="0" borderId="9" xfId="0" applyNumberFormat="1" applyFont="1" applyFill="1" applyBorder="1" applyAlignment="1">
      <alignment horizontal="center"/>
    </xf>
    <xf numFmtId="3" fontId="5" fillId="0" borderId="10" xfId="0" applyNumberFormat="1" applyFont="1" applyFill="1" applyBorder="1" applyAlignment="1">
      <alignment horizontal="center"/>
    </xf>
    <xf numFmtId="3" fontId="5" fillId="0" borderId="11" xfId="0" applyNumberFormat="1" applyFont="1" applyFill="1" applyBorder="1" applyAlignment="1">
      <alignment horizontal="center"/>
    </xf>
    <xf numFmtId="3" fontId="5" fillId="0" borderId="5" xfId="0" applyNumberFormat="1" applyFont="1" applyFill="1" applyBorder="1" applyAlignment="1">
      <alignment horizontal="center"/>
    </xf>
    <xf numFmtId="3" fontId="5" fillId="0" borderId="6" xfId="0" applyNumberFormat="1" applyFont="1" applyFill="1" applyBorder="1" applyAlignment="1">
      <alignment horizontal="center"/>
    </xf>
    <xf numFmtId="3" fontId="5" fillId="0" borderId="42" xfId="0" applyNumberFormat="1" applyFont="1" applyFill="1" applyBorder="1" applyAlignment="1">
      <alignment horizontal="center"/>
    </xf>
    <xf numFmtId="0" fontId="5" fillId="0" borderId="11" xfId="0" applyFont="1" applyFill="1" applyBorder="1" applyAlignment="1"/>
    <xf numFmtId="0" fontId="5" fillId="0" borderId="9" xfId="0" applyFont="1" applyFill="1" applyBorder="1" applyAlignment="1"/>
    <xf numFmtId="0" fontId="5" fillId="0" borderId="10" xfId="0" applyFont="1" applyFill="1" applyBorder="1" applyAlignment="1"/>
    <xf numFmtId="0" fontId="0" fillId="0" borderId="9" xfId="0" applyFill="1" applyBorder="1" applyAlignment="1"/>
    <xf numFmtId="0" fontId="0" fillId="0" borderId="10" xfId="0" applyFill="1" applyBorder="1" applyAlignment="1"/>
    <xf numFmtId="1" fontId="5" fillId="0" borderId="11" xfId="0" applyNumberFormat="1" applyFont="1" applyFill="1" applyBorder="1" applyAlignment="1">
      <alignment horizontal="center"/>
    </xf>
    <xf numFmtId="1" fontId="5" fillId="0" borderId="9" xfId="0" applyNumberFormat="1" applyFont="1" applyFill="1" applyBorder="1" applyAlignment="1">
      <alignment horizontal="center"/>
    </xf>
    <xf numFmtId="1" fontId="5" fillId="0" borderId="10" xfId="0" applyNumberFormat="1" applyFont="1" applyFill="1" applyBorder="1" applyAlignment="1">
      <alignment horizontal="center"/>
    </xf>
    <xf numFmtId="49" fontId="5" fillId="0" borderId="24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25" xfId="0" applyNumberFormat="1" applyFont="1" applyFill="1" applyBorder="1" applyAlignment="1">
      <alignment horizontal="center"/>
    </xf>
    <xf numFmtId="49" fontId="5" fillId="0" borderId="21" xfId="0" applyNumberFormat="1" applyFont="1" applyFill="1" applyBorder="1" applyAlignment="1">
      <alignment horizontal="center"/>
    </xf>
    <xf numFmtId="49" fontId="5" fillId="0" borderId="20" xfId="0" applyNumberFormat="1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5" fillId="0" borderId="29" xfId="0" applyNumberFormat="1" applyFont="1" applyFill="1" applyBorder="1" applyAlignment="1">
      <alignment horizontal="center"/>
    </xf>
    <xf numFmtId="49" fontId="5" fillId="0" borderId="17" xfId="0" applyNumberFormat="1" applyFont="1" applyFill="1" applyBorder="1" applyAlignment="1">
      <alignment horizontal="center"/>
    </xf>
    <xf numFmtId="3" fontId="5" fillId="0" borderId="3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3" fontId="5" fillId="0" borderId="25" xfId="0" applyNumberFormat="1" applyFont="1" applyFill="1" applyBorder="1" applyAlignment="1">
      <alignment horizontal="center"/>
    </xf>
    <xf numFmtId="3" fontId="5" fillId="0" borderId="16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3" fontId="5" fillId="0" borderId="20" xfId="0" applyNumberFormat="1" applyFont="1" applyFill="1" applyBorder="1" applyAlignment="1">
      <alignment horizontal="center"/>
    </xf>
    <xf numFmtId="3" fontId="5" fillId="0" borderId="26" xfId="0" applyNumberFormat="1" applyFont="1" applyFill="1" applyBorder="1" applyAlignment="1">
      <alignment horizontal="center"/>
    </xf>
    <xf numFmtId="3" fontId="5" fillId="0" borderId="27" xfId="0" applyNumberFormat="1" applyFont="1" applyFill="1" applyBorder="1" applyAlignment="1">
      <alignment horizontal="center"/>
    </xf>
    <xf numFmtId="3" fontId="5" fillId="0" borderId="28" xfId="0" applyNumberFormat="1" applyFont="1" applyFill="1" applyBorder="1" applyAlignment="1">
      <alignment horizontal="center"/>
    </xf>
    <xf numFmtId="0" fontId="5" fillId="0" borderId="1" xfId="0" applyFont="1" applyFill="1" applyBorder="1"/>
    <xf numFmtId="3" fontId="5" fillId="0" borderId="31" xfId="0" applyNumberFormat="1" applyFont="1" applyFill="1" applyBorder="1" applyAlignment="1">
      <alignment horizontal="center"/>
    </xf>
    <xf numFmtId="3" fontId="5" fillId="0" borderId="32" xfId="0" applyNumberFormat="1" applyFont="1" applyFill="1" applyBorder="1" applyAlignment="1">
      <alignment horizontal="center"/>
    </xf>
    <xf numFmtId="3" fontId="5" fillId="0" borderId="33" xfId="0" applyNumberFormat="1" applyFont="1" applyFill="1" applyBorder="1" applyAlignment="1">
      <alignment horizontal="center"/>
    </xf>
    <xf numFmtId="3" fontId="5" fillId="0" borderId="34" xfId="0" applyNumberFormat="1" applyFont="1" applyFill="1" applyBorder="1" applyAlignment="1">
      <alignment horizontal="center"/>
    </xf>
    <xf numFmtId="3" fontId="5" fillId="0" borderId="40" xfId="0" applyNumberFormat="1" applyFont="1" applyFill="1" applyBorder="1" applyAlignment="1">
      <alignment horizontal="center"/>
    </xf>
    <xf numFmtId="3" fontId="5" fillId="0" borderId="21" xfId="0" applyNumberFormat="1" applyFont="1" applyFill="1" applyBorder="1" applyAlignment="1">
      <alignment horizontal="center"/>
    </xf>
    <xf numFmtId="49" fontId="5" fillId="0" borderId="31" xfId="0" applyNumberFormat="1" applyFont="1" applyFill="1" applyBorder="1" applyAlignment="1">
      <alignment horizontal="center"/>
    </xf>
    <xf numFmtId="49" fontId="5" fillId="0" borderId="32" xfId="0" applyNumberFormat="1" applyFont="1" applyFill="1" applyBorder="1" applyAlignment="1">
      <alignment horizontal="center"/>
    </xf>
    <xf numFmtId="49" fontId="5" fillId="0" borderId="33" xfId="0" applyNumberFormat="1" applyFont="1" applyFill="1" applyBorder="1" applyAlignment="1">
      <alignment horizontal="center"/>
    </xf>
    <xf numFmtId="0" fontId="5" fillId="0" borderId="32" xfId="0" applyFont="1" applyFill="1" applyBorder="1"/>
    <xf numFmtId="49" fontId="5" fillId="0" borderId="34" xfId="0" applyNumberFormat="1" applyFont="1" applyFill="1" applyBorder="1" applyAlignment="1">
      <alignment horizontal="center"/>
    </xf>
    <xf numFmtId="49" fontId="5" fillId="0" borderId="35" xfId="0" applyNumberFormat="1" applyFont="1" applyFill="1" applyBorder="1" applyAlignment="1">
      <alignment horizontal="center"/>
    </xf>
    <xf numFmtId="3" fontId="5" fillId="0" borderId="35" xfId="0" applyNumberFormat="1" applyFont="1" applyFill="1" applyBorder="1" applyAlignment="1">
      <alignment horizontal="center"/>
    </xf>
    <xf numFmtId="3" fontId="5" fillId="0" borderId="11" xfId="0" applyNumberFormat="1" applyFont="1" applyFill="1" applyBorder="1" applyAlignment="1">
      <alignment horizontal="right"/>
    </xf>
    <xf numFmtId="3" fontId="5" fillId="0" borderId="9" xfId="0" applyNumberFormat="1" applyFont="1" applyFill="1" applyBorder="1" applyAlignment="1">
      <alignment horizontal="right"/>
    </xf>
    <xf numFmtId="3" fontId="5" fillId="0" borderId="9" xfId="0" applyNumberFormat="1" applyFont="1" applyFill="1" applyBorder="1" applyAlignment="1">
      <alignment horizontal="left"/>
    </xf>
    <xf numFmtId="3" fontId="5" fillId="0" borderId="10" xfId="0" applyNumberFormat="1" applyFont="1" applyFill="1" applyBorder="1" applyAlignment="1">
      <alignment horizontal="left"/>
    </xf>
    <xf numFmtId="49" fontId="5" fillId="0" borderId="19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 wrapText="1"/>
    </xf>
    <xf numFmtId="49" fontId="5" fillId="0" borderId="19" xfId="0" applyNumberFormat="1" applyFont="1" applyFill="1" applyBorder="1" applyAlignment="1">
      <alignment horizontal="center" wrapText="1"/>
    </xf>
    <xf numFmtId="49" fontId="5" fillId="0" borderId="14" xfId="0" applyNumberFormat="1" applyFont="1" applyFill="1" applyBorder="1" applyAlignment="1">
      <alignment horizontal="center" wrapText="1"/>
    </xf>
    <xf numFmtId="49" fontId="5" fillId="0" borderId="15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5" fillId="0" borderId="20" xfId="0" applyFont="1" applyFill="1" applyBorder="1" applyAlignment="1">
      <alignment wrapText="1"/>
    </xf>
    <xf numFmtId="0" fontId="5" fillId="0" borderId="9" xfId="0" applyFont="1" applyFill="1" applyBorder="1" applyAlignment="1">
      <alignment wrapText="1"/>
    </xf>
    <xf numFmtId="49" fontId="5" fillId="0" borderId="11" xfId="0" applyNumberFormat="1" applyFont="1" applyFill="1" applyBorder="1" applyAlignment="1">
      <alignment horizontal="center" wrapText="1"/>
    </xf>
    <xf numFmtId="49" fontId="5" fillId="0" borderId="9" xfId="0" applyNumberFormat="1" applyFont="1" applyFill="1" applyBorder="1" applyAlignment="1">
      <alignment horizontal="center" wrapText="1"/>
    </xf>
    <xf numFmtId="49" fontId="5" fillId="0" borderId="12" xfId="0" applyNumberFormat="1" applyFont="1" applyFill="1" applyBorder="1" applyAlignment="1">
      <alignment horizontal="center" wrapText="1"/>
    </xf>
    <xf numFmtId="3" fontId="5" fillId="0" borderId="0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left"/>
    </xf>
    <xf numFmtId="4" fontId="5" fillId="0" borderId="24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4" fontId="5" fillId="0" borderId="25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3" fontId="5" fillId="0" borderId="24" xfId="0" applyNumberFormat="1" applyFont="1" applyFill="1" applyBorder="1" applyAlignment="1">
      <alignment horizontal="center"/>
    </xf>
    <xf numFmtId="49" fontId="5" fillId="0" borderId="19" xfId="0" applyNumberFormat="1" applyFont="1" applyFill="1" applyBorder="1" applyAlignment="1">
      <alignment horizontal="center"/>
    </xf>
    <xf numFmtId="49" fontId="5" fillId="0" borderId="14" xfId="0" applyNumberFormat="1" applyFont="1" applyFill="1" applyBorder="1" applyAlignment="1">
      <alignment horizontal="center"/>
    </xf>
    <xf numFmtId="49" fontId="5" fillId="0" borderId="18" xfId="0" applyNumberFormat="1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49" fontId="5" fillId="0" borderId="15" xfId="0" applyNumberFormat="1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4" fontId="5" fillId="0" borderId="9" xfId="0" applyNumberFormat="1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3" fontId="5" fillId="0" borderId="19" xfId="0" applyNumberFormat="1" applyFont="1" applyFill="1" applyBorder="1" applyAlignment="1">
      <alignment horizontal="center"/>
    </xf>
    <xf numFmtId="3" fontId="5" fillId="0" borderId="14" xfId="0" applyNumberFormat="1" applyFont="1" applyFill="1" applyBorder="1" applyAlignment="1">
      <alignment horizontal="center"/>
    </xf>
    <xf numFmtId="3" fontId="5" fillId="0" borderId="18" xfId="0" applyNumberFormat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49" fontId="8" fillId="0" borderId="2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49" fontId="8" fillId="0" borderId="20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20" xfId="0" applyFont="1" applyFill="1" applyBorder="1"/>
    <xf numFmtId="49" fontId="5" fillId="0" borderId="36" xfId="0" applyNumberFormat="1" applyFont="1" applyFill="1" applyBorder="1" applyAlignment="1">
      <alignment horizontal="center" vertical="center"/>
    </xf>
    <xf numFmtId="49" fontId="5" fillId="0" borderId="37" xfId="0" applyNumberFormat="1" applyFont="1" applyFill="1" applyBorder="1" applyAlignment="1">
      <alignment horizontal="center" vertical="center"/>
    </xf>
    <xf numFmtId="49" fontId="5" fillId="0" borderId="38" xfId="0" applyNumberFormat="1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horizontal="center" vertical="center"/>
    </xf>
    <xf numFmtId="3" fontId="5" fillId="0" borderId="18" xfId="0" applyNumberFormat="1" applyFont="1" applyFill="1" applyBorder="1" applyAlignment="1">
      <alignment horizontal="center" vertical="center"/>
    </xf>
    <xf numFmtId="3" fontId="5" fillId="0" borderId="19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wrapText="1"/>
    </xf>
    <xf numFmtId="3" fontId="8" fillId="0" borderId="8" xfId="0" applyNumberFormat="1" applyFont="1" applyFill="1" applyBorder="1" applyAlignment="1">
      <alignment horizontal="center"/>
    </xf>
    <xf numFmtId="3" fontId="8" fillId="0" borderId="9" xfId="0" applyNumberFormat="1" applyFont="1" applyFill="1" applyBorder="1" applyAlignment="1">
      <alignment horizontal="center"/>
    </xf>
    <xf numFmtId="3" fontId="8" fillId="0" borderId="10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/>
    <xf numFmtId="0" fontId="0" fillId="0" borderId="10" xfId="0" applyBorder="1" applyAlignment="1"/>
    <xf numFmtId="0" fontId="0" fillId="0" borderId="12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8" fillId="0" borderId="31" xfId="1" applyNumberFormat="1" applyFont="1" applyFill="1" applyBorder="1" applyAlignment="1">
      <alignment horizontal="center"/>
    </xf>
    <xf numFmtId="3" fontId="8" fillId="0" borderId="32" xfId="1" applyNumberFormat="1" applyFont="1" applyFill="1" applyBorder="1" applyAlignment="1">
      <alignment horizontal="center"/>
    </xf>
    <xf numFmtId="3" fontId="8" fillId="0" borderId="33" xfId="1" applyNumberFormat="1" applyFont="1" applyFill="1" applyBorder="1" applyAlignment="1">
      <alignment horizontal="center"/>
    </xf>
    <xf numFmtId="4" fontId="8" fillId="0" borderId="31" xfId="1" applyNumberFormat="1" applyFont="1" applyFill="1" applyBorder="1" applyAlignment="1">
      <alignment horizontal="center"/>
    </xf>
    <xf numFmtId="4" fontId="8" fillId="0" borderId="32" xfId="1" applyNumberFormat="1" applyFont="1" applyFill="1" applyBorder="1" applyAlignment="1">
      <alignment horizontal="center"/>
    </xf>
    <xf numFmtId="4" fontId="8" fillId="0" borderId="33" xfId="1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left" vertical="center"/>
    </xf>
    <xf numFmtId="3" fontId="5" fillId="0" borderId="13" xfId="1" applyNumberFormat="1" applyFont="1" applyFill="1" applyBorder="1" applyAlignment="1">
      <alignment horizontal="center" vertical="center"/>
    </xf>
    <xf numFmtId="3" fontId="5" fillId="0" borderId="14" xfId="1" applyNumberFormat="1" applyFont="1" applyFill="1" applyBorder="1" applyAlignment="1">
      <alignment horizontal="center" vertical="center"/>
    </xf>
    <xf numFmtId="3" fontId="5" fillId="0" borderId="18" xfId="1" applyNumberFormat="1" applyFont="1" applyFill="1" applyBorder="1" applyAlignment="1">
      <alignment horizontal="center" vertical="center"/>
    </xf>
    <xf numFmtId="3" fontId="5" fillId="0" borderId="8" xfId="1" applyNumberFormat="1" applyFont="1" applyFill="1" applyBorder="1" applyAlignment="1">
      <alignment horizontal="center"/>
    </xf>
    <xf numFmtId="3" fontId="5" fillId="0" borderId="9" xfId="1" applyNumberFormat="1" applyFont="1" applyFill="1" applyBorder="1" applyAlignment="1">
      <alignment horizontal="center"/>
    </xf>
    <xf numFmtId="3" fontId="5" fillId="0" borderId="10" xfId="1" applyNumberFormat="1" applyFont="1" applyFill="1" applyBorder="1" applyAlignment="1">
      <alignment horizontal="center"/>
    </xf>
    <xf numFmtId="3" fontId="5" fillId="0" borderId="12" xfId="0" applyNumberFormat="1" applyFont="1" applyFill="1" applyBorder="1" applyAlignment="1">
      <alignment horizontal="center"/>
    </xf>
    <xf numFmtId="3" fontId="5" fillId="0" borderId="26" xfId="1" applyNumberFormat="1" applyFont="1" applyFill="1" applyBorder="1" applyAlignment="1">
      <alignment horizontal="center"/>
    </xf>
    <xf numFmtId="3" fontId="5" fillId="0" borderId="27" xfId="1" applyNumberFormat="1" applyFont="1" applyFill="1" applyBorder="1" applyAlignment="1">
      <alignment horizontal="center"/>
    </xf>
    <xf numFmtId="3" fontId="5" fillId="0" borderId="28" xfId="1" applyNumberFormat="1" applyFont="1" applyFill="1" applyBorder="1" applyAlignment="1">
      <alignment horizontal="center"/>
    </xf>
    <xf numFmtId="3" fontId="5" fillId="0" borderId="30" xfId="1" applyNumberFormat="1" applyFont="1" applyFill="1" applyBorder="1" applyAlignment="1">
      <alignment horizontal="center"/>
    </xf>
    <xf numFmtId="3" fontId="5" fillId="0" borderId="0" xfId="1" applyNumberFormat="1" applyFont="1" applyFill="1" applyBorder="1" applyAlignment="1">
      <alignment horizontal="center"/>
    </xf>
    <xf numFmtId="3" fontId="5" fillId="0" borderId="25" xfId="1" applyNumberFormat="1" applyFont="1" applyFill="1" applyBorder="1" applyAlignment="1">
      <alignment horizontal="center"/>
    </xf>
    <xf numFmtId="3" fontId="5" fillId="0" borderId="16" xfId="1" applyNumberFormat="1" applyFont="1" applyFill="1" applyBorder="1" applyAlignment="1">
      <alignment horizontal="center"/>
    </xf>
    <xf numFmtId="3" fontId="5" fillId="0" borderId="1" xfId="1" applyNumberFormat="1" applyFont="1" applyFill="1" applyBorder="1" applyAlignment="1">
      <alignment horizontal="center"/>
    </xf>
    <xf numFmtId="3" fontId="5" fillId="0" borderId="20" xfId="1" applyNumberFormat="1" applyFont="1" applyFill="1" applyBorder="1" applyAlignment="1">
      <alignment horizontal="center"/>
    </xf>
    <xf numFmtId="49" fontId="5" fillId="0" borderId="9" xfId="0" applyNumberFormat="1" applyFont="1" applyFill="1" applyBorder="1" applyAlignment="1">
      <alignment horizontal="left"/>
    </xf>
    <xf numFmtId="0" fontId="5" fillId="0" borderId="24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49" fontId="5" fillId="0" borderId="22" xfId="0" applyNumberFormat="1" applyFont="1" applyFill="1" applyBorder="1" applyAlignment="1">
      <alignment horizontal="center"/>
    </xf>
    <xf numFmtId="0" fontId="5" fillId="0" borderId="24" xfId="0" applyFont="1" applyFill="1" applyBorder="1" applyAlignment="1">
      <alignment horizontal="right"/>
    </xf>
    <xf numFmtId="49" fontId="5" fillId="0" borderId="8" xfId="0" applyNumberFormat="1" applyFont="1" applyFill="1" applyBorder="1" applyAlignment="1">
      <alignment horizontal="center"/>
    </xf>
    <xf numFmtId="49" fontId="5" fillId="0" borderId="13" xfId="0" applyNumberFormat="1" applyFont="1" applyFill="1" applyBorder="1" applyAlignment="1">
      <alignment horizontal="center"/>
    </xf>
    <xf numFmtId="49" fontId="5" fillId="0" borderId="16" xfId="0" applyNumberFormat="1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49" fontId="4" fillId="0" borderId="1" xfId="0" applyNumberFormat="1" applyFont="1" applyFill="1" applyBorder="1" applyAlignment="1">
      <alignment horizontal="left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11" fillId="0" borderId="0" xfId="0" applyFont="1" applyAlignment="1"/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12" fillId="0" borderId="0" xfId="0" applyFont="1" applyAlignment="1">
      <alignment horizontal="centerContinuous" vertical="center"/>
    </xf>
    <xf numFmtId="0" fontId="5" fillId="0" borderId="0" xfId="0" applyFont="1" applyAlignment="1">
      <alignment horizontal="right" vertical="center"/>
    </xf>
    <xf numFmtId="0" fontId="5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5" fillId="0" borderId="0" xfId="0" applyFont="1" applyAlignment="1"/>
    <xf numFmtId="0" fontId="8" fillId="2" borderId="1" xfId="0" applyFont="1" applyFill="1" applyBorder="1" applyAlignment="1">
      <alignment wrapText="1"/>
    </xf>
    <xf numFmtId="0" fontId="8" fillId="2" borderId="46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46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vertical="center" wrapText="1"/>
    </xf>
    <xf numFmtId="0" fontId="8" fillId="2" borderId="45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0" fillId="0" borderId="1" xfId="0" applyBorder="1" applyAlignment="1"/>
    <xf numFmtId="0" fontId="5" fillId="0" borderId="0" xfId="0" applyFont="1" applyAlignment="1"/>
    <xf numFmtId="0" fontId="8" fillId="0" borderId="48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top"/>
    </xf>
    <xf numFmtId="3" fontId="13" fillId="0" borderId="49" xfId="0" applyNumberFormat="1" applyFont="1" applyFill="1" applyBorder="1" applyAlignment="1">
      <alignment horizontal="right" vertical="center"/>
    </xf>
    <xf numFmtId="3" fontId="5" fillId="2" borderId="50" xfId="0" applyNumberFormat="1" applyFont="1" applyFill="1" applyBorder="1" applyAlignment="1">
      <alignment horizontal="right" vertical="center"/>
    </xf>
    <xf numFmtId="0" fontId="6" fillId="0" borderId="51" xfId="0" applyFont="1" applyBorder="1" applyAlignment="1"/>
    <xf numFmtId="0" fontId="6" fillId="0" borderId="14" xfId="0" applyFont="1" applyBorder="1" applyAlignment="1">
      <alignment horizontal="left" vertical="top"/>
    </xf>
    <xf numFmtId="0" fontId="6" fillId="0" borderId="51" xfId="0" applyFont="1" applyBorder="1" applyAlignment="1">
      <alignment horizontal="center" vertical="center"/>
    </xf>
    <xf numFmtId="3" fontId="0" fillId="0" borderId="52" xfId="0" applyNumberFormat="1" applyBorder="1" applyAlignment="1"/>
    <xf numFmtId="3" fontId="0" fillId="0" borderId="29" xfId="0" applyNumberFormat="1" applyBorder="1" applyAlignment="1"/>
    <xf numFmtId="0" fontId="0" fillId="0" borderId="0" xfId="0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3" fontId="5" fillId="0" borderId="54" xfId="0" applyNumberFormat="1" applyFont="1" applyBorder="1" applyAlignment="1">
      <alignment horizontal="right" vertical="center"/>
    </xf>
    <xf numFmtId="3" fontId="5" fillId="0" borderId="17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5" fillId="0" borderId="17" xfId="0" applyFont="1" applyBorder="1" applyAlignment="1">
      <alignment horizontal="right" vertical="center"/>
    </xf>
    <xf numFmtId="0" fontId="0" fillId="0" borderId="29" xfId="0" applyBorder="1" applyAlignment="1"/>
    <xf numFmtId="0" fontId="5" fillId="0" borderId="54" xfId="0" applyFont="1" applyBorder="1" applyAlignment="1">
      <alignment horizontal="right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47" xfId="0" applyFont="1" applyBorder="1" applyAlignment="1">
      <alignment horizontal="center" vertical="center"/>
    </xf>
    <xf numFmtId="4" fontId="5" fillId="2" borderId="10" xfId="0" applyNumberFormat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right" vertical="center"/>
    </xf>
    <xf numFmtId="3" fontId="5" fillId="2" borderId="12" xfId="0" applyNumberFormat="1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right" vertical="center"/>
    </xf>
    <xf numFmtId="0" fontId="0" fillId="0" borderId="52" xfId="0" applyBorder="1" applyAlignment="1"/>
    <xf numFmtId="0" fontId="5" fillId="0" borderId="16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3" fontId="5" fillId="0" borderId="16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3" fontId="5" fillId="0" borderId="20" xfId="0" applyNumberFormat="1" applyFont="1" applyBorder="1" applyAlignment="1">
      <alignment horizontal="right" vertical="center"/>
    </xf>
    <xf numFmtId="3" fontId="5" fillId="3" borderId="10" xfId="0" applyNumberFormat="1" applyFont="1" applyFill="1" applyBorder="1" applyAlignment="1">
      <alignment horizontal="right" vertical="center"/>
    </xf>
    <xf numFmtId="3" fontId="5" fillId="3" borderId="12" xfId="0" applyNumberFormat="1" applyFont="1" applyFill="1" applyBorder="1" applyAlignment="1">
      <alignment horizontal="right" vertical="center"/>
    </xf>
    <xf numFmtId="0" fontId="6" fillId="0" borderId="0" xfId="0" applyFont="1" applyAlignment="1"/>
    <xf numFmtId="0" fontId="6" fillId="2" borderId="19" xfId="0" applyFont="1" applyFill="1" applyBorder="1" applyAlignment="1">
      <alignment horizontal="center" vertical="center"/>
    </xf>
    <xf numFmtId="3" fontId="5" fillId="2" borderId="20" xfId="0" applyNumberFormat="1" applyFont="1" applyFill="1" applyBorder="1" applyAlignment="1">
      <alignment horizontal="right" vertical="center"/>
    </xf>
    <xf numFmtId="3" fontId="5" fillId="2" borderId="17" xfId="0" applyNumberFormat="1" applyFont="1" applyFill="1" applyBorder="1" applyAlignment="1">
      <alignment horizontal="right" vertical="center"/>
    </xf>
    <xf numFmtId="3" fontId="5" fillId="3" borderId="20" xfId="0" applyNumberFormat="1" applyFont="1" applyFill="1" applyBorder="1" applyAlignment="1">
      <alignment horizontal="right" vertical="center"/>
    </xf>
    <xf numFmtId="3" fontId="5" fillId="3" borderId="17" xfId="0" applyNumberFormat="1" applyFont="1" applyFill="1" applyBorder="1" applyAlignment="1">
      <alignment horizontal="right" vertical="center"/>
    </xf>
    <xf numFmtId="0" fontId="0" fillId="0" borderId="14" xfId="0" applyBorder="1" applyAlignment="1"/>
    <xf numFmtId="0" fontId="6" fillId="0" borderId="1" xfId="0" applyFont="1" applyBorder="1" applyAlignment="1">
      <alignment horizontal="left" vertical="top"/>
    </xf>
    <xf numFmtId="0" fontId="5" fillId="2" borderId="20" xfId="0" applyFont="1" applyFill="1" applyBorder="1" applyAlignment="1">
      <alignment horizontal="right" vertical="center"/>
    </xf>
    <xf numFmtId="0" fontId="5" fillId="2" borderId="17" xfId="0" applyFont="1" applyFill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3" fontId="5" fillId="0" borderId="54" xfId="0" applyNumberFormat="1" applyFont="1" applyFill="1" applyBorder="1" applyAlignment="1">
      <alignment horizontal="right" vertical="center"/>
    </xf>
    <xf numFmtId="1" fontId="5" fillId="0" borderId="54" xfId="0" applyNumberFormat="1" applyFont="1" applyBorder="1" applyAlignment="1">
      <alignment horizontal="right" vertical="center"/>
    </xf>
    <xf numFmtId="3" fontId="5" fillId="2" borderId="10" xfId="0" applyNumberFormat="1" applyFont="1" applyFill="1" applyBorder="1" applyAlignment="1">
      <alignment horizontal="right" vertical="center"/>
    </xf>
    <xf numFmtId="0" fontId="5" fillId="3" borderId="12" xfId="0" applyFont="1" applyFill="1" applyBorder="1" applyAlignment="1">
      <alignment horizontal="right" vertical="center"/>
    </xf>
    <xf numFmtId="1" fontId="5" fillId="2" borderId="17" xfId="0" applyNumberFormat="1" applyFont="1" applyFill="1" applyBorder="1" applyAlignment="1">
      <alignment horizontal="right" vertical="center"/>
    </xf>
    <xf numFmtId="3" fontId="5" fillId="0" borderId="8" xfId="0" applyNumberFormat="1" applyFont="1" applyBorder="1" applyAlignment="1">
      <alignment horizontal="right" vertical="center"/>
    </xf>
    <xf numFmtId="3" fontId="5" fillId="0" borderId="9" xfId="0" applyNumberFormat="1" applyFont="1" applyBorder="1" applyAlignment="1">
      <alignment horizontal="right" vertical="center"/>
    </xf>
    <xf numFmtId="3" fontId="5" fillId="0" borderId="10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6" fillId="0" borderId="41" xfId="0" applyFont="1" applyBorder="1" applyAlignment="1">
      <alignment vertical="center"/>
    </xf>
    <xf numFmtId="0" fontId="6" fillId="0" borderId="50" xfId="0" applyFont="1" applyBorder="1" applyAlignment="1">
      <alignment horizontal="center" vertical="center"/>
    </xf>
    <xf numFmtId="3" fontId="5" fillId="3" borderId="33" xfId="0" applyNumberFormat="1" applyFont="1" applyFill="1" applyBorder="1" applyAlignment="1">
      <alignment horizontal="right" vertical="center"/>
    </xf>
    <xf numFmtId="3" fontId="5" fillId="3" borderId="35" xfId="0" applyNumberFormat="1" applyFont="1" applyFill="1" applyBorder="1" applyAlignment="1">
      <alignment horizontal="right" vertical="center"/>
    </xf>
    <xf numFmtId="0" fontId="5" fillId="3" borderId="35" xfId="0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0" fillId="0" borderId="0" xfId="0" applyAlignment="1">
      <alignment horizontal="right" vertical="center"/>
    </xf>
    <xf numFmtId="0" fontId="6" fillId="0" borderId="1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/>
    <xf numFmtId="0" fontId="11" fillId="0" borderId="11" xfId="0" applyFont="1" applyBorder="1" applyAlignment="1">
      <alignment horizontal="left" vertical="center"/>
    </xf>
    <xf numFmtId="0" fontId="5" fillId="0" borderId="5" xfId="0" applyFont="1" applyBorder="1" applyAlignment="1"/>
    <xf numFmtId="0" fontId="5" fillId="0" borderId="50" xfId="0" applyFont="1" applyBorder="1" applyAlignment="1"/>
    <xf numFmtId="0" fontId="6" fillId="2" borderId="21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left" wrapText="1"/>
    </xf>
    <xf numFmtId="0" fontId="5" fillId="2" borderId="16" xfId="0" applyFont="1" applyFill="1" applyBorder="1" applyAlignment="1">
      <alignment horizontal="right" vertical="center"/>
    </xf>
    <xf numFmtId="0" fontId="5" fillId="2" borderId="55" xfId="0" applyFont="1" applyFill="1" applyBorder="1" applyAlignment="1">
      <alignment horizontal="right" vertical="center"/>
    </xf>
    <xf numFmtId="0" fontId="6" fillId="0" borderId="11" xfId="0" applyFont="1" applyBorder="1" applyAlignment="1">
      <alignment horizontal="left" vertical="center" wrapText="1"/>
    </xf>
    <xf numFmtId="0" fontId="5" fillId="2" borderId="8" xfId="0" applyFont="1" applyFill="1" applyBorder="1" applyAlignment="1">
      <alignment horizontal="right"/>
    </xf>
    <xf numFmtId="0" fontId="5" fillId="2" borderId="47" xfId="0" applyFont="1" applyFill="1" applyBorder="1" applyAlignment="1">
      <alignment horizontal="right"/>
    </xf>
    <xf numFmtId="0" fontId="6" fillId="0" borderId="11" xfId="0" applyFont="1" applyBorder="1" applyAlignment="1">
      <alignment horizontal="left"/>
    </xf>
    <xf numFmtId="3" fontId="5" fillId="3" borderId="8" xfId="0" applyNumberFormat="1" applyFont="1" applyFill="1" applyBorder="1" applyAlignment="1">
      <alignment horizontal="right" vertical="center"/>
    </xf>
    <xf numFmtId="3" fontId="5" fillId="3" borderId="47" xfId="0" applyNumberFormat="1" applyFont="1" applyFill="1" applyBorder="1" applyAlignment="1">
      <alignment horizontal="right" vertical="center"/>
    </xf>
    <xf numFmtId="0" fontId="5" fillId="3" borderId="47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right" vertical="center"/>
    </xf>
    <xf numFmtId="0" fontId="5" fillId="2" borderId="47" xfId="0" applyFont="1" applyFill="1" applyBorder="1" applyAlignment="1">
      <alignment horizontal="right" vertical="center"/>
    </xf>
    <xf numFmtId="0" fontId="5" fillId="2" borderId="22" xfId="0" applyFont="1" applyFill="1" applyBorder="1" applyAlignment="1">
      <alignment horizontal="right" vertical="center"/>
    </xf>
    <xf numFmtId="0" fontId="5" fillId="2" borderId="56" xfId="0" applyFont="1" applyFill="1" applyBorder="1" applyAlignment="1">
      <alignment horizontal="right" vertical="center"/>
    </xf>
    <xf numFmtId="0" fontId="0" fillId="0" borderId="1" xfId="0" applyBorder="1" applyAlignment="1"/>
    <xf numFmtId="0" fontId="8" fillId="0" borderId="0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left"/>
    </xf>
    <xf numFmtId="0" fontId="8" fillId="0" borderId="1" xfId="0" applyFont="1" applyBorder="1" applyAlignment="1">
      <alignment horizontal="center" wrapText="1"/>
    </xf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1021080</xdr:colOff>
      <xdr:row>11</xdr:row>
      <xdr:rowOff>0</xdr:rowOff>
    </xdr:from>
    <xdr:to>
      <xdr:col>17</xdr:col>
      <xdr:colOff>2171700</xdr:colOff>
      <xdr:row>12</xdr:row>
      <xdr:rowOff>0</xdr:rowOff>
    </xdr:to>
    <xdr:sp macro="" textlink="">
      <xdr:nvSpPr>
        <xdr:cNvPr id="2" name="Текст 1"/>
        <xdr:cNvSpPr txBox="1">
          <a:spLocks noChangeArrowheads="1"/>
        </xdr:cNvSpPr>
      </xdr:nvSpPr>
      <xdr:spPr bwMode="auto">
        <a:xfrm>
          <a:off x="3726180" y="2371725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b" upright="1"/>
        <a:lstStyle/>
        <a:p>
          <a:pPr algn="ctr" rtl="0">
            <a:defRPr sz="1000"/>
          </a:pPr>
          <a:endParaRPr lang="ru-RU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3;&#1072;&#1083;&#1072;&#1085;&#1089;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овые данные"/>
      <sheetName val="черновик"/>
      <sheetName val="форма 1 за 2013г"/>
      <sheetName val="Лист2"/>
      <sheetName val="Лист1"/>
    </sheetNames>
    <sheetDataSet>
      <sheetData sheetId="0"/>
      <sheetData sheetId="1">
        <row r="54">
          <cell r="BF54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Z115"/>
  <sheetViews>
    <sheetView workbookViewId="0">
      <selection activeCell="CB104" sqref="CB104:CX104"/>
    </sheetView>
  </sheetViews>
  <sheetFormatPr defaultColWidth="9.140625" defaultRowHeight="12.75" x14ac:dyDescent="0.2"/>
  <cols>
    <col min="1" max="5" width="1.7109375" style="13" customWidth="1"/>
    <col min="6" max="7" width="1.140625" style="13" customWidth="1"/>
    <col min="8" max="8" width="0.28515625" style="13" customWidth="1"/>
    <col min="9" max="11" width="1.140625" style="13" hidden="1" customWidth="1"/>
    <col min="12" max="102" width="1.140625" style="13" customWidth="1"/>
    <col min="103" max="103" width="9.140625" style="13"/>
    <col min="104" max="104" width="16.5703125" style="13" customWidth="1"/>
    <col min="105" max="16384" width="9.140625" style="13"/>
  </cols>
  <sheetData>
    <row r="1" spans="1:102" s="1" customFormat="1" ht="12" x14ac:dyDescent="0.2">
      <c r="BV1" s="1" t="s">
        <v>0</v>
      </c>
    </row>
    <row r="2" spans="1:102" s="1" customFormat="1" ht="12" x14ac:dyDescent="0.2">
      <c r="BV2" s="1" t="s">
        <v>1</v>
      </c>
    </row>
    <row r="3" spans="1:102" s="1" customFormat="1" ht="12" x14ac:dyDescent="0.2">
      <c r="BV3" s="1" t="s">
        <v>2</v>
      </c>
    </row>
    <row r="4" spans="1:102" s="1" customFormat="1" ht="12" x14ac:dyDescent="0.2">
      <c r="BV4" s="1" t="s">
        <v>3</v>
      </c>
    </row>
    <row r="5" spans="1:102" s="2" customFormat="1" ht="11.25" x14ac:dyDescent="0.2">
      <c r="BV5" s="2" t="s">
        <v>4</v>
      </c>
    </row>
    <row r="6" spans="1:102" s="2" customFormat="1" ht="11.25" x14ac:dyDescent="0.2">
      <c r="BV6" s="2" t="s">
        <v>5</v>
      </c>
    </row>
    <row r="7" spans="1:102" s="3" customFormat="1" ht="15" x14ac:dyDescent="0.25">
      <c r="A7" s="252" t="s">
        <v>6</v>
      </c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2"/>
      <c r="AF7" s="252"/>
      <c r="AG7" s="252"/>
      <c r="AH7" s="252"/>
      <c r="AI7" s="252"/>
      <c r="AJ7" s="252"/>
      <c r="AK7" s="252"/>
      <c r="AL7" s="252"/>
      <c r="AM7" s="252"/>
      <c r="AN7" s="252"/>
      <c r="AO7" s="252"/>
      <c r="AP7" s="252"/>
      <c r="AQ7" s="252"/>
      <c r="AR7" s="252"/>
      <c r="AS7" s="252"/>
      <c r="AT7" s="252"/>
      <c r="AU7" s="252"/>
      <c r="AV7" s="252"/>
      <c r="AW7" s="252"/>
      <c r="AX7" s="252"/>
      <c r="AY7" s="252"/>
      <c r="AZ7" s="252"/>
      <c r="BA7" s="252"/>
      <c r="BB7" s="252"/>
      <c r="BC7" s="252"/>
      <c r="BD7" s="252"/>
      <c r="BE7" s="252"/>
      <c r="BF7" s="252"/>
      <c r="BG7" s="252"/>
      <c r="BH7" s="252"/>
      <c r="BI7" s="252"/>
      <c r="BJ7" s="252"/>
      <c r="BK7" s="252"/>
      <c r="BL7" s="252"/>
      <c r="BM7" s="252"/>
      <c r="BN7" s="252"/>
      <c r="BO7" s="252"/>
      <c r="BP7" s="252"/>
      <c r="BQ7" s="252"/>
      <c r="BR7" s="252"/>
      <c r="BS7" s="252"/>
      <c r="BT7" s="252"/>
      <c r="BU7" s="252"/>
      <c r="BV7" s="252"/>
      <c r="BW7" s="252"/>
      <c r="BX7" s="252"/>
      <c r="BY7" s="252"/>
      <c r="BZ7" s="252"/>
      <c r="CA7" s="252"/>
      <c r="CB7" s="252"/>
      <c r="CC7" s="252"/>
      <c r="CD7" s="252"/>
      <c r="CE7" s="252"/>
      <c r="CF7" s="252"/>
      <c r="CG7" s="252"/>
      <c r="CH7" s="252"/>
      <c r="CI7" s="252"/>
      <c r="CJ7" s="252"/>
      <c r="CK7" s="252"/>
      <c r="CL7" s="252"/>
      <c r="CM7" s="252"/>
      <c r="CN7" s="252"/>
      <c r="CO7" s="252"/>
      <c r="CP7" s="252"/>
      <c r="CQ7" s="252"/>
      <c r="CR7" s="252"/>
      <c r="CS7" s="252"/>
      <c r="CT7" s="252"/>
      <c r="CU7" s="252"/>
      <c r="CV7" s="252"/>
      <c r="CW7" s="252"/>
      <c r="CX7" s="252"/>
    </row>
    <row r="8" spans="1:102" s="3" customFormat="1" ht="15" x14ac:dyDescent="0.25">
      <c r="A8" s="252" t="s">
        <v>7</v>
      </c>
      <c r="B8" s="252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2"/>
      <c r="S8" s="252"/>
      <c r="T8" s="252"/>
      <c r="U8" s="252"/>
      <c r="V8" s="252"/>
      <c r="W8" s="252"/>
      <c r="X8" s="252"/>
      <c r="Y8" s="252"/>
      <c r="Z8" s="252"/>
      <c r="AA8" s="252"/>
      <c r="AB8" s="252"/>
      <c r="AC8" s="252"/>
      <c r="AD8" s="252"/>
      <c r="AE8" s="252"/>
      <c r="AF8" s="252"/>
      <c r="AG8" s="252"/>
      <c r="AH8" s="252"/>
      <c r="AI8" s="252"/>
      <c r="AJ8" s="252"/>
      <c r="AK8" s="252"/>
      <c r="AL8" s="252"/>
      <c r="AM8" s="252"/>
      <c r="AN8" s="252"/>
      <c r="AO8" s="252"/>
      <c r="AP8" s="252"/>
      <c r="AQ8" s="252"/>
      <c r="AR8" s="252"/>
      <c r="AS8" s="252"/>
      <c r="AT8" s="252"/>
      <c r="AU8" s="252"/>
      <c r="AV8" s="252"/>
      <c r="AW8" s="252"/>
      <c r="AX8" s="252"/>
      <c r="AY8" s="252"/>
      <c r="AZ8" s="252"/>
      <c r="BA8" s="252"/>
      <c r="BB8" s="252"/>
      <c r="BC8" s="252"/>
      <c r="BD8" s="252"/>
      <c r="BE8" s="252"/>
      <c r="BF8" s="252"/>
      <c r="BG8" s="252"/>
      <c r="BH8" s="252"/>
      <c r="BI8" s="252"/>
      <c r="BJ8" s="252"/>
      <c r="BK8" s="252"/>
      <c r="BL8" s="252"/>
      <c r="BM8" s="252"/>
      <c r="BN8" s="252"/>
      <c r="BO8" s="252"/>
      <c r="BP8" s="252"/>
      <c r="BQ8" s="252"/>
      <c r="BR8" s="252"/>
      <c r="BS8" s="252"/>
      <c r="BT8" s="252"/>
      <c r="BU8" s="252"/>
      <c r="BV8" s="252"/>
      <c r="BW8" s="252"/>
      <c r="BX8" s="252"/>
      <c r="BY8" s="252"/>
      <c r="BZ8" s="252"/>
      <c r="CA8" s="252"/>
      <c r="CB8" s="252"/>
      <c r="CC8" s="252"/>
      <c r="CD8" s="252"/>
      <c r="CE8" s="252"/>
      <c r="CF8" s="252"/>
      <c r="CG8" s="252"/>
      <c r="CH8" s="252"/>
      <c r="CI8" s="252"/>
      <c r="CJ8" s="252"/>
      <c r="CK8" s="252"/>
      <c r="CL8" s="252"/>
      <c r="CM8" s="252"/>
      <c r="CN8" s="252"/>
      <c r="CO8" s="252"/>
      <c r="CP8" s="252"/>
      <c r="CQ8" s="252"/>
      <c r="CR8" s="252"/>
      <c r="CS8" s="252"/>
      <c r="CT8" s="252"/>
      <c r="CU8" s="252"/>
      <c r="CV8" s="252"/>
      <c r="CW8" s="252"/>
      <c r="CX8" s="252"/>
    </row>
    <row r="10" spans="1:102" s="5" customFormat="1" ht="15" x14ac:dyDescent="0.25">
      <c r="A10" s="253" t="s">
        <v>8</v>
      </c>
      <c r="B10" s="253"/>
      <c r="C10" s="253"/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253"/>
      <c r="AC10" s="253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253"/>
      <c r="AO10" s="253"/>
      <c r="AP10" s="253"/>
      <c r="AQ10" s="253"/>
      <c r="AR10" s="253"/>
      <c r="AS10" s="253"/>
      <c r="AT10" s="253"/>
      <c r="AU10" s="253"/>
      <c r="AV10" s="253"/>
      <c r="AW10" s="253"/>
      <c r="AX10" s="253"/>
      <c r="AY10" s="253"/>
      <c r="AZ10" s="253"/>
      <c r="BA10" s="253"/>
      <c r="BB10" s="253"/>
      <c r="BC10" s="253"/>
      <c r="BD10" s="253"/>
      <c r="BE10" s="253"/>
      <c r="BF10" s="253"/>
      <c r="BG10" s="253"/>
      <c r="BH10" s="253"/>
      <c r="BI10" s="253"/>
      <c r="BJ10" s="253"/>
      <c r="BK10" s="253"/>
      <c r="BL10" s="253"/>
      <c r="BM10" s="253"/>
      <c r="BN10" s="253"/>
      <c r="BO10" s="253"/>
      <c r="BP10" s="253"/>
      <c r="BQ10" s="253"/>
      <c r="BR10" s="253"/>
      <c r="BS10" s="253"/>
      <c r="BT10" s="253"/>
      <c r="BU10" s="253"/>
      <c r="BV10" s="253"/>
      <c r="BW10" s="253"/>
      <c r="BX10" s="253"/>
      <c r="BY10" s="253"/>
      <c r="BZ10" s="253"/>
      <c r="CA10" s="253"/>
      <c r="CB10" s="253"/>
      <c r="CC10" s="4"/>
    </row>
    <row r="11" spans="1:102" s="6" customFormat="1" ht="15.75" thickBo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X11" s="5"/>
      <c r="Y11" s="5"/>
      <c r="Z11" s="5"/>
      <c r="AA11" s="7" t="s">
        <v>9</v>
      </c>
      <c r="AB11" s="5"/>
      <c r="AC11" s="254" t="s">
        <v>10</v>
      </c>
      <c r="AD11" s="254"/>
      <c r="AE11" s="254"/>
      <c r="AF11" s="254"/>
      <c r="AG11" s="254"/>
      <c r="AH11" s="254"/>
      <c r="AI11" s="254"/>
      <c r="AJ11" s="254"/>
      <c r="AK11" s="254"/>
      <c r="AL11" s="254"/>
      <c r="AM11" s="254"/>
      <c r="AN11" s="254"/>
      <c r="AO11" s="254"/>
      <c r="AP11" s="254"/>
      <c r="AQ11" s="254"/>
      <c r="AR11" s="254"/>
      <c r="AS11" s="254"/>
      <c r="AT11" s="255">
        <v>20</v>
      </c>
      <c r="AU11" s="255"/>
      <c r="AV11" s="255"/>
      <c r="AW11" s="255"/>
      <c r="AX11" s="256" t="s">
        <v>11</v>
      </c>
      <c r="AY11" s="256"/>
      <c r="AZ11" s="256"/>
      <c r="BA11" s="256"/>
      <c r="BB11" s="5" t="s">
        <v>12</v>
      </c>
      <c r="BD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257" t="s">
        <v>13</v>
      </c>
      <c r="CD11" s="258"/>
      <c r="CE11" s="258"/>
      <c r="CF11" s="258"/>
      <c r="CG11" s="258"/>
      <c r="CH11" s="258"/>
      <c r="CI11" s="258"/>
      <c r="CJ11" s="258"/>
      <c r="CK11" s="258"/>
      <c r="CL11" s="258"/>
      <c r="CM11" s="258"/>
      <c r="CN11" s="258"/>
      <c r="CO11" s="258"/>
      <c r="CP11" s="258"/>
      <c r="CQ11" s="258"/>
      <c r="CR11" s="258"/>
      <c r="CS11" s="258"/>
      <c r="CT11" s="258"/>
      <c r="CU11" s="258"/>
      <c r="CV11" s="258"/>
      <c r="CW11" s="258"/>
      <c r="CX11" s="259"/>
    </row>
    <row r="12" spans="1:102" s="6" customFormat="1" ht="12" x14ac:dyDescent="0.2">
      <c r="CA12" s="8" t="s">
        <v>14</v>
      </c>
      <c r="CC12" s="251" t="s">
        <v>15</v>
      </c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1"/>
    </row>
    <row r="13" spans="1:102" s="6" customFormat="1" ht="12" x14ac:dyDescent="0.2">
      <c r="CA13" s="8" t="s">
        <v>16</v>
      </c>
      <c r="CC13" s="248" t="s">
        <v>17</v>
      </c>
      <c r="CD13" s="60"/>
      <c r="CE13" s="60"/>
      <c r="CF13" s="60"/>
      <c r="CG13" s="60"/>
      <c r="CH13" s="60"/>
      <c r="CI13" s="83"/>
      <c r="CJ13" s="59" t="s">
        <v>18</v>
      </c>
      <c r="CK13" s="60"/>
      <c r="CL13" s="60"/>
      <c r="CM13" s="60"/>
      <c r="CN13" s="60"/>
      <c r="CO13" s="60"/>
      <c r="CP13" s="60"/>
      <c r="CQ13" s="83"/>
      <c r="CR13" s="59" t="s">
        <v>19</v>
      </c>
      <c r="CS13" s="60"/>
      <c r="CT13" s="60"/>
      <c r="CU13" s="60"/>
      <c r="CV13" s="60"/>
      <c r="CW13" s="60"/>
      <c r="CX13" s="61"/>
    </row>
    <row r="14" spans="1:102" s="6" customFormat="1" ht="12" x14ac:dyDescent="0.2">
      <c r="A14" s="6" t="s">
        <v>20</v>
      </c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CA14" s="8" t="s">
        <v>21</v>
      </c>
      <c r="CC14" s="248" t="s">
        <v>22</v>
      </c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1"/>
    </row>
    <row r="15" spans="1:102" s="6" customFormat="1" ht="12" x14ac:dyDescent="0.2">
      <c r="A15" s="6" t="s">
        <v>23</v>
      </c>
      <c r="CA15" s="8" t="s">
        <v>24</v>
      </c>
      <c r="CC15" s="248" t="s">
        <v>25</v>
      </c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1"/>
    </row>
    <row r="16" spans="1:102" s="6" customFormat="1" ht="12" x14ac:dyDescent="0.2">
      <c r="A16" s="9" t="s">
        <v>26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8" t="s">
        <v>27</v>
      </c>
      <c r="CC16" s="249" t="s">
        <v>28</v>
      </c>
      <c r="CD16" s="157"/>
      <c r="CE16" s="157"/>
      <c r="CF16" s="157"/>
      <c r="CG16" s="157"/>
      <c r="CH16" s="157"/>
      <c r="CI16" s="157"/>
      <c r="CJ16" s="157"/>
      <c r="CK16" s="157"/>
      <c r="CL16" s="157"/>
      <c r="CM16" s="157"/>
      <c r="CN16" s="157"/>
      <c r="CO16" s="157"/>
      <c r="CP16" s="157"/>
      <c r="CQ16" s="157"/>
      <c r="CR16" s="157"/>
      <c r="CS16" s="157"/>
      <c r="CT16" s="157"/>
      <c r="CU16" s="157"/>
      <c r="CV16" s="157"/>
      <c r="CW16" s="157"/>
      <c r="CX16" s="161"/>
    </row>
    <row r="17" spans="1:102" s="6" customFormat="1" ht="12" x14ac:dyDescent="0.2">
      <c r="A17" s="9" t="s">
        <v>29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8" t="s">
        <v>30</v>
      </c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"/>
      <c r="BU17" s="11"/>
      <c r="BV17" s="11"/>
      <c r="BW17" s="11"/>
      <c r="BX17" s="11"/>
      <c r="BY17" s="11"/>
      <c r="BZ17" s="11"/>
      <c r="CA17" s="8" t="s">
        <v>31</v>
      </c>
      <c r="CC17" s="250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108"/>
    </row>
    <row r="18" spans="1:102" s="6" customFormat="1" ht="12" x14ac:dyDescent="0.2">
      <c r="A18" s="6" t="s">
        <v>32</v>
      </c>
      <c r="BA18" s="118" t="s">
        <v>33</v>
      </c>
      <c r="BB18" s="118"/>
      <c r="BC18" s="118"/>
      <c r="BD18" s="118"/>
      <c r="BE18" s="118"/>
      <c r="BF18" s="118"/>
      <c r="BG18" s="118"/>
      <c r="BH18" s="118"/>
      <c r="BI18" s="118"/>
      <c r="BJ18" s="118"/>
      <c r="BK18" s="118"/>
      <c r="BL18" s="118"/>
      <c r="BM18" s="118"/>
      <c r="BN18" s="118"/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"/>
      <c r="CA18" s="11"/>
      <c r="CC18" s="249" t="s">
        <v>34</v>
      </c>
      <c r="CD18" s="157"/>
      <c r="CE18" s="157"/>
      <c r="CF18" s="157"/>
      <c r="CG18" s="157"/>
      <c r="CH18" s="157"/>
      <c r="CI18" s="157"/>
      <c r="CJ18" s="157"/>
      <c r="CK18" s="157"/>
      <c r="CL18" s="157"/>
      <c r="CM18" s="158"/>
      <c r="CN18" s="156" t="s">
        <v>35</v>
      </c>
      <c r="CO18" s="157"/>
      <c r="CP18" s="157"/>
      <c r="CQ18" s="157"/>
      <c r="CR18" s="157"/>
      <c r="CS18" s="157"/>
      <c r="CT18" s="157"/>
      <c r="CU18" s="157"/>
      <c r="CV18" s="157"/>
      <c r="CW18" s="157"/>
      <c r="CX18" s="161"/>
    </row>
    <row r="19" spans="1:102" s="6" customFormat="1" ht="12" x14ac:dyDescent="0.2">
      <c r="A19" s="118" t="s">
        <v>36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8"/>
      <c r="BJ19" s="12"/>
      <c r="CA19" s="8" t="s">
        <v>37</v>
      </c>
      <c r="CC19" s="250"/>
      <c r="CD19" s="47"/>
      <c r="CE19" s="47"/>
      <c r="CF19" s="47"/>
      <c r="CG19" s="47"/>
      <c r="CH19" s="47"/>
      <c r="CI19" s="47"/>
      <c r="CJ19" s="47"/>
      <c r="CK19" s="47"/>
      <c r="CL19" s="47"/>
      <c r="CM19" s="104"/>
      <c r="CN19" s="103"/>
      <c r="CO19" s="47"/>
      <c r="CP19" s="47"/>
      <c r="CQ19" s="47"/>
      <c r="CR19" s="47"/>
      <c r="CS19" s="47"/>
      <c r="CT19" s="47"/>
      <c r="CU19" s="47"/>
      <c r="CV19" s="47"/>
      <c r="CW19" s="47"/>
      <c r="CX19" s="108"/>
    </row>
    <row r="20" spans="1:102" s="6" customFormat="1" thickBot="1" x14ac:dyDescent="0.25">
      <c r="A20" s="6" t="s">
        <v>38</v>
      </c>
      <c r="CA20" s="8" t="s">
        <v>39</v>
      </c>
      <c r="CC20" s="246" t="s">
        <v>40</v>
      </c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8"/>
    </row>
    <row r="21" spans="1:102" s="6" customFormat="1" ht="12" x14ac:dyDescent="0.2">
      <c r="A21" s="6" t="s">
        <v>41</v>
      </c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  <c r="BI21" s="118"/>
      <c r="BJ21" s="118"/>
      <c r="BK21" s="118"/>
      <c r="BL21" s="118"/>
      <c r="BM21" s="118"/>
      <c r="BN21" s="118"/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118"/>
      <c r="BZ21" s="118"/>
    </row>
    <row r="22" spans="1:102" s="6" customFormat="1" ht="12" x14ac:dyDescent="0.2">
      <c r="A22" s="118"/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</row>
    <row r="23" spans="1:102" x14ac:dyDescent="0.2">
      <c r="BO23" s="14"/>
    </row>
    <row r="24" spans="1:102" s="6" customFormat="1" ht="12" x14ac:dyDescent="0.2">
      <c r="A24" s="162" t="s">
        <v>42</v>
      </c>
      <c r="B24" s="163"/>
      <c r="C24" s="163"/>
      <c r="D24" s="163"/>
      <c r="E24" s="163"/>
      <c r="F24" s="163"/>
      <c r="G24" s="163"/>
      <c r="H24" s="163"/>
      <c r="I24" s="163"/>
      <c r="J24" s="164"/>
      <c r="K24" s="171" t="s">
        <v>43</v>
      </c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2"/>
      <c r="AL24" s="172"/>
      <c r="AM24" s="172"/>
      <c r="AN24" s="172"/>
      <c r="AO24" s="172"/>
      <c r="AP24" s="172"/>
      <c r="AQ24" s="172"/>
      <c r="AR24" s="172"/>
      <c r="AS24" s="172"/>
      <c r="AT24" s="172"/>
      <c r="AU24" s="172"/>
      <c r="AV24" s="172"/>
      <c r="AW24" s="172"/>
      <c r="AX24" s="173"/>
      <c r="AY24" s="171" t="s">
        <v>44</v>
      </c>
      <c r="AZ24" s="172"/>
      <c r="BA24" s="172"/>
      <c r="BB24" s="172"/>
      <c r="BC24" s="172"/>
      <c r="BD24" s="172"/>
      <c r="BE24" s="173"/>
      <c r="BF24" s="15"/>
      <c r="BG24" s="12"/>
      <c r="BH24" s="12"/>
      <c r="BI24" s="12"/>
      <c r="BJ24" s="16" t="s">
        <v>45</v>
      </c>
      <c r="BK24" s="60" t="s">
        <v>46</v>
      </c>
      <c r="BL24" s="60"/>
      <c r="BM24" s="60"/>
      <c r="BN24" s="60"/>
      <c r="BO24" s="60"/>
      <c r="BP24" s="60"/>
      <c r="BQ24" s="60"/>
      <c r="BR24" s="60"/>
      <c r="BS24" s="60"/>
      <c r="BT24" s="17"/>
      <c r="BU24" s="181" t="s">
        <v>47</v>
      </c>
      <c r="BV24" s="182"/>
      <c r="BW24" s="182"/>
      <c r="BX24" s="182"/>
      <c r="BY24" s="182"/>
      <c r="BZ24" s="182"/>
      <c r="CA24" s="182"/>
      <c r="CB24" s="182"/>
      <c r="CC24" s="182"/>
      <c r="CD24" s="182"/>
      <c r="CE24" s="182"/>
      <c r="CF24" s="182"/>
      <c r="CG24" s="182"/>
      <c r="CH24" s="182"/>
      <c r="CI24" s="183"/>
      <c r="CJ24" s="181" t="s">
        <v>47</v>
      </c>
      <c r="CK24" s="182"/>
      <c r="CL24" s="182"/>
      <c r="CM24" s="182"/>
      <c r="CN24" s="182"/>
      <c r="CO24" s="182"/>
      <c r="CP24" s="182"/>
      <c r="CQ24" s="182"/>
      <c r="CR24" s="182"/>
      <c r="CS24" s="182"/>
      <c r="CT24" s="182"/>
      <c r="CU24" s="182"/>
      <c r="CV24" s="182"/>
      <c r="CW24" s="182"/>
      <c r="CX24" s="183"/>
    </row>
    <row r="25" spans="1:102" s="6" customFormat="1" ht="13.5" x14ac:dyDescent="0.2">
      <c r="A25" s="165"/>
      <c r="B25" s="166"/>
      <c r="C25" s="166"/>
      <c r="D25" s="166"/>
      <c r="E25" s="166"/>
      <c r="F25" s="166"/>
      <c r="G25" s="166"/>
      <c r="H25" s="166"/>
      <c r="I25" s="166"/>
      <c r="J25" s="167"/>
      <c r="K25" s="174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  <c r="AN25" s="175"/>
      <c r="AO25" s="175"/>
      <c r="AP25" s="175"/>
      <c r="AQ25" s="175"/>
      <c r="AR25" s="175"/>
      <c r="AS25" s="175"/>
      <c r="AT25" s="175"/>
      <c r="AU25" s="175"/>
      <c r="AV25" s="175"/>
      <c r="AW25" s="175"/>
      <c r="AX25" s="176"/>
      <c r="AY25" s="174"/>
      <c r="AZ25" s="175"/>
      <c r="BA25" s="175"/>
      <c r="BB25" s="175"/>
      <c r="BC25" s="175"/>
      <c r="BD25" s="175"/>
      <c r="BE25" s="176"/>
      <c r="BF25" s="247">
        <v>20</v>
      </c>
      <c r="BG25" s="188"/>
      <c r="BH25" s="188"/>
      <c r="BI25" s="188"/>
      <c r="BJ25" s="188"/>
      <c r="BK25" s="188"/>
      <c r="BL25" s="243" t="s">
        <v>11</v>
      </c>
      <c r="BM25" s="243"/>
      <c r="BN25" s="243"/>
      <c r="BO25" s="243"/>
      <c r="BP25" s="18" t="s">
        <v>48</v>
      </c>
      <c r="BQ25" s="18"/>
      <c r="BR25" s="18"/>
      <c r="BS25" s="18"/>
      <c r="BT25" s="19"/>
      <c r="BU25" s="18"/>
      <c r="BV25" s="18"/>
      <c r="BW25" s="188">
        <v>20</v>
      </c>
      <c r="BX25" s="188"/>
      <c r="BY25" s="188"/>
      <c r="BZ25" s="188"/>
      <c r="CA25" s="50" t="s">
        <v>18</v>
      </c>
      <c r="CB25" s="50"/>
      <c r="CC25" s="50"/>
      <c r="CD25" s="50"/>
      <c r="CE25" s="18" t="s">
        <v>49</v>
      </c>
      <c r="CF25" s="18"/>
      <c r="CG25" s="18"/>
      <c r="CH25" s="18"/>
      <c r="CI25" s="18"/>
      <c r="CJ25" s="20"/>
      <c r="CK25" s="18"/>
      <c r="CL25" s="188">
        <v>20</v>
      </c>
      <c r="CM25" s="188"/>
      <c r="CN25" s="188"/>
      <c r="CO25" s="188"/>
      <c r="CP25" s="50" t="s">
        <v>50</v>
      </c>
      <c r="CQ25" s="50"/>
      <c r="CR25" s="50"/>
      <c r="CS25" s="50"/>
      <c r="CT25" s="18" t="s">
        <v>51</v>
      </c>
      <c r="CU25" s="18"/>
      <c r="CV25" s="18"/>
      <c r="CW25" s="18"/>
      <c r="CX25" s="19"/>
    </row>
    <row r="26" spans="1:102" s="6" customFormat="1" thickBot="1" x14ac:dyDescent="0.25">
      <c r="A26" s="168"/>
      <c r="B26" s="169"/>
      <c r="C26" s="169"/>
      <c r="D26" s="169"/>
      <c r="E26" s="169"/>
      <c r="F26" s="169"/>
      <c r="G26" s="169"/>
      <c r="H26" s="169"/>
      <c r="I26" s="169"/>
      <c r="J26" s="170"/>
      <c r="K26" s="177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8"/>
      <c r="AE26" s="178"/>
      <c r="AF26" s="178"/>
      <c r="AG26" s="178"/>
      <c r="AH26" s="178"/>
      <c r="AI26" s="178"/>
      <c r="AJ26" s="178"/>
      <c r="AK26" s="178"/>
      <c r="AL26" s="178"/>
      <c r="AM26" s="178"/>
      <c r="AN26" s="178"/>
      <c r="AO26" s="178"/>
      <c r="AP26" s="178"/>
      <c r="AQ26" s="178"/>
      <c r="AR26" s="178"/>
      <c r="AS26" s="178"/>
      <c r="AT26" s="178"/>
      <c r="AU26" s="178"/>
      <c r="AV26" s="178"/>
      <c r="AW26" s="178"/>
      <c r="AX26" s="179"/>
      <c r="AY26" s="177"/>
      <c r="AZ26" s="178"/>
      <c r="BA26" s="178"/>
      <c r="BB26" s="178"/>
      <c r="BC26" s="178"/>
      <c r="BD26" s="178"/>
      <c r="BE26" s="179"/>
      <c r="BF26" s="244"/>
      <c r="BG26" s="154"/>
      <c r="BH26" s="154"/>
      <c r="BI26" s="154"/>
      <c r="BJ26" s="154"/>
      <c r="BK26" s="154"/>
      <c r="BL26" s="154"/>
      <c r="BM26" s="154"/>
      <c r="BN26" s="154"/>
      <c r="BO26" s="154"/>
      <c r="BP26" s="154"/>
      <c r="BQ26" s="154"/>
      <c r="BR26" s="154"/>
      <c r="BS26" s="154"/>
      <c r="BT26" s="245"/>
      <c r="BU26" s="154"/>
      <c r="BV26" s="154"/>
      <c r="BW26" s="154"/>
      <c r="BX26" s="154"/>
      <c r="BY26" s="154"/>
      <c r="BZ26" s="154"/>
      <c r="CA26" s="154"/>
      <c r="CB26" s="154"/>
      <c r="CC26" s="154"/>
      <c r="CD26" s="154"/>
      <c r="CE26" s="154"/>
      <c r="CF26" s="154"/>
      <c r="CG26" s="154"/>
      <c r="CH26" s="154"/>
      <c r="CI26" s="154"/>
      <c r="CJ26" s="244"/>
      <c r="CK26" s="154"/>
      <c r="CL26" s="154"/>
      <c r="CM26" s="154"/>
      <c r="CN26" s="154"/>
      <c r="CO26" s="154"/>
      <c r="CP26" s="154"/>
      <c r="CQ26" s="154"/>
      <c r="CR26" s="154"/>
      <c r="CS26" s="154"/>
      <c r="CT26" s="154"/>
      <c r="CU26" s="154"/>
      <c r="CV26" s="154"/>
      <c r="CW26" s="154"/>
      <c r="CX26" s="245"/>
    </row>
    <row r="27" spans="1:102" s="6" customFormat="1" ht="12" x14ac:dyDescent="0.2">
      <c r="A27" s="156"/>
      <c r="B27" s="157"/>
      <c r="C27" s="157"/>
      <c r="D27" s="157"/>
      <c r="E27" s="157"/>
      <c r="F27" s="157"/>
      <c r="G27" s="157"/>
      <c r="H27" s="157"/>
      <c r="I27" s="157"/>
      <c r="J27" s="158"/>
      <c r="K27" s="159" t="s">
        <v>52</v>
      </c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  <c r="AY27" s="156" t="s">
        <v>53</v>
      </c>
      <c r="AZ27" s="157"/>
      <c r="BA27" s="157"/>
      <c r="BB27" s="157"/>
      <c r="BC27" s="157"/>
      <c r="BD27" s="157"/>
      <c r="BE27" s="161"/>
      <c r="BF27" s="234">
        <v>122.27758</v>
      </c>
      <c r="BG27" s="235"/>
      <c r="BH27" s="235"/>
      <c r="BI27" s="235"/>
      <c r="BJ27" s="235"/>
      <c r="BK27" s="235"/>
      <c r="BL27" s="235"/>
      <c r="BM27" s="235"/>
      <c r="BN27" s="235"/>
      <c r="BO27" s="235"/>
      <c r="BP27" s="235"/>
      <c r="BQ27" s="235"/>
      <c r="BR27" s="235"/>
      <c r="BS27" s="235"/>
      <c r="BT27" s="236"/>
      <c r="BU27" s="234">
        <f>302.87769</f>
        <v>302.87768999999997</v>
      </c>
      <c r="BV27" s="235"/>
      <c r="BW27" s="235"/>
      <c r="BX27" s="235"/>
      <c r="BY27" s="235"/>
      <c r="BZ27" s="235"/>
      <c r="CA27" s="235"/>
      <c r="CB27" s="235"/>
      <c r="CC27" s="235"/>
      <c r="CD27" s="235"/>
      <c r="CE27" s="235"/>
      <c r="CF27" s="235"/>
      <c r="CG27" s="235"/>
      <c r="CH27" s="235"/>
      <c r="CI27" s="236"/>
      <c r="CJ27" s="116">
        <v>317</v>
      </c>
      <c r="CK27" s="116"/>
      <c r="CL27" s="116"/>
      <c r="CM27" s="116"/>
      <c r="CN27" s="116"/>
      <c r="CO27" s="116"/>
      <c r="CP27" s="116"/>
      <c r="CQ27" s="116"/>
      <c r="CR27" s="116"/>
      <c r="CS27" s="116"/>
      <c r="CT27" s="116"/>
      <c r="CU27" s="116"/>
      <c r="CV27" s="116"/>
      <c r="CW27" s="116"/>
      <c r="CX27" s="116"/>
    </row>
    <row r="28" spans="1:102" s="6" customFormat="1" ht="12" x14ac:dyDescent="0.2">
      <c r="A28" s="100"/>
      <c r="B28" s="101"/>
      <c r="C28" s="101"/>
      <c r="D28" s="101"/>
      <c r="E28" s="101"/>
      <c r="F28" s="101"/>
      <c r="G28" s="101"/>
      <c r="H28" s="101"/>
      <c r="I28" s="101"/>
      <c r="J28" s="102"/>
      <c r="K28" s="105" t="s">
        <v>54</v>
      </c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06"/>
      <c r="AX28" s="106"/>
      <c r="AY28" s="100"/>
      <c r="AZ28" s="101"/>
      <c r="BA28" s="101"/>
      <c r="BB28" s="101"/>
      <c r="BC28" s="101"/>
      <c r="BD28" s="101"/>
      <c r="BE28" s="107"/>
      <c r="BF28" s="237"/>
      <c r="BG28" s="238"/>
      <c r="BH28" s="238"/>
      <c r="BI28" s="238"/>
      <c r="BJ28" s="238"/>
      <c r="BK28" s="238"/>
      <c r="BL28" s="238"/>
      <c r="BM28" s="238"/>
      <c r="BN28" s="238"/>
      <c r="BO28" s="238"/>
      <c r="BP28" s="238"/>
      <c r="BQ28" s="238"/>
      <c r="BR28" s="238"/>
      <c r="BS28" s="238"/>
      <c r="BT28" s="239"/>
      <c r="BU28" s="237"/>
      <c r="BV28" s="238"/>
      <c r="BW28" s="238"/>
      <c r="BX28" s="238"/>
      <c r="BY28" s="238"/>
      <c r="BZ28" s="238"/>
      <c r="CA28" s="238"/>
      <c r="CB28" s="238"/>
      <c r="CC28" s="238"/>
      <c r="CD28" s="238"/>
      <c r="CE28" s="238"/>
      <c r="CF28" s="238"/>
      <c r="CG28" s="238"/>
      <c r="CH28" s="238"/>
      <c r="CI28" s="239"/>
      <c r="CJ28" s="110"/>
      <c r="CK28" s="110"/>
      <c r="CL28" s="110"/>
      <c r="CM28" s="110"/>
      <c r="CN28" s="110"/>
      <c r="CO28" s="110"/>
      <c r="CP28" s="110"/>
      <c r="CQ28" s="110"/>
      <c r="CR28" s="110"/>
      <c r="CS28" s="110"/>
      <c r="CT28" s="110"/>
      <c r="CU28" s="110"/>
      <c r="CV28" s="110"/>
      <c r="CW28" s="110"/>
      <c r="CX28" s="110"/>
    </row>
    <row r="29" spans="1:102" s="6" customFormat="1" ht="12" x14ac:dyDescent="0.2">
      <c r="A29" s="103"/>
      <c r="B29" s="47"/>
      <c r="C29" s="47"/>
      <c r="D29" s="47"/>
      <c r="E29" s="47"/>
      <c r="F29" s="47"/>
      <c r="G29" s="47"/>
      <c r="H29" s="47"/>
      <c r="I29" s="47"/>
      <c r="J29" s="104"/>
      <c r="K29" s="21"/>
      <c r="L29" s="118" t="s">
        <v>55</v>
      </c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03"/>
      <c r="AZ29" s="47"/>
      <c r="BA29" s="47"/>
      <c r="BB29" s="47"/>
      <c r="BC29" s="47"/>
      <c r="BD29" s="47"/>
      <c r="BE29" s="108"/>
      <c r="BF29" s="240"/>
      <c r="BG29" s="241"/>
      <c r="BH29" s="241"/>
      <c r="BI29" s="241"/>
      <c r="BJ29" s="241"/>
      <c r="BK29" s="241"/>
      <c r="BL29" s="241"/>
      <c r="BM29" s="241"/>
      <c r="BN29" s="241"/>
      <c r="BO29" s="241"/>
      <c r="BP29" s="241"/>
      <c r="BQ29" s="241"/>
      <c r="BR29" s="241"/>
      <c r="BS29" s="241"/>
      <c r="BT29" s="242"/>
      <c r="BU29" s="240"/>
      <c r="BV29" s="241"/>
      <c r="BW29" s="241"/>
      <c r="BX29" s="241"/>
      <c r="BY29" s="241"/>
      <c r="BZ29" s="241"/>
      <c r="CA29" s="241"/>
      <c r="CB29" s="241"/>
      <c r="CC29" s="241"/>
      <c r="CD29" s="241"/>
      <c r="CE29" s="241"/>
      <c r="CF29" s="241"/>
      <c r="CG29" s="241"/>
      <c r="CH29" s="241"/>
      <c r="CI29" s="242"/>
      <c r="CJ29" s="113"/>
      <c r="CK29" s="113"/>
      <c r="CL29" s="113"/>
      <c r="CM29" s="113"/>
      <c r="CN29" s="113"/>
      <c r="CO29" s="113"/>
      <c r="CP29" s="113"/>
      <c r="CQ29" s="113"/>
      <c r="CR29" s="113"/>
      <c r="CS29" s="113"/>
      <c r="CT29" s="113"/>
      <c r="CU29" s="113"/>
      <c r="CV29" s="113"/>
      <c r="CW29" s="113"/>
      <c r="CX29" s="113"/>
    </row>
    <row r="30" spans="1:102" s="6" customFormat="1" ht="12" x14ac:dyDescent="0.2">
      <c r="A30" s="59"/>
      <c r="B30" s="60"/>
      <c r="C30" s="60"/>
      <c r="D30" s="60"/>
      <c r="E30" s="60"/>
      <c r="F30" s="60"/>
      <c r="G30" s="60"/>
      <c r="H30" s="60"/>
      <c r="I30" s="60"/>
      <c r="J30" s="83"/>
      <c r="K30" s="22"/>
      <c r="L30" s="84" t="s">
        <v>56</v>
      </c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59" t="s">
        <v>57</v>
      </c>
      <c r="AZ30" s="60"/>
      <c r="BA30" s="60"/>
      <c r="BB30" s="60"/>
      <c r="BC30" s="60"/>
      <c r="BD30" s="60"/>
      <c r="BE30" s="61"/>
      <c r="BF30" s="230"/>
      <c r="BG30" s="231"/>
      <c r="BH30" s="231"/>
      <c r="BI30" s="231"/>
      <c r="BJ30" s="231"/>
      <c r="BK30" s="231"/>
      <c r="BL30" s="231"/>
      <c r="BM30" s="231"/>
      <c r="BN30" s="231"/>
      <c r="BO30" s="231"/>
      <c r="BP30" s="231"/>
      <c r="BQ30" s="231"/>
      <c r="BR30" s="231"/>
      <c r="BS30" s="231"/>
      <c r="BT30" s="232"/>
      <c r="BU30" s="230"/>
      <c r="BV30" s="231"/>
      <c r="BW30" s="231"/>
      <c r="BX30" s="231"/>
      <c r="BY30" s="231"/>
      <c r="BZ30" s="231"/>
      <c r="CA30" s="231"/>
      <c r="CB30" s="231"/>
      <c r="CC30" s="231"/>
      <c r="CD30" s="231"/>
      <c r="CE30" s="231"/>
      <c r="CF30" s="231"/>
      <c r="CG30" s="231"/>
      <c r="CH30" s="231"/>
      <c r="CI30" s="232"/>
      <c r="CJ30" s="88"/>
      <c r="CK30" s="86"/>
      <c r="CL30" s="86"/>
      <c r="CM30" s="86"/>
      <c r="CN30" s="86"/>
      <c r="CO30" s="86"/>
      <c r="CP30" s="86"/>
      <c r="CQ30" s="86"/>
      <c r="CR30" s="86"/>
      <c r="CS30" s="86"/>
      <c r="CT30" s="86"/>
      <c r="CU30" s="86"/>
      <c r="CV30" s="86"/>
      <c r="CW30" s="86"/>
      <c r="CX30" s="87"/>
    </row>
    <row r="31" spans="1:102" s="6" customFormat="1" ht="12" x14ac:dyDescent="0.2">
      <c r="A31" s="59"/>
      <c r="B31" s="60"/>
      <c r="C31" s="60"/>
      <c r="D31" s="60"/>
      <c r="E31" s="60"/>
      <c r="F31" s="60"/>
      <c r="G31" s="60"/>
      <c r="H31" s="60"/>
      <c r="I31" s="60"/>
      <c r="J31" s="83"/>
      <c r="K31" s="22"/>
      <c r="L31" s="84" t="s">
        <v>58</v>
      </c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59" t="s">
        <v>59</v>
      </c>
      <c r="AZ31" s="60"/>
      <c r="BA31" s="60"/>
      <c r="BB31" s="60"/>
      <c r="BC31" s="60"/>
      <c r="BD31" s="60"/>
      <c r="BE31" s="61"/>
      <c r="BF31" s="230"/>
      <c r="BG31" s="231"/>
      <c r="BH31" s="231"/>
      <c r="BI31" s="231"/>
      <c r="BJ31" s="231"/>
      <c r="BK31" s="231"/>
      <c r="BL31" s="231"/>
      <c r="BM31" s="231"/>
      <c r="BN31" s="231"/>
      <c r="BO31" s="231"/>
      <c r="BP31" s="231"/>
      <c r="BQ31" s="231"/>
      <c r="BR31" s="231"/>
      <c r="BS31" s="231"/>
      <c r="BT31" s="232"/>
      <c r="BU31" s="230"/>
      <c r="BV31" s="231"/>
      <c r="BW31" s="231"/>
      <c r="BX31" s="231"/>
      <c r="BY31" s="231"/>
      <c r="BZ31" s="231"/>
      <c r="CA31" s="231"/>
      <c r="CB31" s="231"/>
      <c r="CC31" s="231"/>
      <c r="CD31" s="231"/>
      <c r="CE31" s="231"/>
      <c r="CF31" s="231"/>
      <c r="CG31" s="231"/>
      <c r="CH31" s="231"/>
      <c r="CI31" s="232"/>
      <c r="CJ31" s="88"/>
      <c r="CK31" s="86"/>
      <c r="CL31" s="86"/>
      <c r="CM31" s="86"/>
      <c r="CN31" s="86"/>
      <c r="CO31" s="86"/>
      <c r="CP31" s="86"/>
      <c r="CQ31" s="86"/>
      <c r="CR31" s="86"/>
      <c r="CS31" s="86"/>
      <c r="CT31" s="86"/>
      <c r="CU31" s="86"/>
      <c r="CV31" s="86"/>
      <c r="CW31" s="86"/>
      <c r="CX31" s="87"/>
    </row>
    <row r="32" spans="1:102" s="6" customFormat="1" ht="12" x14ac:dyDescent="0.2">
      <c r="A32" s="59"/>
      <c r="B32" s="60"/>
      <c r="C32" s="60"/>
      <c r="D32" s="60"/>
      <c r="E32" s="60"/>
      <c r="F32" s="60"/>
      <c r="G32" s="60"/>
      <c r="H32" s="60"/>
      <c r="I32" s="60"/>
      <c r="J32" s="83"/>
      <c r="K32" s="22"/>
      <c r="L32" s="84" t="s">
        <v>60</v>
      </c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59" t="s">
        <v>61</v>
      </c>
      <c r="AZ32" s="60"/>
      <c r="BA32" s="60"/>
      <c r="BB32" s="60"/>
      <c r="BC32" s="60"/>
      <c r="BD32" s="60"/>
      <c r="BE32" s="61"/>
      <c r="BF32" s="230"/>
      <c r="BG32" s="231"/>
      <c r="BH32" s="231"/>
      <c r="BI32" s="231"/>
      <c r="BJ32" s="231"/>
      <c r="BK32" s="231"/>
      <c r="BL32" s="231"/>
      <c r="BM32" s="231"/>
      <c r="BN32" s="231"/>
      <c r="BO32" s="231"/>
      <c r="BP32" s="231"/>
      <c r="BQ32" s="231"/>
      <c r="BR32" s="231"/>
      <c r="BS32" s="231"/>
      <c r="BT32" s="232"/>
      <c r="BU32" s="230"/>
      <c r="BV32" s="231"/>
      <c r="BW32" s="231"/>
      <c r="BX32" s="231"/>
      <c r="BY32" s="231"/>
      <c r="BZ32" s="231"/>
      <c r="CA32" s="231"/>
      <c r="CB32" s="231"/>
      <c r="CC32" s="231"/>
      <c r="CD32" s="231"/>
      <c r="CE32" s="231"/>
      <c r="CF32" s="231"/>
      <c r="CG32" s="231"/>
      <c r="CH32" s="231"/>
      <c r="CI32" s="232"/>
      <c r="CJ32" s="88"/>
      <c r="CK32" s="86"/>
      <c r="CL32" s="86"/>
      <c r="CM32" s="86"/>
      <c r="CN32" s="86"/>
      <c r="CO32" s="86"/>
      <c r="CP32" s="86"/>
      <c r="CQ32" s="86"/>
      <c r="CR32" s="86"/>
      <c r="CS32" s="86"/>
      <c r="CT32" s="86"/>
      <c r="CU32" s="86"/>
      <c r="CV32" s="86"/>
      <c r="CW32" s="86"/>
      <c r="CX32" s="87"/>
    </row>
    <row r="33" spans="1:102" s="6" customFormat="1" ht="12" x14ac:dyDescent="0.2">
      <c r="A33" s="59"/>
      <c r="B33" s="60"/>
      <c r="C33" s="60"/>
      <c r="D33" s="60"/>
      <c r="E33" s="60"/>
      <c r="F33" s="60"/>
      <c r="G33" s="60"/>
      <c r="H33" s="60"/>
      <c r="I33" s="60"/>
      <c r="J33" s="83"/>
      <c r="K33" s="22"/>
      <c r="L33" s="84" t="s">
        <v>62</v>
      </c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59" t="s">
        <v>63</v>
      </c>
      <c r="AZ33" s="60"/>
      <c r="BA33" s="60"/>
      <c r="BB33" s="60"/>
      <c r="BC33" s="60"/>
      <c r="BD33" s="60"/>
      <c r="BE33" s="61"/>
      <c r="BF33" s="230">
        <v>791082.38162</v>
      </c>
      <c r="BG33" s="231"/>
      <c r="BH33" s="231"/>
      <c r="BI33" s="231"/>
      <c r="BJ33" s="231"/>
      <c r="BK33" s="231"/>
      <c r="BL33" s="231"/>
      <c r="BM33" s="231"/>
      <c r="BN33" s="231"/>
      <c r="BO33" s="231"/>
      <c r="BP33" s="231"/>
      <c r="BQ33" s="231"/>
      <c r="BR33" s="231"/>
      <c r="BS33" s="231"/>
      <c r="BT33" s="232"/>
      <c r="BU33" s="230">
        <f>876113.74863+21356</f>
        <v>897469.74863000005</v>
      </c>
      <c r="BV33" s="231"/>
      <c r="BW33" s="231"/>
      <c r="BX33" s="231"/>
      <c r="BY33" s="231"/>
      <c r="BZ33" s="231"/>
      <c r="CA33" s="231"/>
      <c r="CB33" s="231"/>
      <c r="CC33" s="231"/>
      <c r="CD33" s="231"/>
      <c r="CE33" s="231"/>
      <c r="CF33" s="231"/>
      <c r="CG33" s="231"/>
      <c r="CH33" s="231"/>
      <c r="CI33" s="232"/>
      <c r="CJ33" s="88">
        <v>938497</v>
      </c>
      <c r="CK33" s="86"/>
      <c r="CL33" s="86"/>
      <c r="CM33" s="86"/>
      <c r="CN33" s="86"/>
      <c r="CO33" s="86"/>
      <c r="CP33" s="86"/>
      <c r="CQ33" s="86"/>
      <c r="CR33" s="86"/>
      <c r="CS33" s="86"/>
      <c r="CT33" s="86"/>
      <c r="CU33" s="86"/>
      <c r="CV33" s="86"/>
      <c r="CW33" s="86"/>
      <c r="CX33" s="87"/>
    </row>
    <row r="34" spans="1:102" s="6" customFormat="1" ht="12" x14ac:dyDescent="0.2">
      <c r="A34" s="59"/>
      <c r="B34" s="60"/>
      <c r="C34" s="60"/>
      <c r="D34" s="60"/>
      <c r="E34" s="60"/>
      <c r="F34" s="60"/>
      <c r="G34" s="60"/>
      <c r="H34" s="60"/>
      <c r="I34" s="60"/>
      <c r="J34" s="83"/>
      <c r="K34" s="22"/>
      <c r="L34" s="84" t="s">
        <v>64</v>
      </c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59" t="s">
        <v>65</v>
      </c>
      <c r="AZ34" s="60"/>
      <c r="BA34" s="60"/>
      <c r="BB34" s="60"/>
      <c r="BC34" s="60"/>
      <c r="BD34" s="60"/>
      <c r="BE34" s="61"/>
      <c r="BF34" s="230">
        <v>563.46285999999998</v>
      </c>
      <c r="BG34" s="231"/>
      <c r="BH34" s="231"/>
      <c r="BI34" s="231"/>
      <c r="BJ34" s="231"/>
      <c r="BK34" s="231"/>
      <c r="BL34" s="231"/>
      <c r="BM34" s="231"/>
      <c r="BN34" s="231"/>
      <c r="BO34" s="231"/>
      <c r="BP34" s="231"/>
      <c r="BQ34" s="231"/>
      <c r="BR34" s="231"/>
      <c r="BS34" s="231"/>
      <c r="BT34" s="232"/>
      <c r="BU34" s="230">
        <f>21356</f>
        <v>21356</v>
      </c>
      <c r="BV34" s="231"/>
      <c r="BW34" s="231"/>
      <c r="BX34" s="231"/>
      <c r="BY34" s="231"/>
      <c r="BZ34" s="231"/>
      <c r="CA34" s="231"/>
      <c r="CB34" s="231"/>
      <c r="CC34" s="231"/>
      <c r="CD34" s="231"/>
      <c r="CE34" s="231"/>
      <c r="CF34" s="231"/>
      <c r="CG34" s="231"/>
      <c r="CH34" s="231"/>
      <c r="CI34" s="232"/>
      <c r="CJ34" s="88">
        <f>3892.068</f>
        <v>3892.0680000000002</v>
      </c>
      <c r="CK34" s="86"/>
      <c r="CL34" s="86"/>
      <c r="CM34" s="86"/>
      <c r="CN34" s="86"/>
      <c r="CO34" s="86"/>
      <c r="CP34" s="86"/>
      <c r="CQ34" s="86"/>
      <c r="CR34" s="86"/>
      <c r="CS34" s="86"/>
      <c r="CT34" s="86"/>
      <c r="CU34" s="86"/>
      <c r="CV34" s="86"/>
      <c r="CW34" s="86"/>
      <c r="CX34" s="87"/>
    </row>
    <row r="35" spans="1:102" s="6" customFormat="1" ht="12" x14ac:dyDescent="0.2">
      <c r="A35" s="59"/>
      <c r="B35" s="60"/>
      <c r="C35" s="60"/>
      <c r="D35" s="60"/>
      <c r="E35" s="60"/>
      <c r="F35" s="60"/>
      <c r="G35" s="60"/>
      <c r="H35" s="60"/>
      <c r="I35" s="60"/>
      <c r="J35" s="83"/>
      <c r="K35" s="22"/>
      <c r="L35" s="145" t="s">
        <v>66</v>
      </c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  <c r="AR35" s="145"/>
      <c r="AS35" s="145"/>
      <c r="AT35" s="145"/>
      <c r="AU35" s="145"/>
      <c r="AV35" s="145"/>
      <c r="AW35" s="145"/>
      <c r="AX35" s="145"/>
      <c r="AY35" s="146" t="s">
        <v>67</v>
      </c>
      <c r="AZ35" s="147"/>
      <c r="BA35" s="147"/>
      <c r="BB35" s="147"/>
      <c r="BC35" s="147"/>
      <c r="BD35" s="147"/>
      <c r="BE35" s="148"/>
      <c r="BF35" s="230"/>
      <c r="BG35" s="231"/>
      <c r="BH35" s="231"/>
      <c r="BI35" s="231"/>
      <c r="BJ35" s="231"/>
      <c r="BK35" s="231"/>
      <c r="BL35" s="231"/>
      <c r="BM35" s="231"/>
      <c r="BN35" s="231"/>
      <c r="BO35" s="231"/>
      <c r="BP35" s="231"/>
      <c r="BQ35" s="231"/>
      <c r="BR35" s="231"/>
      <c r="BS35" s="231"/>
      <c r="BT35" s="232"/>
      <c r="BU35" s="230"/>
      <c r="BV35" s="231"/>
      <c r="BW35" s="231"/>
      <c r="BX35" s="231"/>
      <c r="BY35" s="231"/>
      <c r="BZ35" s="231"/>
      <c r="CA35" s="231"/>
      <c r="CB35" s="231"/>
      <c r="CC35" s="231"/>
      <c r="CD35" s="231"/>
      <c r="CE35" s="231"/>
      <c r="CF35" s="231"/>
      <c r="CG35" s="231"/>
      <c r="CH35" s="231"/>
      <c r="CI35" s="232"/>
      <c r="CJ35" s="88"/>
      <c r="CK35" s="86"/>
      <c r="CL35" s="86"/>
      <c r="CM35" s="86"/>
      <c r="CN35" s="86"/>
      <c r="CO35" s="86"/>
      <c r="CP35" s="86"/>
      <c r="CQ35" s="86"/>
      <c r="CR35" s="86"/>
      <c r="CS35" s="86"/>
      <c r="CT35" s="86"/>
      <c r="CU35" s="86"/>
      <c r="CV35" s="86"/>
      <c r="CW35" s="86"/>
      <c r="CX35" s="87"/>
    </row>
    <row r="36" spans="1:102" s="6" customFormat="1" ht="12" x14ac:dyDescent="0.2">
      <c r="A36" s="59"/>
      <c r="B36" s="60"/>
      <c r="C36" s="60"/>
      <c r="D36" s="60"/>
      <c r="E36" s="60"/>
      <c r="F36" s="60"/>
      <c r="G36" s="60"/>
      <c r="H36" s="60"/>
      <c r="I36" s="60"/>
      <c r="J36" s="83"/>
      <c r="K36" s="22"/>
      <c r="L36" s="84" t="s">
        <v>68</v>
      </c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59" t="s">
        <v>69</v>
      </c>
      <c r="AZ36" s="60"/>
      <c r="BA36" s="60"/>
      <c r="BB36" s="60"/>
      <c r="BC36" s="60"/>
      <c r="BD36" s="60"/>
      <c r="BE36" s="61"/>
      <c r="BF36" s="230"/>
      <c r="BG36" s="231"/>
      <c r="BH36" s="231"/>
      <c r="BI36" s="231"/>
      <c r="BJ36" s="231"/>
      <c r="BK36" s="231"/>
      <c r="BL36" s="231"/>
      <c r="BM36" s="231"/>
      <c r="BN36" s="231"/>
      <c r="BO36" s="231"/>
      <c r="BP36" s="231"/>
      <c r="BQ36" s="231"/>
      <c r="BR36" s="231"/>
      <c r="BS36" s="231"/>
      <c r="BT36" s="232"/>
      <c r="BU36" s="230"/>
      <c r="BV36" s="231"/>
      <c r="BW36" s="231"/>
      <c r="BX36" s="231"/>
      <c r="BY36" s="231"/>
      <c r="BZ36" s="231"/>
      <c r="CA36" s="231"/>
      <c r="CB36" s="231"/>
      <c r="CC36" s="231"/>
      <c r="CD36" s="231"/>
      <c r="CE36" s="231"/>
      <c r="CF36" s="231"/>
      <c r="CG36" s="231"/>
      <c r="CH36" s="231"/>
      <c r="CI36" s="232"/>
      <c r="CJ36" s="88"/>
      <c r="CK36" s="86"/>
      <c r="CL36" s="86"/>
      <c r="CM36" s="86"/>
      <c r="CN36" s="86"/>
      <c r="CO36" s="86"/>
      <c r="CP36" s="86"/>
      <c r="CQ36" s="86"/>
      <c r="CR36" s="86"/>
      <c r="CS36" s="86"/>
      <c r="CT36" s="86"/>
      <c r="CU36" s="86"/>
      <c r="CV36" s="86"/>
      <c r="CW36" s="86"/>
      <c r="CX36" s="87"/>
    </row>
    <row r="37" spans="1:102" s="6" customFormat="1" ht="12" x14ac:dyDescent="0.2">
      <c r="A37" s="59"/>
      <c r="B37" s="60"/>
      <c r="C37" s="60"/>
      <c r="D37" s="60"/>
      <c r="E37" s="60"/>
      <c r="F37" s="60"/>
      <c r="G37" s="60"/>
      <c r="H37" s="60"/>
      <c r="I37" s="60"/>
      <c r="J37" s="83"/>
      <c r="K37" s="22"/>
      <c r="L37" s="84" t="s">
        <v>70</v>
      </c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59" t="s">
        <v>71</v>
      </c>
      <c r="AZ37" s="60"/>
      <c r="BA37" s="60"/>
      <c r="BB37" s="60"/>
      <c r="BC37" s="60"/>
      <c r="BD37" s="60"/>
      <c r="BE37" s="61"/>
      <c r="BF37" s="230">
        <v>9123.06538</v>
      </c>
      <c r="BG37" s="231"/>
      <c r="BH37" s="231"/>
      <c r="BI37" s="231"/>
      <c r="BJ37" s="231"/>
      <c r="BK37" s="231"/>
      <c r="BL37" s="231"/>
      <c r="BM37" s="231"/>
      <c r="BN37" s="231"/>
      <c r="BO37" s="231"/>
      <c r="BP37" s="231"/>
      <c r="BQ37" s="231"/>
      <c r="BR37" s="231"/>
      <c r="BS37" s="231"/>
      <c r="BT37" s="232"/>
      <c r="BU37" s="230">
        <f>12099.39276</f>
        <v>12099.392760000001</v>
      </c>
      <c r="BV37" s="231"/>
      <c r="BW37" s="231"/>
      <c r="BX37" s="231"/>
      <c r="BY37" s="231"/>
      <c r="BZ37" s="231"/>
      <c r="CA37" s="231"/>
      <c r="CB37" s="231"/>
      <c r="CC37" s="231"/>
      <c r="CD37" s="231"/>
      <c r="CE37" s="231"/>
      <c r="CF37" s="231"/>
      <c r="CG37" s="231"/>
      <c r="CH37" s="231"/>
      <c r="CI37" s="232"/>
      <c r="CJ37" s="88">
        <v>35514</v>
      </c>
      <c r="CK37" s="86"/>
      <c r="CL37" s="86"/>
      <c r="CM37" s="86"/>
      <c r="CN37" s="86"/>
      <c r="CO37" s="86"/>
      <c r="CP37" s="86"/>
      <c r="CQ37" s="86"/>
      <c r="CR37" s="86"/>
      <c r="CS37" s="86"/>
      <c r="CT37" s="86"/>
      <c r="CU37" s="86"/>
      <c r="CV37" s="86"/>
      <c r="CW37" s="86"/>
      <c r="CX37" s="233"/>
    </row>
    <row r="38" spans="1:102" s="24" customFormat="1" thickBot="1" x14ac:dyDescent="0.25">
      <c r="A38" s="136"/>
      <c r="B38" s="137"/>
      <c r="C38" s="137"/>
      <c r="D38" s="137"/>
      <c r="E38" s="137"/>
      <c r="F38" s="137"/>
      <c r="G38" s="137"/>
      <c r="H38" s="137"/>
      <c r="I38" s="137"/>
      <c r="J38" s="138"/>
      <c r="K38" s="23"/>
      <c r="L38" s="226" t="s">
        <v>72</v>
      </c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6"/>
      <c r="X38" s="226"/>
      <c r="Y38" s="226"/>
      <c r="Z38" s="226"/>
      <c r="AA38" s="226"/>
      <c r="AB38" s="226"/>
      <c r="AC38" s="226"/>
      <c r="AD38" s="226"/>
      <c r="AE38" s="226"/>
      <c r="AF38" s="226"/>
      <c r="AG38" s="226"/>
      <c r="AH38" s="226"/>
      <c r="AI38" s="226"/>
      <c r="AJ38" s="226"/>
      <c r="AK38" s="226"/>
      <c r="AL38" s="226"/>
      <c r="AM38" s="226"/>
      <c r="AN38" s="226"/>
      <c r="AO38" s="226"/>
      <c r="AP38" s="226"/>
      <c r="AQ38" s="226"/>
      <c r="AR38" s="226"/>
      <c r="AS38" s="226"/>
      <c r="AT38" s="226"/>
      <c r="AU38" s="226"/>
      <c r="AV38" s="226"/>
      <c r="AW38" s="226"/>
      <c r="AX38" s="226"/>
      <c r="AY38" s="156" t="s">
        <v>73</v>
      </c>
      <c r="AZ38" s="157"/>
      <c r="BA38" s="157"/>
      <c r="BB38" s="157"/>
      <c r="BC38" s="157"/>
      <c r="BD38" s="157"/>
      <c r="BE38" s="161"/>
      <c r="BF38" s="227"/>
      <c r="BG38" s="228"/>
      <c r="BH38" s="228"/>
      <c r="BI38" s="228"/>
      <c r="BJ38" s="228"/>
      <c r="BK38" s="228"/>
      <c r="BL38" s="228"/>
      <c r="BM38" s="228"/>
      <c r="BN38" s="228"/>
      <c r="BO38" s="228"/>
      <c r="BP38" s="228"/>
      <c r="BQ38" s="228"/>
      <c r="BR38" s="228"/>
      <c r="BS38" s="228"/>
      <c r="BT38" s="229"/>
      <c r="BU38" s="171"/>
      <c r="BV38" s="172"/>
      <c r="BW38" s="172"/>
      <c r="BX38" s="172"/>
      <c r="BY38" s="172"/>
      <c r="BZ38" s="172"/>
      <c r="CA38" s="172"/>
      <c r="CB38" s="172"/>
      <c r="CC38" s="172"/>
      <c r="CD38" s="172"/>
      <c r="CE38" s="172"/>
      <c r="CF38" s="172"/>
      <c r="CG38" s="172"/>
      <c r="CH38" s="172"/>
      <c r="CI38" s="173"/>
      <c r="CJ38" s="207"/>
      <c r="CK38" s="205"/>
      <c r="CL38" s="205"/>
      <c r="CM38" s="205"/>
      <c r="CN38" s="205"/>
      <c r="CO38" s="205"/>
      <c r="CP38" s="205"/>
      <c r="CQ38" s="205"/>
      <c r="CR38" s="205"/>
      <c r="CS38" s="205"/>
      <c r="CT38" s="205"/>
      <c r="CU38" s="205"/>
      <c r="CV38" s="205"/>
      <c r="CW38" s="205"/>
      <c r="CX38" s="206"/>
    </row>
    <row r="39" spans="1:102" s="6" customFormat="1" thickBot="1" x14ac:dyDescent="0.25">
      <c r="A39" s="125"/>
      <c r="B39" s="126"/>
      <c r="C39" s="126"/>
      <c r="D39" s="126"/>
      <c r="E39" s="126"/>
      <c r="F39" s="126"/>
      <c r="G39" s="126"/>
      <c r="H39" s="126"/>
      <c r="I39" s="126"/>
      <c r="J39" s="127"/>
      <c r="K39" s="25"/>
      <c r="L39" s="128" t="s">
        <v>74</v>
      </c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9" t="s">
        <v>75</v>
      </c>
      <c r="AZ39" s="126"/>
      <c r="BA39" s="126"/>
      <c r="BB39" s="126"/>
      <c r="BC39" s="126"/>
      <c r="BD39" s="126"/>
      <c r="BE39" s="130"/>
      <c r="BF39" s="220">
        <f>BF27+BF33+BF37</f>
        <v>800327.72458000004</v>
      </c>
      <c r="BG39" s="221"/>
      <c r="BH39" s="221"/>
      <c r="BI39" s="221"/>
      <c r="BJ39" s="221"/>
      <c r="BK39" s="221"/>
      <c r="BL39" s="221"/>
      <c r="BM39" s="221"/>
      <c r="BN39" s="221"/>
      <c r="BO39" s="221"/>
      <c r="BP39" s="221"/>
      <c r="BQ39" s="221"/>
      <c r="BR39" s="221"/>
      <c r="BS39" s="221"/>
      <c r="BT39" s="222"/>
      <c r="BU39" s="223">
        <f>BU27+BU33+BU37</f>
        <v>909872.01908</v>
      </c>
      <c r="BV39" s="224"/>
      <c r="BW39" s="224"/>
      <c r="BX39" s="224"/>
      <c r="BY39" s="224"/>
      <c r="BZ39" s="224"/>
      <c r="CA39" s="224"/>
      <c r="CB39" s="224"/>
      <c r="CC39" s="224"/>
      <c r="CD39" s="224"/>
      <c r="CE39" s="224"/>
      <c r="CF39" s="224"/>
      <c r="CG39" s="224"/>
      <c r="CH39" s="224"/>
      <c r="CI39" s="225"/>
      <c r="CJ39" s="220">
        <f>CJ27+CJ33+CJ37</f>
        <v>974328</v>
      </c>
      <c r="CK39" s="221"/>
      <c r="CL39" s="221"/>
      <c r="CM39" s="221"/>
      <c r="CN39" s="221"/>
      <c r="CO39" s="221"/>
      <c r="CP39" s="221"/>
      <c r="CQ39" s="221"/>
      <c r="CR39" s="221"/>
      <c r="CS39" s="221"/>
      <c r="CT39" s="221"/>
      <c r="CU39" s="221"/>
      <c r="CV39" s="221"/>
      <c r="CW39" s="221"/>
      <c r="CX39" s="222"/>
    </row>
    <row r="40" spans="1:102" s="6" customFormat="1" ht="12" x14ac:dyDescent="0.2">
      <c r="A40" s="100"/>
      <c r="B40" s="101"/>
      <c r="C40" s="101"/>
      <c r="D40" s="101"/>
      <c r="E40" s="101"/>
      <c r="F40" s="101"/>
      <c r="G40" s="101"/>
      <c r="H40" s="101"/>
      <c r="I40" s="101"/>
      <c r="J40" s="102"/>
      <c r="K40" s="105" t="s">
        <v>76</v>
      </c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  <c r="AY40" s="100" t="s">
        <v>77</v>
      </c>
      <c r="AZ40" s="101"/>
      <c r="BA40" s="101"/>
      <c r="BB40" s="101"/>
      <c r="BC40" s="101"/>
      <c r="BD40" s="101"/>
      <c r="BE40" s="107"/>
      <c r="BF40" s="109">
        <f>SUM(BF42:BT47)</f>
        <v>437315.38056999998</v>
      </c>
      <c r="BG40" s="110"/>
      <c r="BH40" s="110"/>
      <c r="BI40" s="110"/>
      <c r="BJ40" s="110"/>
      <c r="BK40" s="110"/>
      <c r="BL40" s="110"/>
      <c r="BM40" s="110"/>
      <c r="BN40" s="110"/>
      <c r="BO40" s="110"/>
      <c r="BP40" s="110"/>
      <c r="BQ40" s="110"/>
      <c r="BR40" s="110"/>
      <c r="BS40" s="110"/>
      <c r="BT40" s="111"/>
      <c r="BU40" s="109">
        <f>SUM(BU42:CI47)</f>
        <v>445241.54951000004</v>
      </c>
      <c r="BV40" s="110"/>
      <c r="BW40" s="110"/>
      <c r="BX40" s="110"/>
      <c r="BY40" s="110"/>
      <c r="BZ40" s="110"/>
      <c r="CA40" s="110"/>
      <c r="CB40" s="110"/>
      <c r="CC40" s="110"/>
      <c r="CD40" s="110"/>
      <c r="CE40" s="110"/>
      <c r="CF40" s="110"/>
      <c r="CG40" s="110"/>
      <c r="CH40" s="110"/>
      <c r="CI40" s="111"/>
      <c r="CJ40" s="110">
        <v>258947</v>
      </c>
      <c r="CK40" s="110"/>
      <c r="CL40" s="110"/>
      <c r="CM40" s="110"/>
      <c r="CN40" s="110"/>
      <c r="CO40" s="110"/>
      <c r="CP40" s="110"/>
      <c r="CQ40" s="110"/>
      <c r="CR40" s="110"/>
      <c r="CS40" s="110"/>
      <c r="CT40" s="110"/>
      <c r="CU40" s="110"/>
      <c r="CV40" s="110"/>
      <c r="CW40" s="110"/>
      <c r="CX40" s="110"/>
    </row>
    <row r="41" spans="1:102" s="6" customFormat="1" ht="12" x14ac:dyDescent="0.2">
      <c r="A41" s="103"/>
      <c r="B41" s="47"/>
      <c r="C41" s="47"/>
      <c r="D41" s="47"/>
      <c r="E41" s="47"/>
      <c r="F41" s="47"/>
      <c r="G41" s="47"/>
      <c r="H41" s="47"/>
      <c r="I41" s="47"/>
      <c r="J41" s="104"/>
      <c r="K41" s="21"/>
      <c r="L41" s="118" t="s">
        <v>78</v>
      </c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03"/>
      <c r="AZ41" s="47"/>
      <c r="BA41" s="47"/>
      <c r="BB41" s="47"/>
      <c r="BC41" s="47"/>
      <c r="BD41" s="47"/>
      <c r="BE41" s="108"/>
      <c r="BF41" s="112"/>
      <c r="BG41" s="113"/>
      <c r="BH41" s="113"/>
      <c r="BI41" s="113"/>
      <c r="BJ41" s="113"/>
      <c r="BK41" s="113"/>
      <c r="BL41" s="113"/>
      <c r="BM41" s="113"/>
      <c r="BN41" s="113"/>
      <c r="BO41" s="113"/>
      <c r="BP41" s="113"/>
      <c r="BQ41" s="113"/>
      <c r="BR41" s="113"/>
      <c r="BS41" s="113"/>
      <c r="BT41" s="114"/>
      <c r="BU41" s="112"/>
      <c r="BV41" s="113"/>
      <c r="BW41" s="113"/>
      <c r="BX41" s="113"/>
      <c r="BY41" s="113"/>
      <c r="BZ41" s="113"/>
      <c r="CA41" s="113"/>
      <c r="CB41" s="113"/>
      <c r="CC41" s="113"/>
      <c r="CD41" s="113"/>
      <c r="CE41" s="113"/>
      <c r="CF41" s="113"/>
      <c r="CG41" s="113"/>
      <c r="CH41" s="113"/>
      <c r="CI41" s="114"/>
      <c r="CJ41" s="113"/>
      <c r="CK41" s="113"/>
      <c r="CL41" s="113"/>
      <c r="CM41" s="113"/>
      <c r="CN41" s="113"/>
      <c r="CO41" s="113"/>
      <c r="CP41" s="113"/>
      <c r="CQ41" s="113"/>
      <c r="CR41" s="113"/>
      <c r="CS41" s="113"/>
      <c r="CT41" s="113"/>
      <c r="CU41" s="113"/>
      <c r="CV41" s="113"/>
      <c r="CW41" s="113"/>
      <c r="CX41" s="113"/>
    </row>
    <row r="42" spans="1:102" s="6" customFormat="1" x14ac:dyDescent="0.2">
      <c r="A42" s="59"/>
      <c r="B42" s="213"/>
      <c r="C42" s="213"/>
      <c r="D42" s="213"/>
      <c r="E42" s="213"/>
      <c r="F42" s="213"/>
      <c r="G42" s="213"/>
      <c r="H42" s="213"/>
      <c r="I42" s="213"/>
      <c r="J42" s="214"/>
      <c r="K42" s="92" t="s">
        <v>79</v>
      </c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5"/>
      <c r="W42" s="215"/>
      <c r="X42" s="215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215"/>
      <c r="AK42" s="215"/>
      <c r="AL42" s="215"/>
      <c r="AM42" s="215"/>
      <c r="AN42" s="215"/>
      <c r="AO42" s="215"/>
      <c r="AP42" s="215"/>
      <c r="AQ42" s="215"/>
      <c r="AR42" s="215"/>
      <c r="AS42" s="215"/>
      <c r="AT42" s="215"/>
      <c r="AU42" s="215"/>
      <c r="AV42" s="215"/>
      <c r="AW42" s="215"/>
      <c r="AX42" s="216"/>
      <c r="AY42" s="59" t="s">
        <v>80</v>
      </c>
      <c r="AZ42" s="213"/>
      <c r="BA42" s="213"/>
      <c r="BB42" s="213"/>
      <c r="BC42" s="213"/>
      <c r="BD42" s="213"/>
      <c r="BE42" s="217"/>
      <c r="BF42" s="85">
        <v>37827.815210000001</v>
      </c>
      <c r="BG42" s="218"/>
      <c r="BH42" s="218"/>
      <c r="BI42" s="218"/>
      <c r="BJ42" s="218"/>
      <c r="BK42" s="218"/>
      <c r="BL42" s="218"/>
      <c r="BM42" s="218"/>
      <c r="BN42" s="218"/>
      <c r="BO42" s="218"/>
      <c r="BP42" s="218"/>
      <c r="BQ42" s="218"/>
      <c r="BR42" s="218"/>
      <c r="BS42" s="218"/>
      <c r="BT42" s="219"/>
      <c r="BU42" s="85">
        <f>50250.13599</f>
        <v>50250.135990000002</v>
      </c>
      <c r="BV42" s="218"/>
      <c r="BW42" s="218"/>
      <c r="BX42" s="218"/>
      <c r="BY42" s="218"/>
      <c r="BZ42" s="218"/>
      <c r="CA42" s="218"/>
      <c r="CB42" s="218"/>
      <c r="CC42" s="218"/>
      <c r="CD42" s="218"/>
      <c r="CE42" s="218"/>
      <c r="CF42" s="218"/>
      <c r="CG42" s="218"/>
      <c r="CH42" s="218"/>
      <c r="CI42" s="219"/>
      <c r="CJ42" s="88">
        <v>76052</v>
      </c>
      <c r="CK42" s="86"/>
      <c r="CL42" s="86"/>
      <c r="CM42" s="86"/>
      <c r="CN42" s="86"/>
      <c r="CO42" s="86"/>
      <c r="CP42" s="86"/>
      <c r="CQ42" s="86"/>
      <c r="CR42" s="86"/>
      <c r="CS42" s="86"/>
      <c r="CT42" s="86"/>
      <c r="CU42" s="86"/>
      <c r="CV42" s="86"/>
      <c r="CW42" s="86"/>
      <c r="CX42" s="87"/>
    </row>
    <row r="43" spans="1:102" s="6" customFormat="1" x14ac:dyDescent="0.2">
      <c r="A43" s="59"/>
      <c r="B43" s="213"/>
      <c r="C43" s="213"/>
      <c r="D43" s="213"/>
      <c r="E43" s="213"/>
      <c r="F43" s="213"/>
      <c r="G43" s="213"/>
      <c r="H43" s="213"/>
      <c r="I43" s="213"/>
      <c r="J43" s="214"/>
      <c r="K43" s="92" t="s">
        <v>81</v>
      </c>
      <c r="L43" s="215"/>
      <c r="M43" s="215"/>
      <c r="N43" s="215"/>
      <c r="O43" s="215"/>
      <c r="P43" s="215"/>
      <c r="Q43" s="215"/>
      <c r="R43" s="215"/>
      <c r="S43" s="215"/>
      <c r="T43" s="215"/>
      <c r="U43" s="215"/>
      <c r="V43" s="215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5"/>
      <c r="AK43" s="215"/>
      <c r="AL43" s="215"/>
      <c r="AM43" s="215"/>
      <c r="AN43" s="215"/>
      <c r="AO43" s="215"/>
      <c r="AP43" s="215"/>
      <c r="AQ43" s="215"/>
      <c r="AR43" s="215"/>
      <c r="AS43" s="215"/>
      <c r="AT43" s="215"/>
      <c r="AU43" s="215"/>
      <c r="AV43" s="215"/>
      <c r="AW43" s="215"/>
      <c r="AX43" s="216"/>
      <c r="AY43" s="59" t="s">
        <v>82</v>
      </c>
      <c r="AZ43" s="213"/>
      <c r="BA43" s="213"/>
      <c r="BB43" s="213"/>
      <c r="BC43" s="213"/>
      <c r="BD43" s="213"/>
      <c r="BE43" s="217"/>
      <c r="BF43" s="85">
        <v>146977.38673999999</v>
      </c>
      <c r="BG43" s="218"/>
      <c r="BH43" s="218"/>
      <c r="BI43" s="218"/>
      <c r="BJ43" s="218"/>
      <c r="BK43" s="218"/>
      <c r="BL43" s="218"/>
      <c r="BM43" s="218"/>
      <c r="BN43" s="218"/>
      <c r="BO43" s="218"/>
      <c r="BP43" s="218"/>
      <c r="BQ43" s="218"/>
      <c r="BR43" s="218"/>
      <c r="BS43" s="218"/>
      <c r="BT43" s="219"/>
      <c r="BU43" s="85">
        <f>98175.83469</f>
        <v>98175.834690000003</v>
      </c>
      <c r="BV43" s="218"/>
      <c r="BW43" s="218"/>
      <c r="BX43" s="218"/>
      <c r="BY43" s="218"/>
      <c r="BZ43" s="218"/>
      <c r="CA43" s="218"/>
      <c r="CB43" s="218"/>
      <c r="CC43" s="218"/>
      <c r="CD43" s="218"/>
      <c r="CE43" s="218"/>
      <c r="CF43" s="218"/>
      <c r="CG43" s="218"/>
      <c r="CH43" s="218"/>
      <c r="CI43" s="219"/>
      <c r="CJ43" s="88">
        <v>63546</v>
      </c>
      <c r="CK43" s="86"/>
      <c r="CL43" s="86"/>
      <c r="CM43" s="86"/>
      <c r="CN43" s="86"/>
      <c r="CO43" s="86"/>
      <c r="CP43" s="86"/>
      <c r="CQ43" s="86"/>
      <c r="CR43" s="86"/>
      <c r="CS43" s="86"/>
      <c r="CT43" s="86"/>
      <c r="CU43" s="86"/>
      <c r="CV43" s="86"/>
      <c r="CW43" s="86"/>
      <c r="CX43" s="87"/>
    </row>
    <row r="44" spans="1:102" s="6" customFormat="1" x14ac:dyDescent="0.2">
      <c r="A44" s="59"/>
      <c r="B44" s="213"/>
      <c r="C44" s="213"/>
      <c r="D44" s="213"/>
      <c r="E44" s="213"/>
      <c r="F44" s="213"/>
      <c r="G44" s="213"/>
      <c r="H44" s="213"/>
      <c r="I44" s="213"/>
      <c r="J44" s="214"/>
      <c r="K44" s="92" t="s">
        <v>83</v>
      </c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15"/>
      <c r="AB44" s="215"/>
      <c r="AC44" s="215"/>
      <c r="AD44" s="215"/>
      <c r="AE44" s="215"/>
      <c r="AF44" s="215"/>
      <c r="AG44" s="215"/>
      <c r="AH44" s="215"/>
      <c r="AI44" s="215"/>
      <c r="AJ44" s="215"/>
      <c r="AK44" s="215"/>
      <c r="AL44" s="215"/>
      <c r="AM44" s="215"/>
      <c r="AN44" s="215"/>
      <c r="AO44" s="215"/>
      <c r="AP44" s="215"/>
      <c r="AQ44" s="215"/>
      <c r="AR44" s="215"/>
      <c r="AS44" s="215"/>
      <c r="AT44" s="215"/>
      <c r="AU44" s="215"/>
      <c r="AV44" s="215"/>
      <c r="AW44" s="215"/>
      <c r="AX44" s="216"/>
      <c r="AY44" s="59" t="s">
        <v>84</v>
      </c>
      <c r="AZ44" s="213"/>
      <c r="BA44" s="213"/>
      <c r="BB44" s="213"/>
      <c r="BC44" s="213"/>
      <c r="BD44" s="213"/>
      <c r="BE44" s="217"/>
      <c r="BF44" s="85">
        <v>2626.8391299999998</v>
      </c>
      <c r="BG44" s="218"/>
      <c r="BH44" s="218"/>
      <c r="BI44" s="218"/>
      <c r="BJ44" s="218"/>
      <c r="BK44" s="218"/>
      <c r="BL44" s="218"/>
      <c r="BM44" s="218"/>
      <c r="BN44" s="218"/>
      <c r="BO44" s="218"/>
      <c r="BP44" s="218"/>
      <c r="BQ44" s="218"/>
      <c r="BR44" s="218"/>
      <c r="BS44" s="218"/>
      <c r="BT44" s="219"/>
      <c r="BU44" s="85">
        <f>11254.24324</f>
        <v>11254.24324</v>
      </c>
      <c r="BV44" s="218"/>
      <c r="BW44" s="218"/>
      <c r="BX44" s="218"/>
      <c r="BY44" s="218"/>
      <c r="BZ44" s="218"/>
      <c r="CA44" s="218"/>
      <c r="CB44" s="218"/>
      <c r="CC44" s="218"/>
      <c r="CD44" s="218"/>
      <c r="CE44" s="218"/>
      <c r="CF44" s="218"/>
      <c r="CG44" s="218"/>
      <c r="CH44" s="218"/>
      <c r="CI44" s="219"/>
      <c r="CJ44" s="88">
        <v>3403</v>
      </c>
      <c r="CK44" s="86"/>
      <c r="CL44" s="86"/>
      <c r="CM44" s="86"/>
      <c r="CN44" s="86"/>
      <c r="CO44" s="86"/>
      <c r="CP44" s="86"/>
      <c r="CQ44" s="86"/>
      <c r="CR44" s="86"/>
      <c r="CS44" s="86"/>
      <c r="CT44" s="86"/>
      <c r="CU44" s="86"/>
      <c r="CV44" s="86"/>
      <c r="CW44" s="86"/>
      <c r="CX44" s="87"/>
    </row>
    <row r="45" spans="1:102" s="6" customFormat="1" x14ac:dyDescent="0.2">
      <c r="A45" s="59"/>
      <c r="B45" s="213"/>
      <c r="C45" s="213"/>
      <c r="D45" s="213"/>
      <c r="E45" s="213"/>
      <c r="F45" s="213"/>
      <c r="G45" s="213"/>
      <c r="H45" s="213"/>
      <c r="I45" s="213"/>
      <c r="J45" s="214"/>
      <c r="K45" s="92" t="s">
        <v>85</v>
      </c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5"/>
      <c r="AN45" s="215"/>
      <c r="AO45" s="215"/>
      <c r="AP45" s="215"/>
      <c r="AQ45" s="215"/>
      <c r="AR45" s="215"/>
      <c r="AS45" s="215"/>
      <c r="AT45" s="215"/>
      <c r="AU45" s="215"/>
      <c r="AV45" s="215"/>
      <c r="AW45" s="215"/>
      <c r="AX45" s="216"/>
      <c r="AY45" s="59" t="s">
        <v>86</v>
      </c>
      <c r="AZ45" s="213"/>
      <c r="BA45" s="213"/>
      <c r="BB45" s="213"/>
      <c r="BC45" s="213"/>
      <c r="BD45" s="213"/>
      <c r="BE45" s="217"/>
      <c r="BF45" s="85">
        <v>51058.845150000001</v>
      </c>
      <c r="BG45" s="218"/>
      <c r="BH45" s="218"/>
      <c r="BI45" s="218"/>
      <c r="BJ45" s="218"/>
      <c r="BK45" s="218"/>
      <c r="BL45" s="218"/>
      <c r="BM45" s="218"/>
      <c r="BN45" s="218"/>
      <c r="BO45" s="218"/>
      <c r="BP45" s="218"/>
      <c r="BQ45" s="218"/>
      <c r="BR45" s="218"/>
      <c r="BS45" s="218"/>
      <c r="BT45" s="219"/>
      <c r="BU45" s="85">
        <f>66940.51016</f>
        <v>66940.510160000005</v>
      </c>
      <c r="BV45" s="218"/>
      <c r="BW45" s="218"/>
      <c r="BX45" s="218"/>
      <c r="BY45" s="218"/>
      <c r="BZ45" s="218"/>
      <c r="CA45" s="218"/>
      <c r="CB45" s="218"/>
      <c r="CC45" s="218"/>
      <c r="CD45" s="218"/>
      <c r="CE45" s="218"/>
      <c r="CF45" s="218"/>
      <c r="CG45" s="218"/>
      <c r="CH45" s="218"/>
      <c r="CI45" s="219"/>
      <c r="CJ45" s="88">
        <v>60951</v>
      </c>
      <c r="CK45" s="86"/>
      <c r="CL45" s="86"/>
      <c r="CM45" s="86"/>
      <c r="CN45" s="86"/>
      <c r="CO45" s="86"/>
      <c r="CP45" s="86"/>
      <c r="CQ45" s="86"/>
      <c r="CR45" s="86"/>
      <c r="CS45" s="86"/>
      <c r="CT45" s="86"/>
      <c r="CU45" s="86"/>
      <c r="CV45" s="86"/>
      <c r="CW45" s="86"/>
      <c r="CX45" s="87"/>
    </row>
    <row r="46" spans="1:102" s="6" customFormat="1" x14ac:dyDescent="0.2">
      <c r="A46" s="59"/>
      <c r="B46" s="213"/>
      <c r="C46" s="213"/>
      <c r="D46" s="213"/>
      <c r="E46" s="213"/>
      <c r="F46" s="213"/>
      <c r="G46" s="213"/>
      <c r="H46" s="213"/>
      <c r="I46" s="213"/>
      <c r="J46" s="214"/>
      <c r="K46" s="92" t="s">
        <v>87</v>
      </c>
      <c r="L46" s="215"/>
      <c r="M46" s="215"/>
      <c r="N46" s="215"/>
      <c r="O46" s="215"/>
      <c r="P46" s="215"/>
      <c r="Q46" s="215"/>
      <c r="R46" s="215"/>
      <c r="S46" s="215"/>
      <c r="T46" s="215"/>
      <c r="U46" s="215"/>
      <c r="V46" s="215"/>
      <c r="W46" s="215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  <c r="AI46" s="215"/>
      <c r="AJ46" s="215"/>
      <c r="AK46" s="215"/>
      <c r="AL46" s="215"/>
      <c r="AM46" s="215"/>
      <c r="AN46" s="215"/>
      <c r="AO46" s="215"/>
      <c r="AP46" s="215"/>
      <c r="AQ46" s="215"/>
      <c r="AR46" s="215"/>
      <c r="AS46" s="215"/>
      <c r="AT46" s="215"/>
      <c r="AU46" s="215"/>
      <c r="AV46" s="215"/>
      <c r="AW46" s="215"/>
      <c r="AX46" s="216"/>
      <c r="AY46" s="59" t="s">
        <v>88</v>
      </c>
      <c r="AZ46" s="213"/>
      <c r="BA46" s="213"/>
      <c r="BB46" s="213"/>
      <c r="BC46" s="213"/>
      <c r="BD46" s="213"/>
      <c r="BE46" s="217"/>
      <c r="BF46" s="85">
        <v>194117.77885</v>
      </c>
      <c r="BG46" s="218"/>
      <c r="BH46" s="218"/>
      <c r="BI46" s="218"/>
      <c r="BJ46" s="218"/>
      <c r="BK46" s="218"/>
      <c r="BL46" s="218"/>
      <c r="BM46" s="218"/>
      <c r="BN46" s="218"/>
      <c r="BO46" s="218"/>
      <c r="BP46" s="218"/>
      <c r="BQ46" s="218"/>
      <c r="BR46" s="218"/>
      <c r="BS46" s="218"/>
      <c r="BT46" s="219"/>
      <c r="BU46" s="85">
        <f>213442.44384</f>
        <v>213442.44383999999</v>
      </c>
      <c r="BV46" s="218"/>
      <c r="BW46" s="218"/>
      <c r="BX46" s="218"/>
      <c r="BY46" s="218"/>
      <c r="BZ46" s="218"/>
      <c r="CA46" s="218"/>
      <c r="CB46" s="218"/>
      <c r="CC46" s="218"/>
      <c r="CD46" s="218"/>
      <c r="CE46" s="218"/>
      <c r="CF46" s="218"/>
      <c r="CG46" s="218"/>
      <c r="CH46" s="218"/>
      <c r="CI46" s="219"/>
      <c r="CJ46" s="88">
        <v>50567</v>
      </c>
      <c r="CK46" s="86"/>
      <c r="CL46" s="86"/>
      <c r="CM46" s="86"/>
      <c r="CN46" s="86"/>
      <c r="CO46" s="86"/>
      <c r="CP46" s="86"/>
      <c r="CQ46" s="86"/>
      <c r="CR46" s="86"/>
      <c r="CS46" s="86"/>
      <c r="CT46" s="86"/>
      <c r="CU46" s="86"/>
      <c r="CV46" s="86"/>
      <c r="CW46" s="86"/>
      <c r="CX46" s="87"/>
    </row>
    <row r="47" spans="1:102" s="6" customFormat="1" x14ac:dyDescent="0.2">
      <c r="A47" s="59"/>
      <c r="B47" s="213"/>
      <c r="C47" s="213"/>
      <c r="D47" s="213"/>
      <c r="E47" s="213"/>
      <c r="F47" s="213"/>
      <c r="G47" s="213"/>
      <c r="H47" s="213"/>
      <c r="I47" s="213"/>
      <c r="J47" s="214"/>
      <c r="K47" s="92" t="s">
        <v>89</v>
      </c>
      <c r="L47" s="215"/>
      <c r="M47" s="215"/>
      <c r="N47" s="215"/>
      <c r="O47" s="215"/>
      <c r="P47" s="215"/>
      <c r="Q47" s="215"/>
      <c r="R47" s="215"/>
      <c r="S47" s="215"/>
      <c r="T47" s="215"/>
      <c r="U47" s="215"/>
      <c r="V47" s="215"/>
      <c r="W47" s="215"/>
      <c r="X47" s="215"/>
      <c r="Y47" s="215"/>
      <c r="Z47" s="215"/>
      <c r="AA47" s="215"/>
      <c r="AB47" s="215"/>
      <c r="AC47" s="215"/>
      <c r="AD47" s="215"/>
      <c r="AE47" s="215"/>
      <c r="AF47" s="215"/>
      <c r="AG47" s="215"/>
      <c r="AH47" s="215"/>
      <c r="AI47" s="215"/>
      <c r="AJ47" s="215"/>
      <c r="AK47" s="215"/>
      <c r="AL47" s="215"/>
      <c r="AM47" s="215"/>
      <c r="AN47" s="215"/>
      <c r="AO47" s="215"/>
      <c r="AP47" s="215"/>
      <c r="AQ47" s="215"/>
      <c r="AR47" s="215"/>
      <c r="AS47" s="215"/>
      <c r="AT47" s="215"/>
      <c r="AU47" s="215"/>
      <c r="AV47" s="215"/>
      <c r="AW47" s="215"/>
      <c r="AX47" s="216"/>
      <c r="AY47" s="59" t="s">
        <v>90</v>
      </c>
      <c r="AZ47" s="213"/>
      <c r="BA47" s="213"/>
      <c r="BB47" s="213"/>
      <c r="BC47" s="213"/>
      <c r="BD47" s="213"/>
      <c r="BE47" s="217"/>
      <c r="BF47" s="85">
        <v>4706.7154899999996</v>
      </c>
      <c r="BG47" s="218"/>
      <c r="BH47" s="218"/>
      <c r="BI47" s="218"/>
      <c r="BJ47" s="218"/>
      <c r="BK47" s="218"/>
      <c r="BL47" s="218"/>
      <c r="BM47" s="218"/>
      <c r="BN47" s="218"/>
      <c r="BO47" s="218"/>
      <c r="BP47" s="218"/>
      <c r="BQ47" s="218"/>
      <c r="BR47" s="218"/>
      <c r="BS47" s="218"/>
      <c r="BT47" s="219"/>
      <c r="BU47" s="85">
        <f>5178.38159</f>
        <v>5178.38159</v>
      </c>
      <c r="BV47" s="218"/>
      <c r="BW47" s="218"/>
      <c r="BX47" s="218"/>
      <c r="BY47" s="218"/>
      <c r="BZ47" s="218"/>
      <c r="CA47" s="218"/>
      <c r="CB47" s="218"/>
      <c r="CC47" s="218"/>
      <c r="CD47" s="218"/>
      <c r="CE47" s="218"/>
      <c r="CF47" s="218"/>
      <c r="CG47" s="218"/>
      <c r="CH47" s="218"/>
      <c r="CI47" s="219"/>
      <c r="CJ47" s="88">
        <v>4428</v>
      </c>
      <c r="CK47" s="86"/>
      <c r="CL47" s="86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7"/>
    </row>
    <row r="48" spans="1:102" s="6" customFormat="1" ht="12" x14ac:dyDescent="0.2">
      <c r="A48" s="59"/>
      <c r="B48" s="60"/>
      <c r="C48" s="60"/>
      <c r="D48" s="60"/>
      <c r="E48" s="60"/>
      <c r="F48" s="60"/>
      <c r="G48" s="60"/>
      <c r="H48" s="60"/>
      <c r="I48" s="60"/>
      <c r="J48" s="83"/>
      <c r="K48" s="22"/>
      <c r="L48" s="145" t="s">
        <v>91</v>
      </c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145"/>
      <c r="AK48" s="145"/>
      <c r="AL48" s="145"/>
      <c r="AM48" s="145"/>
      <c r="AN48" s="145"/>
      <c r="AO48" s="145"/>
      <c r="AP48" s="145"/>
      <c r="AQ48" s="145"/>
      <c r="AR48" s="145"/>
      <c r="AS48" s="145"/>
      <c r="AT48" s="145"/>
      <c r="AU48" s="145"/>
      <c r="AV48" s="145"/>
      <c r="AW48" s="145"/>
      <c r="AX48" s="145"/>
      <c r="AY48" s="146" t="s">
        <v>92</v>
      </c>
      <c r="AZ48" s="147"/>
      <c r="BA48" s="147"/>
      <c r="BB48" s="147"/>
      <c r="BC48" s="147"/>
      <c r="BD48" s="147"/>
      <c r="BE48" s="148"/>
      <c r="BF48" s="85"/>
      <c r="BG48" s="86"/>
      <c r="BH48" s="86"/>
      <c r="BI48" s="86"/>
      <c r="BJ48" s="86"/>
      <c r="BK48" s="86"/>
      <c r="BL48" s="86"/>
      <c r="BM48" s="86"/>
      <c r="BN48" s="86"/>
      <c r="BO48" s="86"/>
      <c r="BP48" s="86"/>
      <c r="BQ48" s="86"/>
      <c r="BR48" s="86"/>
      <c r="BS48" s="86"/>
      <c r="BT48" s="87"/>
      <c r="BU48" s="85"/>
      <c r="BV48" s="86"/>
      <c r="BW48" s="86"/>
      <c r="BX48" s="86"/>
      <c r="BY48" s="86"/>
      <c r="BZ48" s="86"/>
      <c r="CA48" s="86"/>
      <c r="CB48" s="86"/>
      <c r="CC48" s="86"/>
      <c r="CD48" s="86"/>
      <c r="CE48" s="86"/>
      <c r="CF48" s="86"/>
      <c r="CG48" s="86"/>
      <c r="CH48" s="86"/>
      <c r="CI48" s="87"/>
      <c r="CJ48" s="88">
        <v>46523</v>
      </c>
      <c r="CK48" s="86"/>
      <c r="CL48" s="86"/>
      <c r="CM48" s="86"/>
      <c r="CN48" s="86"/>
      <c r="CO48" s="86"/>
      <c r="CP48" s="86"/>
      <c r="CQ48" s="86"/>
      <c r="CR48" s="86"/>
      <c r="CS48" s="86"/>
      <c r="CT48" s="86"/>
      <c r="CU48" s="86"/>
      <c r="CV48" s="86"/>
      <c r="CW48" s="86"/>
      <c r="CX48" s="87"/>
    </row>
    <row r="49" spans="1:102" s="6" customFormat="1" ht="12" x14ac:dyDescent="0.2">
      <c r="A49" s="59"/>
      <c r="B49" s="60"/>
      <c r="C49" s="60"/>
      <c r="D49" s="60"/>
      <c r="E49" s="60"/>
      <c r="F49" s="60"/>
      <c r="G49" s="60"/>
      <c r="H49" s="60"/>
      <c r="I49" s="60"/>
      <c r="J49" s="83"/>
      <c r="K49" s="22"/>
      <c r="L49" s="212" t="s">
        <v>93</v>
      </c>
      <c r="M49" s="212"/>
      <c r="N49" s="212"/>
      <c r="O49" s="212"/>
      <c r="P49" s="212"/>
      <c r="Q49" s="212"/>
      <c r="R49" s="212"/>
      <c r="S49" s="212"/>
      <c r="T49" s="212"/>
      <c r="U49" s="212"/>
      <c r="V49" s="212"/>
      <c r="W49" s="212"/>
      <c r="X49" s="212"/>
      <c r="Y49" s="212"/>
      <c r="Z49" s="212"/>
      <c r="AA49" s="212"/>
      <c r="AB49" s="212"/>
      <c r="AC49" s="212"/>
      <c r="AD49" s="212"/>
      <c r="AE49" s="212"/>
      <c r="AF49" s="212"/>
      <c r="AG49" s="212"/>
      <c r="AH49" s="212"/>
      <c r="AI49" s="212"/>
      <c r="AJ49" s="212"/>
      <c r="AK49" s="212"/>
      <c r="AL49" s="212"/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59" t="s">
        <v>94</v>
      </c>
      <c r="AZ49" s="60"/>
      <c r="BA49" s="60"/>
      <c r="BB49" s="60"/>
      <c r="BC49" s="60"/>
      <c r="BD49" s="60"/>
      <c r="BE49" s="61"/>
      <c r="BF49" s="85">
        <f>SUM(BF50:BT55)</f>
        <v>81343.329390000014</v>
      </c>
      <c r="BG49" s="86"/>
      <c r="BH49" s="86"/>
      <c r="BI49" s="86"/>
      <c r="BJ49" s="86"/>
      <c r="BK49" s="86"/>
      <c r="BL49" s="86"/>
      <c r="BM49" s="86"/>
      <c r="BN49" s="86"/>
      <c r="BO49" s="86"/>
      <c r="BP49" s="86"/>
      <c r="BQ49" s="86"/>
      <c r="BR49" s="86"/>
      <c r="BS49" s="86"/>
      <c r="BT49" s="87"/>
      <c r="BU49" s="85">
        <f>SUM(BU50:CI55)</f>
        <v>64480.589919999999</v>
      </c>
      <c r="BV49" s="86"/>
      <c r="BW49" s="86"/>
      <c r="BX49" s="86"/>
      <c r="BY49" s="86"/>
      <c r="BZ49" s="86"/>
      <c r="CA49" s="86"/>
      <c r="CB49" s="86"/>
      <c r="CC49" s="86"/>
      <c r="CD49" s="86"/>
      <c r="CE49" s="86"/>
      <c r="CF49" s="86"/>
      <c r="CG49" s="86"/>
      <c r="CH49" s="86"/>
      <c r="CI49" s="87"/>
      <c r="CJ49" s="88">
        <v>103512</v>
      </c>
      <c r="CK49" s="86"/>
      <c r="CL49" s="86"/>
      <c r="CM49" s="86"/>
      <c r="CN49" s="86"/>
      <c r="CO49" s="86"/>
      <c r="CP49" s="86"/>
      <c r="CQ49" s="86"/>
      <c r="CR49" s="86"/>
      <c r="CS49" s="86"/>
      <c r="CT49" s="86"/>
      <c r="CU49" s="86"/>
      <c r="CV49" s="86"/>
      <c r="CW49" s="86"/>
      <c r="CX49" s="87"/>
    </row>
    <row r="50" spans="1:102" s="6" customFormat="1" ht="12" x14ac:dyDescent="0.2">
      <c r="A50" s="59"/>
      <c r="B50" s="60"/>
      <c r="C50" s="60"/>
      <c r="D50" s="60"/>
      <c r="E50" s="60"/>
      <c r="F50" s="60"/>
      <c r="G50" s="60"/>
      <c r="H50" s="60"/>
      <c r="I50" s="60"/>
      <c r="J50" s="83"/>
      <c r="K50" s="92" t="s">
        <v>95</v>
      </c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4"/>
      <c r="AY50" s="59" t="s">
        <v>96</v>
      </c>
      <c r="AZ50" s="60"/>
      <c r="BA50" s="60"/>
      <c r="BB50" s="60"/>
      <c r="BC50" s="60"/>
      <c r="BD50" s="60"/>
      <c r="BE50" s="61"/>
      <c r="BF50" s="209">
        <v>34006.039989999997</v>
      </c>
      <c r="BG50" s="210"/>
      <c r="BH50" s="210"/>
      <c r="BI50" s="210"/>
      <c r="BJ50" s="210"/>
      <c r="BK50" s="210"/>
      <c r="BL50" s="210"/>
      <c r="BM50" s="210"/>
      <c r="BN50" s="210"/>
      <c r="BO50" s="210"/>
      <c r="BP50" s="210"/>
      <c r="BQ50" s="210"/>
      <c r="BR50" s="210"/>
      <c r="BS50" s="210"/>
      <c r="BT50" s="211"/>
      <c r="BU50" s="209">
        <f>4021.13234</f>
        <v>4021.1323400000001</v>
      </c>
      <c r="BV50" s="210"/>
      <c r="BW50" s="210"/>
      <c r="BX50" s="210"/>
      <c r="BY50" s="210"/>
      <c r="BZ50" s="210"/>
      <c r="CA50" s="210"/>
      <c r="CB50" s="210"/>
      <c r="CC50" s="210"/>
      <c r="CD50" s="210"/>
      <c r="CE50" s="210"/>
      <c r="CF50" s="210"/>
      <c r="CG50" s="210"/>
      <c r="CH50" s="210"/>
      <c r="CI50" s="211"/>
      <c r="CJ50" s="88">
        <v>31046</v>
      </c>
      <c r="CK50" s="86"/>
      <c r="CL50" s="86"/>
      <c r="CM50" s="86"/>
      <c r="CN50" s="86"/>
      <c r="CO50" s="86"/>
      <c r="CP50" s="86"/>
      <c r="CQ50" s="86"/>
      <c r="CR50" s="86"/>
      <c r="CS50" s="86"/>
      <c r="CT50" s="86"/>
      <c r="CU50" s="86"/>
      <c r="CV50" s="86"/>
      <c r="CW50" s="86"/>
      <c r="CX50" s="87"/>
    </row>
    <row r="51" spans="1:102" s="6" customFormat="1" ht="12" x14ac:dyDescent="0.2">
      <c r="A51" s="59"/>
      <c r="B51" s="60"/>
      <c r="C51" s="60"/>
      <c r="D51" s="60"/>
      <c r="E51" s="60"/>
      <c r="F51" s="60"/>
      <c r="G51" s="60"/>
      <c r="H51" s="60"/>
      <c r="I51" s="60"/>
      <c r="J51" s="83"/>
      <c r="K51" s="92" t="s">
        <v>97</v>
      </c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4"/>
      <c r="AY51" s="59" t="s">
        <v>98</v>
      </c>
      <c r="AZ51" s="60"/>
      <c r="BA51" s="60"/>
      <c r="BB51" s="60"/>
      <c r="BC51" s="60"/>
      <c r="BD51" s="60"/>
      <c r="BE51" s="61"/>
      <c r="BF51" s="85">
        <v>43344.550810000001</v>
      </c>
      <c r="BG51" s="86"/>
      <c r="BH51" s="86"/>
      <c r="BI51" s="86"/>
      <c r="BJ51" s="86"/>
      <c r="BK51" s="86"/>
      <c r="BL51" s="86"/>
      <c r="BM51" s="86"/>
      <c r="BN51" s="86"/>
      <c r="BO51" s="86"/>
      <c r="BP51" s="86"/>
      <c r="BQ51" s="86"/>
      <c r="BR51" s="86"/>
      <c r="BS51" s="86"/>
      <c r="BT51" s="87"/>
      <c r="BU51" s="85">
        <f>50645.46837</f>
        <v>50645.468370000002</v>
      </c>
      <c r="BV51" s="86"/>
      <c r="BW51" s="86"/>
      <c r="BX51" s="86"/>
      <c r="BY51" s="86"/>
      <c r="BZ51" s="86"/>
      <c r="CA51" s="86"/>
      <c r="CB51" s="86"/>
      <c r="CC51" s="86"/>
      <c r="CD51" s="86"/>
      <c r="CE51" s="86"/>
      <c r="CF51" s="86"/>
      <c r="CG51" s="86"/>
      <c r="CH51" s="86"/>
      <c r="CI51" s="87"/>
      <c r="CJ51" s="88">
        <v>49829</v>
      </c>
      <c r="CK51" s="86"/>
      <c r="CL51" s="86"/>
      <c r="CM51" s="86"/>
      <c r="CN51" s="86"/>
      <c r="CO51" s="86"/>
      <c r="CP51" s="86"/>
      <c r="CQ51" s="86"/>
      <c r="CR51" s="86"/>
      <c r="CS51" s="86"/>
      <c r="CT51" s="86"/>
      <c r="CU51" s="86"/>
      <c r="CV51" s="86"/>
      <c r="CW51" s="86"/>
      <c r="CX51" s="87"/>
    </row>
    <row r="52" spans="1:102" s="6" customFormat="1" ht="12" x14ac:dyDescent="0.2">
      <c r="A52" s="59"/>
      <c r="B52" s="60"/>
      <c r="C52" s="60"/>
      <c r="D52" s="60"/>
      <c r="E52" s="60"/>
      <c r="F52" s="60"/>
      <c r="G52" s="60"/>
      <c r="H52" s="60"/>
      <c r="I52" s="60"/>
      <c r="J52" s="83"/>
      <c r="K52" s="92" t="s">
        <v>99</v>
      </c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4"/>
      <c r="AY52" s="59" t="s">
        <v>100</v>
      </c>
      <c r="AZ52" s="60"/>
      <c r="BA52" s="60"/>
      <c r="BB52" s="60"/>
      <c r="BC52" s="60"/>
      <c r="BD52" s="60"/>
      <c r="BE52" s="61"/>
      <c r="BF52" s="85">
        <v>2393.9436999999998</v>
      </c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7"/>
      <c r="BU52" s="85">
        <f>9051.06464</f>
        <v>9051.0646400000005</v>
      </c>
      <c r="BV52" s="86"/>
      <c r="BW52" s="86"/>
      <c r="BX52" s="86"/>
      <c r="BY52" s="86"/>
      <c r="BZ52" s="86"/>
      <c r="CA52" s="86"/>
      <c r="CB52" s="86"/>
      <c r="CC52" s="86"/>
      <c r="CD52" s="86"/>
      <c r="CE52" s="86"/>
      <c r="CF52" s="86"/>
      <c r="CG52" s="86"/>
      <c r="CH52" s="86"/>
      <c r="CI52" s="87"/>
      <c r="CJ52" s="88">
        <v>20979</v>
      </c>
      <c r="CK52" s="86"/>
      <c r="CL52" s="86"/>
      <c r="CM52" s="86"/>
      <c r="CN52" s="86"/>
      <c r="CO52" s="86"/>
      <c r="CP52" s="86"/>
      <c r="CQ52" s="86"/>
      <c r="CR52" s="86"/>
      <c r="CS52" s="86"/>
      <c r="CT52" s="86"/>
      <c r="CU52" s="86"/>
      <c r="CV52" s="86"/>
      <c r="CW52" s="86"/>
      <c r="CX52" s="87"/>
    </row>
    <row r="53" spans="1:102" s="6" customFormat="1" ht="12" x14ac:dyDescent="0.2">
      <c r="A53" s="59"/>
      <c r="B53" s="60"/>
      <c r="C53" s="60"/>
      <c r="D53" s="60"/>
      <c r="E53" s="60"/>
      <c r="F53" s="60"/>
      <c r="G53" s="60"/>
      <c r="H53" s="60"/>
      <c r="I53" s="60"/>
      <c r="J53" s="83"/>
      <c r="K53" s="92" t="s">
        <v>101</v>
      </c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4"/>
      <c r="AY53" s="59" t="s">
        <v>102</v>
      </c>
      <c r="AZ53" s="60"/>
      <c r="BA53" s="60"/>
      <c r="BB53" s="60"/>
      <c r="BC53" s="60"/>
      <c r="BD53" s="60"/>
      <c r="BE53" s="61"/>
      <c r="BF53" s="85">
        <v>1055.5350699999999</v>
      </c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6"/>
      <c r="BR53" s="86"/>
      <c r="BS53" s="86"/>
      <c r="BT53" s="87"/>
      <c r="BU53" s="85">
        <f>676.68963</f>
        <v>676.68962999999997</v>
      </c>
      <c r="BV53" s="86"/>
      <c r="BW53" s="86"/>
      <c r="BX53" s="86"/>
      <c r="BY53" s="86"/>
      <c r="BZ53" s="86"/>
      <c r="CA53" s="86"/>
      <c r="CB53" s="86"/>
      <c r="CC53" s="86"/>
      <c r="CD53" s="86"/>
      <c r="CE53" s="86"/>
      <c r="CF53" s="86"/>
      <c r="CG53" s="86"/>
      <c r="CH53" s="86"/>
      <c r="CI53" s="87"/>
      <c r="CJ53" s="88">
        <v>769</v>
      </c>
      <c r="CK53" s="86"/>
      <c r="CL53" s="86"/>
      <c r="CM53" s="86"/>
      <c r="CN53" s="86"/>
      <c r="CO53" s="86"/>
      <c r="CP53" s="86"/>
      <c r="CQ53" s="86"/>
      <c r="CR53" s="86"/>
      <c r="CS53" s="86"/>
      <c r="CT53" s="86"/>
      <c r="CU53" s="86"/>
      <c r="CV53" s="86"/>
      <c r="CW53" s="86"/>
      <c r="CX53" s="87"/>
    </row>
    <row r="54" spans="1:102" s="6" customFormat="1" ht="12" x14ac:dyDescent="0.2">
      <c r="A54" s="59"/>
      <c r="B54" s="60"/>
      <c r="C54" s="60"/>
      <c r="D54" s="60"/>
      <c r="E54" s="60"/>
      <c r="F54" s="60"/>
      <c r="G54" s="60"/>
      <c r="H54" s="60"/>
      <c r="I54" s="60"/>
      <c r="J54" s="83"/>
      <c r="K54" s="92" t="s">
        <v>103</v>
      </c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4"/>
      <c r="AY54" s="59" t="s">
        <v>104</v>
      </c>
      <c r="AZ54" s="60"/>
      <c r="BA54" s="60"/>
      <c r="BB54" s="60"/>
      <c r="BC54" s="60"/>
      <c r="BD54" s="60"/>
      <c r="BE54" s="61"/>
      <c r="BF54" s="85">
        <f>[1]черновик!BF54</f>
        <v>0</v>
      </c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6"/>
      <c r="BR54" s="86"/>
      <c r="BS54" s="86"/>
      <c r="BT54" s="87"/>
      <c r="BU54" s="85">
        <f>86.23494</f>
        <v>86.234939999999995</v>
      </c>
      <c r="BV54" s="86"/>
      <c r="BW54" s="86"/>
      <c r="BX54" s="86"/>
      <c r="BY54" s="86"/>
      <c r="BZ54" s="86"/>
      <c r="CA54" s="86"/>
      <c r="CB54" s="86"/>
      <c r="CC54" s="86"/>
      <c r="CD54" s="86"/>
      <c r="CE54" s="86"/>
      <c r="CF54" s="86"/>
      <c r="CG54" s="86"/>
      <c r="CH54" s="86"/>
      <c r="CI54" s="87"/>
      <c r="CJ54" s="88">
        <v>774</v>
      </c>
      <c r="CK54" s="86"/>
      <c r="CL54" s="86"/>
      <c r="CM54" s="86"/>
      <c r="CN54" s="86"/>
      <c r="CO54" s="86"/>
      <c r="CP54" s="86"/>
      <c r="CQ54" s="86"/>
      <c r="CR54" s="86"/>
      <c r="CS54" s="86"/>
      <c r="CT54" s="86"/>
      <c r="CU54" s="86"/>
      <c r="CV54" s="86"/>
      <c r="CW54" s="86"/>
      <c r="CX54" s="87"/>
    </row>
    <row r="55" spans="1:102" s="6" customFormat="1" ht="12" x14ac:dyDescent="0.2">
      <c r="A55" s="59"/>
      <c r="B55" s="60"/>
      <c r="C55" s="60"/>
      <c r="D55" s="60"/>
      <c r="E55" s="60"/>
      <c r="F55" s="60"/>
      <c r="G55" s="60"/>
      <c r="H55" s="60"/>
      <c r="I55" s="60"/>
      <c r="J55" s="83"/>
      <c r="K55" s="92" t="s">
        <v>105</v>
      </c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4"/>
      <c r="AY55" s="59" t="s">
        <v>106</v>
      </c>
      <c r="AZ55" s="60"/>
      <c r="BA55" s="60"/>
      <c r="BB55" s="60"/>
      <c r="BC55" s="60"/>
      <c r="BD55" s="60"/>
      <c r="BE55" s="61"/>
      <c r="BF55" s="85">
        <v>543.25981999999999</v>
      </c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86"/>
      <c r="BT55" s="87"/>
      <c r="BU55" s="85">
        <v>0</v>
      </c>
      <c r="BV55" s="86"/>
      <c r="BW55" s="86"/>
      <c r="BX55" s="86"/>
      <c r="BY55" s="86"/>
      <c r="BZ55" s="86"/>
      <c r="CA55" s="86"/>
      <c r="CB55" s="86"/>
      <c r="CC55" s="86"/>
      <c r="CD55" s="86"/>
      <c r="CE55" s="86"/>
      <c r="CF55" s="86"/>
      <c r="CG55" s="86"/>
      <c r="CH55" s="86"/>
      <c r="CI55" s="87"/>
      <c r="CJ55" s="88">
        <v>115</v>
      </c>
      <c r="CK55" s="86"/>
      <c r="CL55" s="86"/>
      <c r="CM55" s="86"/>
      <c r="CN55" s="86"/>
      <c r="CO55" s="86"/>
      <c r="CP55" s="86"/>
      <c r="CQ55" s="86"/>
      <c r="CR55" s="86"/>
      <c r="CS55" s="86"/>
      <c r="CT55" s="86"/>
      <c r="CU55" s="86"/>
      <c r="CV55" s="86"/>
      <c r="CW55" s="86"/>
      <c r="CX55" s="87"/>
    </row>
    <row r="56" spans="1:102" s="6" customFormat="1" ht="12" x14ac:dyDescent="0.2">
      <c r="A56" s="59"/>
      <c r="B56" s="60"/>
      <c r="C56" s="60"/>
      <c r="D56" s="60"/>
      <c r="E56" s="60"/>
      <c r="F56" s="60"/>
      <c r="G56" s="60"/>
      <c r="H56" s="60"/>
      <c r="I56" s="60"/>
      <c r="J56" s="83"/>
      <c r="K56" s="22"/>
      <c r="L56" s="208" t="s">
        <v>107</v>
      </c>
      <c r="M56" s="208"/>
      <c r="N56" s="208"/>
      <c r="O56" s="208"/>
      <c r="P56" s="208"/>
      <c r="Q56" s="208"/>
      <c r="R56" s="208"/>
      <c r="S56" s="208"/>
      <c r="T56" s="208"/>
      <c r="U56" s="208"/>
      <c r="V56" s="208"/>
      <c r="W56" s="208"/>
      <c r="X56" s="208"/>
      <c r="Y56" s="208"/>
      <c r="Z56" s="208"/>
      <c r="AA56" s="208"/>
      <c r="AB56" s="208"/>
      <c r="AC56" s="208"/>
      <c r="AD56" s="208"/>
      <c r="AE56" s="208"/>
      <c r="AF56" s="208"/>
      <c r="AG56" s="208"/>
      <c r="AH56" s="208"/>
      <c r="AI56" s="208"/>
      <c r="AJ56" s="208"/>
      <c r="AK56" s="208"/>
      <c r="AL56" s="208"/>
      <c r="AM56" s="208"/>
      <c r="AN56" s="208"/>
      <c r="AO56" s="208"/>
      <c r="AP56" s="208"/>
      <c r="AQ56" s="208"/>
      <c r="AR56" s="208"/>
      <c r="AS56" s="208"/>
      <c r="AT56" s="208"/>
      <c r="AU56" s="208"/>
      <c r="AV56" s="208"/>
      <c r="AW56" s="208"/>
      <c r="AX56" s="208"/>
      <c r="AY56" s="59" t="s">
        <v>108</v>
      </c>
      <c r="AZ56" s="60"/>
      <c r="BA56" s="60"/>
      <c r="BB56" s="60"/>
      <c r="BC56" s="60"/>
      <c r="BD56" s="60"/>
      <c r="BE56" s="61"/>
      <c r="BF56" s="85"/>
      <c r="BG56" s="86"/>
      <c r="BH56" s="86"/>
      <c r="BI56" s="86"/>
      <c r="BJ56" s="86"/>
      <c r="BK56" s="86"/>
      <c r="BL56" s="86"/>
      <c r="BM56" s="86"/>
      <c r="BN56" s="86"/>
      <c r="BO56" s="86"/>
      <c r="BP56" s="86"/>
      <c r="BQ56" s="86"/>
      <c r="BR56" s="86"/>
      <c r="BS56" s="86"/>
      <c r="BT56" s="87"/>
      <c r="BU56" s="85"/>
      <c r="BV56" s="86"/>
      <c r="BW56" s="86"/>
      <c r="BX56" s="86"/>
      <c r="BY56" s="86"/>
      <c r="BZ56" s="86"/>
      <c r="CA56" s="86"/>
      <c r="CB56" s="86"/>
      <c r="CC56" s="86"/>
      <c r="CD56" s="86"/>
      <c r="CE56" s="86"/>
      <c r="CF56" s="86"/>
      <c r="CG56" s="86"/>
      <c r="CH56" s="86"/>
      <c r="CI56" s="87"/>
      <c r="CJ56" s="88"/>
      <c r="CK56" s="86"/>
      <c r="CL56" s="86"/>
      <c r="CM56" s="86"/>
      <c r="CN56" s="86"/>
      <c r="CO56" s="86"/>
      <c r="CP56" s="86"/>
      <c r="CQ56" s="86"/>
      <c r="CR56" s="86"/>
      <c r="CS56" s="86"/>
      <c r="CT56" s="86"/>
      <c r="CU56" s="86"/>
      <c r="CV56" s="86"/>
      <c r="CW56" s="86"/>
      <c r="CX56" s="87"/>
    </row>
    <row r="57" spans="1:102" s="6" customFormat="1" ht="12" x14ac:dyDescent="0.2">
      <c r="A57" s="59"/>
      <c r="B57" s="60"/>
      <c r="C57" s="60"/>
      <c r="D57" s="60"/>
      <c r="E57" s="60"/>
      <c r="F57" s="60"/>
      <c r="G57" s="60"/>
      <c r="H57" s="60"/>
      <c r="I57" s="60"/>
      <c r="J57" s="83"/>
      <c r="K57" s="22"/>
      <c r="L57" s="208" t="s">
        <v>109</v>
      </c>
      <c r="M57" s="208"/>
      <c r="N57" s="208"/>
      <c r="O57" s="208"/>
      <c r="P57" s="208"/>
      <c r="Q57" s="208"/>
      <c r="R57" s="208"/>
      <c r="S57" s="208"/>
      <c r="T57" s="208"/>
      <c r="U57" s="208"/>
      <c r="V57" s="208"/>
      <c r="W57" s="208"/>
      <c r="X57" s="208"/>
      <c r="Y57" s="208"/>
      <c r="Z57" s="208"/>
      <c r="AA57" s="208"/>
      <c r="AB57" s="208"/>
      <c r="AC57" s="208"/>
      <c r="AD57" s="208"/>
      <c r="AE57" s="208"/>
      <c r="AF57" s="208"/>
      <c r="AG57" s="208"/>
      <c r="AH57" s="208"/>
      <c r="AI57" s="208"/>
      <c r="AJ57" s="208"/>
      <c r="AK57" s="208"/>
      <c r="AL57" s="208"/>
      <c r="AM57" s="208"/>
      <c r="AN57" s="208"/>
      <c r="AO57" s="208"/>
      <c r="AP57" s="208"/>
      <c r="AQ57" s="208"/>
      <c r="AR57" s="208"/>
      <c r="AS57" s="208"/>
      <c r="AT57" s="208"/>
      <c r="AU57" s="208"/>
      <c r="AV57" s="208"/>
      <c r="AW57" s="208"/>
      <c r="AX57" s="208"/>
      <c r="AY57" s="59" t="s">
        <v>110</v>
      </c>
      <c r="AZ57" s="60"/>
      <c r="BA57" s="60"/>
      <c r="BB57" s="60"/>
      <c r="BC57" s="60"/>
      <c r="BD57" s="60"/>
      <c r="BE57" s="61"/>
      <c r="BF57" s="85">
        <f>SUM(BF58:BT61)</f>
        <v>127241.26583</v>
      </c>
      <c r="BG57" s="86"/>
      <c r="BH57" s="86"/>
      <c r="BI57" s="86"/>
      <c r="BJ57" s="86"/>
      <c r="BK57" s="86"/>
      <c r="BL57" s="86"/>
      <c r="BM57" s="86"/>
      <c r="BN57" s="86"/>
      <c r="BO57" s="86"/>
      <c r="BP57" s="86"/>
      <c r="BQ57" s="86"/>
      <c r="BR57" s="86"/>
      <c r="BS57" s="86"/>
      <c r="BT57" s="87"/>
      <c r="BU57" s="85">
        <f>SUM(BU58:CI61)</f>
        <v>83711.498940000005</v>
      </c>
      <c r="BV57" s="86"/>
      <c r="BW57" s="86"/>
      <c r="BX57" s="86"/>
      <c r="BY57" s="86"/>
      <c r="BZ57" s="86"/>
      <c r="CA57" s="86"/>
      <c r="CB57" s="86"/>
      <c r="CC57" s="86"/>
      <c r="CD57" s="86"/>
      <c r="CE57" s="86"/>
      <c r="CF57" s="86"/>
      <c r="CG57" s="86"/>
      <c r="CH57" s="86"/>
      <c r="CI57" s="87"/>
      <c r="CJ57" s="88">
        <f>180673.555</f>
        <v>180673.55499999999</v>
      </c>
      <c r="CK57" s="86"/>
      <c r="CL57" s="86"/>
      <c r="CM57" s="86"/>
      <c r="CN57" s="86"/>
      <c r="CO57" s="86"/>
      <c r="CP57" s="86"/>
      <c r="CQ57" s="86"/>
      <c r="CR57" s="86"/>
      <c r="CS57" s="86"/>
      <c r="CT57" s="86"/>
      <c r="CU57" s="86"/>
      <c r="CV57" s="86"/>
      <c r="CW57" s="86"/>
      <c r="CX57" s="87"/>
    </row>
    <row r="58" spans="1:102" s="6" customFormat="1" ht="12" x14ac:dyDescent="0.2">
      <c r="A58" s="59"/>
      <c r="B58" s="60"/>
      <c r="C58" s="60"/>
      <c r="D58" s="60"/>
      <c r="E58" s="60"/>
      <c r="F58" s="60"/>
      <c r="G58" s="60"/>
      <c r="H58" s="60"/>
      <c r="I58" s="60"/>
      <c r="J58" s="83"/>
      <c r="K58" s="92" t="s">
        <v>111</v>
      </c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4"/>
      <c r="AY58" s="59" t="s">
        <v>112</v>
      </c>
      <c r="AZ58" s="60"/>
      <c r="BA58" s="60"/>
      <c r="BB58" s="60"/>
      <c r="BC58" s="60"/>
      <c r="BD58" s="60"/>
      <c r="BE58" s="61"/>
      <c r="BF58" s="85">
        <v>5.2204899999999999</v>
      </c>
      <c r="BG58" s="86"/>
      <c r="BH58" s="86"/>
      <c r="BI58" s="86"/>
      <c r="BJ58" s="86"/>
      <c r="BK58" s="86"/>
      <c r="BL58" s="86"/>
      <c r="BM58" s="86"/>
      <c r="BN58" s="86"/>
      <c r="BO58" s="86"/>
      <c r="BP58" s="86"/>
      <c r="BQ58" s="86"/>
      <c r="BR58" s="86"/>
      <c r="BS58" s="86"/>
      <c r="BT58" s="87"/>
      <c r="BU58" s="85">
        <f>8.23912</f>
        <v>8.2391199999999998</v>
      </c>
      <c r="BV58" s="86"/>
      <c r="BW58" s="86"/>
      <c r="BX58" s="86"/>
      <c r="BY58" s="86"/>
      <c r="BZ58" s="86"/>
      <c r="CA58" s="86"/>
      <c r="CB58" s="86"/>
      <c r="CC58" s="86"/>
      <c r="CD58" s="86"/>
      <c r="CE58" s="86"/>
      <c r="CF58" s="86"/>
      <c r="CG58" s="86"/>
      <c r="CH58" s="86"/>
      <c r="CI58" s="87"/>
      <c r="CJ58" s="88">
        <v>19</v>
      </c>
      <c r="CK58" s="86"/>
      <c r="CL58" s="86"/>
      <c r="CM58" s="86"/>
      <c r="CN58" s="86"/>
      <c r="CO58" s="86"/>
      <c r="CP58" s="86"/>
      <c r="CQ58" s="86"/>
      <c r="CR58" s="86"/>
      <c r="CS58" s="86"/>
      <c r="CT58" s="86"/>
      <c r="CU58" s="86"/>
      <c r="CV58" s="86"/>
      <c r="CW58" s="86"/>
      <c r="CX58" s="87"/>
    </row>
    <row r="59" spans="1:102" s="6" customFormat="1" ht="12" x14ac:dyDescent="0.2">
      <c r="A59" s="59"/>
      <c r="B59" s="60"/>
      <c r="C59" s="60"/>
      <c r="D59" s="60"/>
      <c r="E59" s="60"/>
      <c r="F59" s="60"/>
      <c r="G59" s="60"/>
      <c r="H59" s="60"/>
      <c r="I59" s="60"/>
      <c r="J59" s="83"/>
      <c r="K59" s="92" t="s">
        <v>113</v>
      </c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4"/>
      <c r="AY59" s="59" t="s">
        <v>114</v>
      </c>
      <c r="AZ59" s="60"/>
      <c r="BA59" s="60"/>
      <c r="BB59" s="60"/>
      <c r="BC59" s="60"/>
      <c r="BD59" s="60"/>
      <c r="BE59" s="61"/>
      <c r="BF59" s="85">
        <v>2040.4565</v>
      </c>
      <c r="BG59" s="86"/>
      <c r="BH59" s="86"/>
      <c r="BI59" s="86"/>
      <c r="BJ59" s="86"/>
      <c r="BK59" s="86"/>
      <c r="BL59" s="86"/>
      <c r="BM59" s="86"/>
      <c r="BN59" s="86"/>
      <c r="BO59" s="86"/>
      <c r="BP59" s="86"/>
      <c r="BQ59" s="86"/>
      <c r="BR59" s="86"/>
      <c r="BS59" s="86"/>
      <c r="BT59" s="87"/>
      <c r="BU59" s="85">
        <f>5708.21046</f>
        <v>5708.2104600000002</v>
      </c>
      <c r="BV59" s="86"/>
      <c r="BW59" s="86"/>
      <c r="BX59" s="86"/>
      <c r="BY59" s="86"/>
      <c r="BZ59" s="86"/>
      <c r="CA59" s="86"/>
      <c r="CB59" s="86"/>
      <c r="CC59" s="86"/>
      <c r="CD59" s="86"/>
      <c r="CE59" s="86"/>
      <c r="CF59" s="86"/>
      <c r="CG59" s="86"/>
      <c r="CH59" s="86"/>
      <c r="CI59" s="87"/>
      <c r="CJ59" s="88">
        <v>115</v>
      </c>
      <c r="CK59" s="86"/>
      <c r="CL59" s="86"/>
      <c r="CM59" s="86"/>
      <c r="CN59" s="86"/>
      <c r="CO59" s="86"/>
      <c r="CP59" s="86"/>
      <c r="CQ59" s="86"/>
      <c r="CR59" s="86"/>
      <c r="CS59" s="86"/>
      <c r="CT59" s="86"/>
      <c r="CU59" s="86"/>
      <c r="CV59" s="86"/>
      <c r="CW59" s="86"/>
      <c r="CX59" s="87"/>
    </row>
    <row r="60" spans="1:102" s="6" customFormat="1" ht="12" x14ac:dyDescent="0.2">
      <c r="A60" s="59"/>
      <c r="B60" s="60"/>
      <c r="C60" s="60"/>
      <c r="D60" s="60"/>
      <c r="E60" s="60"/>
      <c r="F60" s="60"/>
      <c r="G60" s="60"/>
      <c r="H60" s="60"/>
      <c r="I60" s="60"/>
      <c r="J60" s="83"/>
      <c r="K60" s="92" t="s">
        <v>115</v>
      </c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  <c r="AW60" s="93"/>
      <c r="AX60" s="94"/>
      <c r="AY60" s="59" t="s">
        <v>116</v>
      </c>
      <c r="AZ60" s="60"/>
      <c r="BA60" s="60"/>
      <c r="BB60" s="60"/>
      <c r="BC60" s="60"/>
      <c r="BD60" s="60"/>
      <c r="BE60" s="61"/>
      <c r="BF60" s="85">
        <v>195.58884</v>
      </c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7"/>
      <c r="BU60" s="85">
        <f>1995.04936</f>
        <v>1995.04936</v>
      </c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7"/>
      <c r="CJ60" s="88">
        <v>160</v>
      </c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7"/>
    </row>
    <row r="61" spans="1:102" s="6" customFormat="1" ht="12" x14ac:dyDescent="0.2">
      <c r="A61" s="59"/>
      <c r="B61" s="60"/>
      <c r="C61" s="60"/>
      <c r="D61" s="60"/>
      <c r="E61" s="60"/>
      <c r="F61" s="60"/>
      <c r="G61" s="60"/>
      <c r="H61" s="60"/>
      <c r="I61" s="60"/>
      <c r="J61" s="83"/>
      <c r="K61" s="92" t="s">
        <v>117</v>
      </c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4"/>
      <c r="AY61" s="59" t="s">
        <v>118</v>
      </c>
      <c r="AZ61" s="60"/>
      <c r="BA61" s="60"/>
      <c r="BB61" s="60"/>
      <c r="BC61" s="60"/>
      <c r="BD61" s="60"/>
      <c r="BE61" s="61"/>
      <c r="BF61" s="85">
        <v>125000</v>
      </c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7"/>
      <c r="BU61" s="85">
        <f>76000</f>
        <v>76000</v>
      </c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7"/>
      <c r="CJ61" s="88">
        <v>180379</v>
      </c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7"/>
    </row>
    <row r="62" spans="1:102" s="24" customFormat="1" thickBot="1" x14ac:dyDescent="0.25">
      <c r="A62" s="199"/>
      <c r="B62" s="200"/>
      <c r="C62" s="200"/>
      <c r="D62" s="200"/>
      <c r="E62" s="200"/>
      <c r="F62" s="200"/>
      <c r="G62" s="200"/>
      <c r="H62" s="200"/>
      <c r="I62" s="200"/>
      <c r="J62" s="201"/>
      <c r="K62" s="26"/>
      <c r="L62" s="202" t="s">
        <v>119</v>
      </c>
      <c r="M62" s="202"/>
      <c r="N62" s="202"/>
      <c r="O62" s="202"/>
      <c r="P62" s="202"/>
      <c r="Q62" s="202"/>
      <c r="R62" s="202"/>
      <c r="S62" s="202"/>
      <c r="T62" s="202"/>
      <c r="U62" s="202"/>
      <c r="V62" s="202"/>
      <c r="W62" s="202"/>
      <c r="X62" s="202"/>
      <c r="Y62" s="202"/>
      <c r="Z62" s="202"/>
      <c r="AA62" s="202"/>
      <c r="AB62" s="202"/>
      <c r="AC62" s="202"/>
      <c r="AD62" s="202"/>
      <c r="AE62" s="202"/>
      <c r="AF62" s="202"/>
      <c r="AG62" s="202"/>
      <c r="AH62" s="202"/>
      <c r="AI62" s="202"/>
      <c r="AJ62" s="202"/>
      <c r="AK62" s="202"/>
      <c r="AL62" s="202"/>
      <c r="AM62" s="202"/>
      <c r="AN62" s="202"/>
      <c r="AO62" s="202"/>
      <c r="AP62" s="202"/>
      <c r="AQ62" s="202"/>
      <c r="AR62" s="202"/>
      <c r="AS62" s="202"/>
      <c r="AT62" s="202"/>
      <c r="AU62" s="202"/>
      <c r="AV62" s="202"/>
      <c r="AW62" s="202"/>
      <c r="AX62" s="203"/>
      <c r="AY62" s="156" t="s">
        <v>120</v>
      </c>
      <c r="AZ62" s="157"/>
      <c r="BA62" s="157"/>
      <c r="BB62" s="157"/>
      <c r="BC62" s="157"/>
      <c r="BD62" s="157"/>
      <c r="BE62" s="161"/>
      <c r="BF62" s="204">
        <v>124.63776</v>
      </c>
      <c r="BG62" s="205"/>
      <c r="BH62" s="205"/>
      <c r="BI62" s="205"/>
      <c r="BJ62" s="205"/>
      <c r="BK62" s="205"/>
      <c r="BL62" s="205"/>
      <c r="BM62" s="205"/>
      <c r="BN62" s="205"/>
      <c r="BO62" s="205"/>
      <c r="BP62" s="205"/>
      <c r="BQ62" s="205"/>
      <c r="BR62" s="205"/>
      <c r="BS62" s="205"/>
      <c r="BT62" s="206"/>
      <c r="BU62" s="204">
        <f>77.03479</f>
        <v>77.034790000000001</v>
      </c>
      <c r="BV62" s="205"/>
      <c r="BW62" s="205"/>
      <c r="BX62" s="205"/>
      <c r="BY62" s="205"/>
      <c r="BZ62" s="205"/>
      <c r="CA62" s="205"/>
      <c r="CB62" s="205"/>
      <c r="CC62" s="205"/>
      <c r="CD62" s="205"/>
      <c r="CE62" s="205"/>
      <c r="CF62" s="205"/>
      <c r="CG62" s="205"/>
      <c r="CH62" s="205"/>
      <c r="CI62" s="206"/>
      <c r="CJ62" s="207">
        <v>100</v>
      </c>
      <c r="CK62" s="205"/>
      <c r="CL62" s="205"/>
      <c r="CM62" s="205"/>
      <c r="CN62" s="205"/>
      <c r="CO62" s="205"/>
      <c r="CP62" s="205"/>
      <c r="CQ62" s="205"/>
      <c r="CR62" s="205"/>
      <c r="CS62" s="205"/>
      <c r="CT62" s="205"/>
      <c r="CU62" s="205"/>
      <c r="CV62" s="205"/>
      <c r="CW62" s="205"/>
      <c r="CX62" s="206"/>
    </row>
    <row r="63" spans="1:102" s="24" customFormat="1" thickBot="1" x14ac:dyDescent="0.25">
      <c r="A63" s="194"/>
      <c r="B63" s="195"/>
      <c r="C63" s="195"/>
      <c r="D63" s="195"/>
      <c r="E63" s="195"/>
      <c r="F63" s="195"/>
      <c r="G63" s="195"/>
      <c r="H63" s="195"/>
      <c r="I63" s="195"/>
      <c r="J63" s="196"/>
      <c r="K63" s="27"/>
      <c r="L63" s="197" t="s">
        <v>121</v>
      </c>
      <c r="M63" s="197"/>
      <c r="N63" s="197"/>
      <c r="O63" s="197"/>
      <c r="P63" s="197"/>
      <c r="Q63" s="197"/>
      <c r="R63" s="197"/>
      <c r="S63" s="197"/>
      <c r="T63" s="197"/>
      <c r="U63" s="197"/>
      <c r="V63" s="197"/>
      <c r="W63" s="197"/>
      <c r="X63" s="197"/>
      <c r="Y63" s="197"/>
      <c r="Z63" s="197"/>
      <c r="AA63" s="197"/>
      <c r="AB63" s="197"/>
      <c r="AC63" s="197"/>
      <c r="AD63" s="197"/>
      <c r="AE63" s="197"/>
      <c r="AF63" s="197"/>
      <c r="AG63" s="197"/>
      <c r="AH63" s="197"/>
      <c r="AI63" s="197"/>
      <c r="AJ63" s="197"/>
      <c r="AK63" s="197"/>
      <c r="AL63" s="197"/>
      <c r="AM63" s="197"/>
      <c r="AN63" s="197"/>
      <c r="AO63" s="197"/>
      <c r="AP63" s="197"/>
      <c r="AQ63" s="197"/>
      <c r="AR63" s="197"/>
      <c r="AS63" s="197"/>
      <c r="AT63" s="197"/>
      <c r="AU63" s="197"/>
      <c r="AV63" s="197"/>
      <c r="AW63" s="197"/>
      <c r="AX63" s="198"/>
      <c r="AY63" s="129" t="s">
        <v>122</v>
      </c>
      <c r="AZ63" s="126"/>
      <c r="BA63" s="126"/>
      <c r="BB63" s="126"/>
      <c r="BC63" s="126"/>
      <c r="BD63" s="126"/>
      <c r="BE63" s="130"/>
      <c r="BF63" s="72">
        <f>BF40+BF48+BF49+BF56+BF57+BF62</f>
        <v>646024.61355000001</v>
      </c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4"/>
      <c r="BU63" s="72">
        <f>BU40+BU48+BU49+BU56+BU57+BU62</f>
        <v>593510.67316000001</v>
      </c>
      <c r="BV63" s="73"/>
      <c r="BW63" s="73"/>
      <c r="BX63" s="73"/>
      <c r="BY63" s="73"/>
      <c r="BZ63" s="73"/>
      <c r="CA63" s="73"/>
      <c r="CB63" s="73"/>
      <c r="CC63" s="73"/>
      <c r="CD63" s="73"/>
      <c r="CE63" s="73"/>
      <c r="CF63" s="73"/>
      <c r="CG63" s="73"/>
      <c r="CH63" s="73"/>
      <c r="CI63" s="74"/>
      <c r="CJ63" s="72">
        <f>CJ40+CJ48+CJ49+CJ56+CJ57+CJ62</f>
        <v>589755.55499999993</v>
      </c>
      <c r="CK63" s="73"/>
      <c r="CL63" s="73"/>
      <c r="CM63" s="73"/>
      <c r="CN63" s="73"/>
      <c r="CO63" s="73"/>
      <c r="CP63" s="73"/>
      <c r="CQ63" s="73"/>
      <c r="CR63" s="73"/>
      <c r="CS63" s="73"/>
      <c r="CT63" s="73"/>
      <c r="CU63" s="73"/>
      <c r="CV63" s="73"/>
      <c r="CW63" s="73"/>
      <c r="CX63" s="74"/>
    </row>
    <row r="64" spans="1:102" s="6" customFormat="1" thickBot="1" x14ac:dyDescent="0.25">
      <c r="A64" s="189"/>
      <c r="B64" s="190"/>
      <c r="C64" s="190"/>
      <c r="D64" s="190"/>
      <c r="E64" s="190"/>
      <c r="F64" s="190"/>
      <c r="G64" s="190"/>
      <c r="H64" s="190"/>
      <c r="I64" s="190"/>
      <c r="J64" s="191"/>
      <c r="K64" s="21"/>
      <c r="L64" s="192" t="s">
        <v>123</v>
      </c>
      <c r="M64" s="192"/>
      <c r="N64" s="192"/>
      <c r="O64" s="192"/>
      <c r="P64" s="192"/>
      <c r="Q64" s="192"/>
      <c r="R64" s="192"/>
      <c r="S64" s="192"/>
      <c r="T64" s="192"/>
      <c r="U64" s="192"/>
      <c r="V64" s="192"/>
      <c r="W64" s="192"/>
      <c r="X64" s="192"/>
      <c r="Y64" s="192"/>
      <c r="Z64" s="192"/>
      <c r="AA64" s="192"/>
      <c r="AB64" s="192"/>
      <c r="AC64" s="192"/>
      <c r="AD64" s="192"/>
      <c r="AE64" s="192"/>
      <c r="AF64" s="192"/>
      <c r="AG64" s="192"/>
      <c r="AH64" s="192"/>
      <c r="AI64" s="192"/>
      <c r="AJ64" s="192"/>
      <c r="AK64" s="192"/>
      <c r="AL64" s="192"/>
      <c r="AM64" s="192"/>
      <c r="AN64" s="192"/>
      <c r="AO64" s="192"/>
      <c r="AP64" s="192"/>
      <c r="AQ64" s="192"/>
      <c r="AR64" s="192"/>
      <c r="AS64" s="192"/>
      <c r="AT64" s="192"/>
      <c r="AU64" s="192"/>
      <c r="AV64" s="192"/>
      <c r="AW64" s="192"/>
      <c r="AX64" s="193"/>
      <c r="AY64" s="103" t="s">
        <v>124</v>
      </c>
      <c r="AZ64" s="47"/>
      <c r="BA64" s="47"/>
      <c r="BB64" s="47"/>
      <c r="BC64" s="47"/>
      <c r="BD64" s="47"/>
      <c r="BE64" s="108"/>
      <c r="BF64" s="62">
        <f>BF39+BF63</f>
        <v>1446352.33813</v>
      </c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4"/>
      <c r="BU64" s="62">
        <f>BU39+BU63</f>
        <v>1503382.69224</v>
      </c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4"/>
      <c r="CJ64" s="62">
        <f>CJ39+CJ63</f>
        <v>1564083.5549999999</v>
      </c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4"/>
    </row>
    <row r="65" spans="1:102" s="6" customFormat="1" ht="12" x14ac:dyDescent="0.2"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29"/>
      <c r="CX65" s="30" t="s">
        <v>125</v>
      </c>
    </row>
    <row r="66" spans="1:102" s="6" customFormat="1" ht="12" x14ac:dyDescent="0.2"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9"/>
      <c r="CV66" s="29"/>
      <c r="CW66" s="29"/>
      <c r="CX66" s="30"/>
    </row>
    <row r="67" spans="1:102" s="6" customFormat="1" ht="12" x14ac:dyDescent="0.2">
      <c r="A67" s="162" t="s">
        <v>42</v>
      </c>
      <c r="B67" s="163"/>
      <c r="C67" s="163"/>
      <c r="D67" s="163"/>
      <c r="E67" s="163"/>
      <c r="F67" s="163"/>
      <c r="G67" s="163"/>
      <c r="H67" s="163"/>
      <c r="I67" s="163"/>
      <c r="J67" s="164"/>
      <c r="K67" s="171" t="s">
        <v>43</v>
      </c>
      <c r="L67" s="172"/>
      <c r="M67" s="172"/>
      <c r="N67" s="172"/>
      <c r="O67" s="172"/>
      <c r="P67" s="172"/>
      <c r="Q67" s="172"/>
      <c r="R67" s="172"/>
      <c r="S67" s="172"/>
      <c r="T67" s="172"/>
      <c r="U67" s="172"/>
      <c r="V67" s="172"/>
      <c r="W67" s="172"/>
      <c r="X67" s="172"/>
      <c r="Y67" s="172"/>
      <c r="Z67" s="172"/>
      <c r="AA67" s="172"/>
      <c r="AB67" s="172"/>
      <c r="AC67" s="172"/>
      <c r="AD67" s="172"/>
      <c r="AE67" s="172"/>
      <c r="AF67" s="172"/>
      <c r="AG67" s="172"/>
      <c r="AH67" s="172"/>
      <c r="AI67" s="172"/>
      <c r="AJ67" s="172"/>
      <c r="AK67" s="172"/>
      <c r="AL67" s="172"/>
      <c r="AM67" s="172"/>
      <c r="AN67" s="172"/>
      <c r="AO67" s="172"/>
      <c r="AP67" s="172"/>
      <c r="AQ67" s="172"/>
      <c r="AR67" s="172"/>
      <c r="AS67" s="172"/>
      <c r="AT67" s="172"/>
      <c r="AU67" s="172"/>
      <c r="AV67" s="172"/>
      <c r="AW67" s="172"/>
      <c r="AX67" s="173"/>
      <c r="AY67" s="171" t="s">
        <v>44</v>
      </c>
      <c r="AZ67" s="172"/>
      <c r="BA67" s="172"/>
      <c r="BB67" s="172"/>
      <c r="BC67" s="172"/>
      <c r="BD67" s="172"/>
      <c r="BE67" s="173"/>
      <c r="BF67" s="31"/>
      <c r="BG67" s="32"/>
      <c r="BH67" s="32"/>
      <c r="BI67" s="32"/>
      <c r="BJ67" s="32" t="s">
        <v>45</v>
      </c>
      <c r="BK67" s="180" t="s">
        <v>46</v>
      </c>
      <c r="BL67" s="180"/>
      <c r="BM67" s="180"/>
      <c r="BN67" s="180"/>
      <c r="BO67" s="180"/>
      <c r="BP67" s="180"/>
      <c r="BQ67" s="180"/>
      <c r="BR67" s="180"/>
      <c r="BS67" s="180"/>
      <c r="BT67" s="33"/>
      <c r="BU67" s="181" t="s">
        <v>47</v>
      </c>
      <c r="BV67" s="182"/>
      <c r="BW67" s="182"/>
      <c r="BX67" s="182"/>
      <c r="BY67" s="182"/>
      <c r="BZ67" s="182"/>
      <c r="CA67" s="182"/>
      <c r="CB67" s="182"/>
      <c r="CC67" s="182"/>
      <c r="CD67" s="182"/>
      <c r="CE67" s="182"/>
      <c r="CF67" s="182"/>
      <c r="CG67" s="182"/>
      <c r="CH67" s="182"/>
      <c r="CI67" s="183"/>
      <c r="CJ67" s="184" t="s">
        <v>47</v>
      </c>
      <c r="CK67" s="185"/>
      <c r="CL67" s="185"/>
      <c r="CM67" s="185"/>
      <c r="CN67" s="185"/>
      <c r="CO67" s="185"/>
      <c r="CP67" s="185"/>
      <c r="CQ67" s="185"/>
      <c r="CR67" s="185"/>
      <c r="CS67" s="185"/>
      <c r="CT67" s="185"/>
      <c r="CU67" s="185"/>
      <c r="CV67" s="185"/>
      <c r="CW67" s="185"/>
      <c r="CX67" s="186"/>
    </row>
    <row r="68" spans="1:102" s="6" customFormat="1" ht="13.5" x14ac:dyDescent="0.2">
      <c r="A68" s="165"/>
      <c r="B68" s="166"/>
      <c r="C68" s="166"/>
      <c r="D68" s="166"/>
      <c r="E68" s="166"/>
      <c r="F68" s="166"/>
      <c r="G68" s="166"/>
      <c r="H68" s="166"/>
      <c r="I68" s="166"/>
      <c r="J68" s="167"/>
      <c r="K68" s="174"/>
      <c r="L68" s="175"/>
      <c r="M68" s="175"/>
      <c r="N68" s="175"/>
      <c r="O68" s="175"/>
      <c r="P68" s="175"/>
      <c r="Q68" s="175"/>
      <c r="R68" s="175"/>
      <c r="S68" s="175"/>
      <c r="T68" s="175"/>
      <c r="U68" s="175"/>
      <c r="V68" s="175"/>
      <c r="W68" s="175"/>
      <c r="X68" s="175"/>
      <c r="Y68" s="175"/>
      <c r="Z68" s="175"/>
      <c r="AA68" s="175"/>
      <c r="AB68" s="175"/>
      <c r="AC68" s="175"/>
      <c r="AD68" s="175"/>
      <c r="AE68" s="175"/>
      <c r="AF68" s="175"/>
      <c r="AG68" s="175"/>
      <c r="AH68" s="175"/>
      <c r="AI68" s="175"/>
      <c r="AJ68" s="175"/>
      <c r="AK68" s="175"/>
      <c r="AL68" s="175"/>
      <c r="AM68" s="175"/>
      <c r="AN68" s="175"/>
      <c r="AO68" s="175"/>
      <c r="AP68" s="175"/>
      <c r="AQ68" s="175"/>
      <c r="AR68" s="175"/>
      <c r="AS68" s="175"/>
      <c r="AT68" s="175"/>
      <c r="AU68" s="175"/>
      <c r="AV68" s="175"/>
      <c r="AW68" s="175"/>
      <c r="AX68" s="176"/>
      <c r="AY68" s="174"/>
      <c r="AZ68" s="175"/>
      <c r="BA68" s="175"/>
      <c r="BB68" s="175"/>
      <c r="BC68" s="175"/>
      <c r="BD68" s="175"/>
      <c r="BE68" s="176"/>
      <c r="BF68" s="100">
        <v>20</v>
      </c>
      <c r="BG68" s="101"/>
      <c r="BH68" s="101"/>
      <c r="BI68" s="101"/>
      <c r="BJ68" s="101"/>
      <c r="BK68" s="101"/>
      <c r="BL68" s="187">
        <v>13</v>
      </c>
      <c r="BM68" s="187"/>
      <c r="BN68" s="187"/>
      <c r="BO68" s="187"/>
      <c r="BP68" s="34" t="s">
        <v>48</v>
      </c>
      <c r="BQ68" s="34"/>
      <c r="BR68" s="34"/>
      <c r="BS68" s="34"/>
      <c r="BT68" s="35"/>
      <c r="BU68" s="18"/>
      <c r="BV68" s="18"/>
      <c r="BW68" s="188">
        <v>20</v>
      </c>
      <c r="BX68" s="188"/>
      <c r="BY68" s="188"/>
      <c r="BZ68" s="188"/>
      <c r="CA68" s="50" t="s">
        <v>18</v>
      </c>
      <c r="CB68" s="50"/>
      <c r="CC68" s="50"/>
      <c r="CD68" s="50"/>
      <c r="CE68" s="18" t="s">
        <v>49</v>
      </c>
      <c r="CF68" s="18"/>
      <c r="CG68" s="18"/>
      <c r="CH68" s="18"/>
      <c r="CI68" s="18"/>
      <c r="CJ68" s="36"/>
      <c r="CK68" s="37"/>
      <c r="CL68" s="149">
        <v>20</v>
      </c>
      <c r="CM68" s="149"/>
      <c r="CN68" s="149"/>
      <c r="CO68" s="149"/>
      <c r="CP68" s="150" t="s">
        <v>50</v>
      </c>
      <c r="CQ68" s="150"/>
      <c r="CR68" s="150"/>
      <c r="CS68" s="150"/>
      <c r="CT68" s="37" t="s">
        <v>51</v>
      </c>
      <c r="CU68" s="37"/>
      <c r="CV68" s="37"/>
      <c r="CW68" s="37"/>
      <c r="CX68" s="38"/>
    </row>
    <row r="69" spans="1:102" s="6" customFormat="1" thickBot="1" x14ac:dyDescent="0.25">
      <c r="A69" s="168"/>
      <c r="B69" s="169"/>
      <c r="C69" s="169"/>
      <c r="D69" s="169"/>
      <c r="E69" s="169"/>
      <c r="F69" s="169"/>
      <c r="G69" s="169"/>
      <c r="H69" s="169"/>
      <c r="I69" s="169"/>
      <c r="J69" s="170"/>
      <c r="K69" s="177"/>
      <c r="L69" s="178"/>
      <c r="M69" s="178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  <c r="AC69" s="178"/>
      <c r="AD69" s="178"/>
      <c r="AE69" s="178"/>
      <c r="AF69" s="178"/>
      <c r="AG69" s="178"/>
      <c r="AH69" s="178"/>
      <c r="AI69" s="178"/>
      <c r="AJ69" s="178"/>
      <c r="AK69" s="178"/>
      <c r="AL69" s="178"/>
      <c r="AM69" s="178"/>
      <c r="AN69" s="178"/>
      <c r="AO69" s="178"/>
      <c r="AP69" s="178"/>
      <c r="AQ69" s="178"/>
      <c r="AR69" s="178"/>
      <c r="AS69" s="178"/>
      <c r="AT69" s="178"/>
      <c r="AU69" s="178"/>
      <c r="AV69" s="178"/>
      <c r="AW69" s="178"/>
      <c r="AX69" s="179"/>
      <c r="AY69" s="177"/>
      <c r="AZ69" s="178"/>
      <c r="BA69" s="178"/>
      <c r="BB69" s="178"/>
      <c r="BC69" s="178"/>
      <c r="BD69" s="178"/>
      <c r="BE69" s="179"/>
      <c r="BF69" s="151"/>
      <c r="BG69" s="152"/>
      <c r="BH69" s="152"/>
      <c r="BI69" s="152"/>
      <c r="BJ69" s="152"/>
      <c r="BK69" s="152"/>
      <c r="BL69" s="152"/>
      <c r="BM69" s="152"/>
      <c r="BN69" s="152"/>
      <c r="BO69" s="152"/>
      <c r="BP69" s="152"/>
      <c r="BQ69" s="152"/>
      <c r="BR69" s="152"/>
      <c r="BS69" s="152"/>
      <c r="BT69" s="153"/>
      <c r="BU69" s="154"/>
      <c r="BV69" s="154"/>
      <c r="BW69" s="154"/>
      <c r="BX69" s="154"/>
      <c r="BY69" s="154"/>
      <c r="BZ69" s="154"/>
      <c r="CA69" s="154"/>
      <c r="CB69" s="154"/>
      <c r="CC69" s="154"/>
      <c r="CD69" s="154"/>
      <c r="CE69" s="154"/>
      <c r="CF69" s="154"/>
      <c r="CG69" s="154"/>
      <c r="CH69" s="154"/>
      <c r="CI69" s="154"/>
      <c r="CJ69" s="155"/>
      <c r="CK69" s="110"/>
      <c r="CL69" s="110"/>
      <c r="CM69" s="110"/>
      <c r="CN69" s="110"/>
      <c r="CO69" s="110"/>
      <c r="CP69" s="110"/>
      <c r="CQ69" s="110"/>
      <c r="CR69" s="110"/>
      <c r="CS69" s="110"/>
      <c r="CT69" s="110"/>
      <c r="CU69" s="110"/>
      <c r="CV69" s="110"/>
      <c r="CW69" s="110"/>
      <c r="CX69" s="111"/>
    </row>
    <row r="70" spans="1:102" s="6" customFormat="1" ht="12" x14ac:dyDescent="0.2">
      <c r="A70" s="156"/>
      <c r="B70" s="157"/>
      <c r="C70" s="157"/>
      <c r="D70" s="157"/>
      <c r="E70" s="157"/>
      <c r="F70" s="157"/>
      <c r="G70" s="157"/>
      <c r="H70" s="157"/>
      <c r="I70" s="157"/>
      <c r="J70" s="158"/>
      <c r="K70" s="159" t="s">
        <v>126</v>
      </c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160"/>
      <c r="W70" s="160"/>
      <c r="X70" s="160"/>
      <c r="Y70" s="160"/>
      <c r="Z70" s="160"/>
      <c r="AA70" s="160"/>
      <c r="AB70" s="160"/>
      <c r="AC70" s="160"/>
      <c r="AD70" s="160"/>
      <c r="AE70" s="160"/>
      <c r="AF70" s="160"/>
      <c r="AG70" s="160"/>
      <c r="AH70" s="160"/>
      <c r="AI70" s="160"/>
      <c r="AJ70" s="160"/>
      <c r="AK70" s="160"/>
      <c r="AL70" s="160"/>
      <c r="AM70" s="160"/>
      <c r="AN70" s="160"/>
      <c r="AO70" s="160"/>
      <c r="AP70" s="160"/>
      <c r="AQ70" s="160"/>
      <c r="AR70" s="160"/>
      <c r="AS70" s="160"/>
      <c r="AT70" s="160"/>
      <c r="AU70" s="160"/>
      <c r="AV70" s="160"/>
      <c r="AW70" s="160"/>
      <c r="AX70" s="160"/>
      <c r="AY70" s="156" t="s">
        <v>127</v>
      </c>
      <c r="AZ70" s="157"/>
      <c r="BA70" s="157"/>
      <c r="BB70" s="157"/>
      <c r="BC70" s="157"/>
      <c r="BD70" s="157"/>
      <c r="BE70" s="161"/>
      <c r="BF70" s="115">
        <v>189812.79418</v>
      </c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7"/>
      <c r="BU70" s="115">
        <v>189812.79418</v>
      </c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7"/>
      <c r="CJ70" s="116">
        <v>189813</v>
      </c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</row>
    <row r="71" spans="1:102" s="6" customFormat="1" ht="13.5" x14ac:dyDescent="0.2">
      <c r="A71" s="100"/>
      <c r="B71" s="101"/>
      <c r="C71" s="101"/>
      <c r="D71" s="101"/>
      <c r="E71" s="101"/>
      <c r="F71" s="101"/>
      <c r="G71" s="101"/>
      <c r="H71" s="101"/>
      <c r="I71" s="101"/>
      <c r="J71" s="102"/>
      <c r="K71" s="105" t="s">
        <v>128</v>
      </c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  <c r="AS71" s="106"/>
      <c r="AT71" s="106"/>
      <c r="AU71" s="106"/>
      <c r="AV71" s="106"/>
      <c r="AW71" s="106"/>
      <c r="AX71" s="106"/>
      <c r="AY71" s="100"/>
      <c r="AZ71" s="101"/>
      <c r="BA71" s="101"/>
      <c r="BB71" s="101"/>
      <c r="BC71" s="101"/>
      <c r="BD71" s="101"/>
      <c r="BE71" s="107"/>
      <c r="BF71" s="109"/>
      <c r="BG71" s="110"/>
      <c r="BH71" s="110"/>
      <c r="BI71" s="110"/>
      <c r="BJ71" s="110"/>
      <c r="BK71" s="110"/>
      <c r="BL71" s="110"/>
      <c r="BM71" s="110"/>
      <c r="BN71" s="110"/>
      <c r="BO71" s="110"/>
      <c r="BP71" s="110"/>
      <c r="BQ71" s="110"/>
      <c r="BR71" s="110"/>
      <c r="BS71" s="110"/>
      <c r="BT71" s="111"/>
      <c r="BU71" s="109"/>
      <c r="BV71" s="110"/>
      <c r="BW71" s="110"/>
      <c r="BX71" s="110"/>
      <c r="BY71" s="110"/>
      <c r="BZ71" s="110"/>
      <c r="CA71" s="110"/>
      <c r="CB71" s="110"/>
      <c r="CC71" s="110"/>
      <c r="CD71" s="110"/>
      <c r="CE71" s="110"/>
      <c r="CF71" s="110"/>
      <c r="CG71" s="110"/>
      <c r="CH71" s="110"/>
      <c r="CI71" s="111"/>
      <c r="CJ71" s="110"/>
      <c r="CK71" s="110"/>
      <c r="CL71" s="110"/>
      <c r="CM71" s="110"/>
      <c r="CN71" s="110"/>
      <c r="CO71" s="110"/>
      <c r="CP71" s="110"/>
      <c r="CQ71" s="110"/>
      <c r="CR71" s="110"/>
      <c r="CS71" s="110"/>
      <c r="CT71" s="110"/>
      <c r="CU71" s="110"/>
      <c r="CV71" s="110"/>
      <c r="CW71" s="110"/>
      <c r="CX71" s="110"/>
    </row>
    <row r="72" spans="1:102" s="6" customFormat="1" ht="12" x14ac:dyDescent="0.2">
      <c r="A72" s="103"/>
      <c r="B72" s="47"/>
      <c r="C72" s="47"/>
      <c r="D72" s="47"/>
      <c r="E72" s="47"/>
      <c r="F72" s="47"/>
      <c r="G72" s="47"/>
      <c r="H72" s="47"/>
      <c r="I72" s="47"/>
      <c r="J72" s="104"/>
      <c r="K72" s="21"/>
      <c r="L72" s="143" t="s">
        <v>129</v>
      </c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Z72" s="143"/>
      <c r="AA72" s="143"/>
      <c r="AB72" s="143"/>
      <c r="AC72" s="143"/>
      <c r="AD72" s="143"/>
      <c r="AE72" s="143"/>
      <c r="AF72" s="143"/>
      <c r="AG72" s="143"/>
      <c r="AH72" s="143"/>
      <c r="AI72" s="143"/>
      <c r="AJ72" s="143"/>
      <c r="AK72" s="143"/>
      <c r="AL72" s="143"/>
      <c r="AM72" s="143"/>
      <c r="AN72" s="143"/>
      <c r="AO72" s="143"/>
      <c r="AP72" s="143"/>
      <c r="AQ72" s="143"/>
      <c r="AR72" s="143"/>
      <c r="AS72" s="143"/>
      <c r="AT72" s="143"/>
      <c r="AU72" s="143"/>
      <c r="AV72" s="143"/>
      <c r="AW72" s="143"/>
      <c r="AX72" s="144"/>
      <c r="AY72" s="103"/>
      <c r="AZ72" s="47"/>
      <c r="BA72" s="47"/>
      <c r="BB72" s="47"/>
      <c r="BC72" s="47"/>
      <c r="BD72" s="47"/>
      <c r="BE72" s="108"/>
      <c r="BF72" s="112"/>
      <c r="BG72" s="113"/>
      <c r="BH72" s="113"/>
      <c r="BI72" s="113"/>
      <c r="BJ72" s="113"/>
      <c r="BK72" s="113"/>
      <c r="BL72" s="113"/>
      <c r="BM72" s="113"/>
      <c r="BN72" s="113"/>
      <c r="BO72" s="113"/>
      <c r="BP72" s="113"/>
      <c r="BQ72" s="113"/>
      <c r="BR72" s="113"/>
      <c r="BS72" s="113"/>
      <c r="BT72" s="114"/>
      <c r="BU72" s="112"/>
      <c r="BV72" s="113"/>
      <c r="BW72" s="113"/>
      <c r="BX72" s="113"/>
      <c r="BY72" s="113"/>
      <c r="BZ72" s="113"/>
      <c r="CA72" s="113"/>
      <c r="CB72" s="113"/>
      <c r="CC72" s="113"/>
      <c r="CD72" s="113"/>
      <c r="CE72" s="113"/>
      <c r="CF72" s="113"/>
      <c r="CG72" s="113"/>
      <c r="CH72" s="113"/>
      <c r="CI72" s="114"/>
      <c r="CJ72" s="113"/>
      <c r="CK72" s="113"/>
      <c r="CL72" s="113"/>
      <c r="CM72" s="113"/>
      <c r="CN72" s="113"/>
      <c r="CO72" s="113"/>
      <c r="CP72" s="113"/>
      <c r="CQ72" s="113"/>
      <c r="CR72" s="113"/>
      <c r="CS72" s="113"/>
      <c r="CT72" s="113"/>
      <c r="CU72" s="113"/>
      <c r="CV72" s="113"/>
      <c r="CW72" s="113"/>
      <c r="CX72" s="113"/>
    </row>
    <row r="73" spans="1:102" s="6" customFormat="1" ht="13.5" x14ac:dyDescent="0.2">
      <c r="A73" s="59"/>
      <c r="B73" s="60"/>
      <c r="C73" s="60"/>
      <c r="D73" s="60"/>
      <c r="E73" s="60"/>
      <c r="F73" s="60"/>
      <c r="G73" s="60"/>
      <c r="H73" s="60"/>
      <c r="I73" s="60"/>
      <c r="J73" s="83"/>
      <c r="K73" s="22"/>
      <c r="L73" s="145" t="s">
        <v>130</v>
      </c>
      <c r="M73" s="145"/>
      <c r="N73" s="145"/>
      <c r="O73" s="145"/>
      <c r="P73" s="145"/>
      <c r="Q73" s="145"/>
      <c r="R73" s="145"/>
      <c r="S73" s="145"/>
      <c r="T73" s="145"/>
      <c r="U73" s="145"/>
      <c r="V73" s="145"/>
      <c r="W73" s="145"/>
      <c r="X73" s="145"/>
      <c r="Y73" s="145"/>
      <c r="Z73" s="145"/>
      <c r="AA73" s="145"/>
      <c r="AB73" s="145"/>
      <c r="AC73" s="145"/>
      <c r="AD73" s="145"/>
      <c r="AE73" s="145"/>
      <c r="AF73" s="145"/>
      <c r="AG73" s="145"/>
      <c r="AH73" s="145"/>
      <c r="AI73" s="145"/>
      <c r="AJ73" s="145"/>
      <c r="AK73" s="145"/>
      <c r="AL73" s="145"/>
      <c r="AM73" s="145"/>
      <c r="AN73" s="145"/>
      <c r="AO73" s="145"/>
      <c r="AP73" s="145"/>
      <c r="AQ73" s="145"/>
      <c r="AR73" s="145"/>
      <c r="AS73" s="145"/>
      <c r="AT73" s="145"/>
      <c r="AU73" s="145"/>
      <c r="AV73" s="145"/>
      <c r="AW73" s="145"/>
      <c r="AX73" s="145"/>
      <c r="AY73" s="146" t="s">
        <v>131</v>
      </c>
      <c r="AZ73" s="147"/>
      <c r="BA73" s="147"/>
      <c r="BB73" s="147"/>
      <c r="BC73" s="147"/>
      <c r="BD73" s="147"/>
      <c r="BE73" s="148"/>
      <c r="BF73" s="85" t="s">
        <v>132</v>
      </c>
      <c r="BG73" s="86"/>
      <c r="BH73" s="86"/>
      <c r="BI73" s="86"/>
      <c r="BJ73" s="86"/>
      <c r="BK73" s="86"/>
      <c r="BL73" s="86"/>
      <c r="BM73" s="86"/>
      <c r="BN73" s="86"/>
      <c r="BO73" s="86"/>
      <c r="BP73" s="86"/>
      <c r="BQ73" s="86"/>
      <c r="BR73" s="86"/>
      <c r="BS73" s="86" t="s">
        <v>133</v>
      </c>
      <c r="BT73" s="87"/>
      <c r="BU73" s="85" t="s">
        <v>132</v>
      </c>
      <c r="BV73" s="86"/>
      <c r="BW73" s="86"/>
      <c r="BX73" s="86"/>
      <c r="BY73" s="86"/>
      <c r="BZ73" s="86"/>
      <c r="CA73" s="86"/>
      <c r="CB73" s="86"/>
      <c r="CC73" s="86"/>
      <c r="CD73" s="86"/>
      <c r="CE73" s="86"/>
      <c r="CF73" s="86"/>
      <c r="CG73" s="86"/>
      <c r="CH73" s="86" t="s">
        <v>133</v>
      </c>
      <c r="CI73" s="87"/>
      <c r="CJ73" s="132" t="s">
        <v>132</v>
      </c>
      <c r="CK73" s="133"/>
      <c r="CL73" s="86"/>
      <c r="CM73" s="86"/>
      <c r="CN73" s="86"/>
      <c r="CO73" s="86"/>
      <c r="CP73" s="86"/>
      <c r="CQ73" s="86"/>
      <c r="CR73" s="86"/>
      <c r="CS73" s="86"/>
      <c r="CT73" s="86"/>
      <c r="CU73" s="86"/>
      <c r="CV73" s="86"/>
      <c r="CW73" s="134" t="s">
        <v>134</v>
      </c>
      <c r="CX73" s="135"/>
    </row>
    <row r="74" spans="1:102" s="6" customFormat="1" ht="12" x14ac:dyDescent="0.2">
      <c r="A74" s="59"/>
      <c r="B74" s="60"/>
      <c r="C74" s="60"/>
      <c r="D74" s="60"/>
      <c r="E74" s="60"/>
      <c r="F74" s="60"/>
      <c r="G74" s="60"/>
      <c r="H74" s="60"/>
      <c r="I74" s="60"/>
      <c r="J74" s="83"/>
      <c r="K74" s="22"/>
      <c r="L74" s="84" t="s">
        <v>135</v>
      </c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59" t="s">
        <v>136</v>
      </c>
      <c r="AZ74" s="60"/>
      <c r="BA74" s="60"/>
      <c r="BB74" s="60"/>
      <c r="BC74" s="60"/>
      <c r="BD74" s="60"/>
      <c r="BE74" s="61"/>
      <c r="BF74" s="85"/>
      <c r="BG74" s="86"/>
      <c r="BH74" s="86"/>
      <c r="BI74" s="86"/>
      <c r="BJ74" s="86"/>
      <c r="BK74" s="86"/>
      <c r="BL74" s="86"/>
      <c r="BM74" s="86"/>
      <c r="BN74" s="86"/>
      <c r="BO74" s="86"/>
      <c r="BP74" s="86"/>
      <c r="BQ74" s="86"/>
      <c r="BR74" s="86"/>
      <c r="BS74" s="86"/>
      <c r="BT74" s="87"/>
      <c r="BU74" s="85"/>
      <c r="BV74" s="86"/>
      <c r="BW74" s="86"/>
      <c r="BX74" s="86"/>
      <c r="BY74" s="86"/>
      <c r="BZ74" s="86"/>
      <c r="CA74" s="86"/>
      <c r="CB74" s="86"/>
      <c r="CC74" s="86"/>
      <c r="CD74" s="86"/>
      <c r="CE74" s="86"/>
      <c r="CF74" s="86"/>
      <c r="CG74" s="86"/>
      <c r="CH74" s="86"/>
      <c r="CI74" s="87"/>
      <c r="CJ74" s="88"/>
      <c r="CK74" s="86"/>
      <c r="CL74" s="86"/>
      <c r="CM74" s="86"/>
      <c r="CN74" s="86"/>
      <c r="CO74" s="86"/>
      <c r="CP74" s="86"/>
      <c r="CQ74" s="86"/>
      <c r="CR74" s="86"/>
      <c r="CS74" s="86"/>
      <c r="CT74" s="86"/>
      <c r="CU74" s="86"/>
      <c r="CV74" s="86"/>
      <c r="CW74" s="86"/>
      <c r="CX74" s="87"/>
    </row>
    <row r="75" spans="1:102" s="6" customFormat="1" ht="12" x14ac:dyDescent="0.2">
      <c r="A75" s="59"/>
      <c r="B75" s="60"/>
      <c r="C75" s="60"/>
      <c r="D75" s="60"/>
      <c r="E75" s="60"/>
      <c r="F75" s="60"/>
      <c r="G75" s="60"/>
      <c r="H75" s="60"/>
      <c r="I75" s="60"/>
      <c r="J75" s="83"/>
      <c r="K75" s="22"/>
      <c r="L75" s="84" t="s">
        <v>137</v>
      </c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59" t="s">
        <v>138</v>
      </c>
      <c r="AZ75" s="60"/>
      <c r="BA75" s="60"/>
      <c r="BB75" s="60"/>
      <c r="BC75" s="60"/>
      <c r="BD75" s="60"/>
      <c r="BE75" s="61"/>
      <c r="BF75" s="85">
        <f>722642.76024</f>
        <v>722642.76023999997</v>
      </c>
      <c r="BG75" s="86"/>
      <c r="BH75" s="86"/>
      <c r="BI75" s="86"/>
      <c r="BJ75" s="86"/>
      <c r="BK75" s="86"/>
      <c r="BL75" s="86"/>
      <c r="BM75" s="86"/>
      <c r="BN75" s="86"/>
      <c r="BO75" s="86"/>
      <c r="BP75" s="86"/>
      <c r="BQ75" s="86"/>
      <c r="BR75" s="86"/>
      <c r="BS75" s="86"/>
      <c r="BT75" s="87"/>
      <c r="BU75" s="85">
        <f>722642.76024</f>
        <v>722642.76023999997</v>
      </c>
      <c r="BV75" s="86"/>
      <c r="BW75" s="86"/>
      <c r="BX75" s="86"/>
      <c r="BY75" s="86"/>
      <c r="BZ75" s="86"/>
      <c r="CA75" s="86"/>
      <c r="CB75" s="86"/>
      <c r="CC75" s="86"/>
      <c r="CD75" s="86"/>
      <c r="CE75" s="86"/>
      <c r="CF75" s="86"/>
      <c r="CG75" s="86"/>
      <c r="CH75" s="86"/>
      <c r="CI75" s="87"/>
      <c r="CJ75" s="88">
        <v>722643</v>
      </c>
      <c r="CK75" s="86"/>
      <c r="CL75" s="86"/>
      <c r="CM75" s="86"/>
      <c r="CN75" s="86"/>
      <c r="CO75" s="86"/>
      <c r="CP75" s="86"/>
      <c r="CQ75" s="86"/>
      <c r="CR75" s="86"/>
      <c r="CS75" s="86"/>
      <c r="CT75" s="86"/>
      <c r="CU75" s="86"/>
      <c r="CV75" s="86"/>
      <c r="CW75" s="86"/>
      <c r="CX75" s="87"/>
    </row>
    <row r="76" spans="1:102" s="6" customFormat="1" ht="12" x14ac:dyDescent="0.2">
      <c r="A76" s="59"/>
      <c r="B76" s="60"/>
      <c r="C76" s="60"/>
      <c r="D76" s="60"/>
      <c r="E76" s="60"/>
      <c r="F76" s="60"/>
      <c r="G76" s="60"/>
      <c r="H76" s="60"/>
      <c r="I76" s="60"/>
      <c r="J76" s="83"/>
      <c r="K76" s="22"/>
      <c r="L76" s="84" t="s">
        <v>139</v>
      </c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59" t="s">
        <v>140</v>
      </c>
      <c r="AZ76" s="60"/>
      <c r="BA76" s="60"/>
      <c r="BB76" s="60"/>
      <c r="BC76" s="60"/>
      <c r="BD76" s="60"/>
      <c r="BE76" s="61"/>
      <c r="BF76" s="85"/>
      <c r="BG76" s="86"/>
      <c r="BH76" s="86"/>
      <c r="BI76" s="86"/>
      <c r="BJ76" s="86"/>
      <c r="BK76" s="86"/>
      <c r="BL76" s="86"/>
      <c r="BM76" s="86"/>
      <c r="BN76" s="86"/>
      <c r="BO76" s="86"/>
      <c r="BP76" s="86"/>
      <c r="BQ76" s="86"/>
      <c r="BR76" s="86"/>
      <c r="BS76" s="86"/>
      <c r="BT76" s="87"/>
      <c r="BU76" s="85"/>
      <c r="BV76" s="86"/>
      <c r="BW76" s="86"/>
      <c r="BX76" s="86"/>
      <c r="BY76" s="86"/>
      <c r="BZ76" s="86"/>
      <c r="CA76" s="86"/>
      <c r="CB76" s="86"/>
      <c r="CC76" s="86"/>
      <c r="CD76" s="86"/>
      <c r="CE76" s="86"/>
      <c r="CF76" s="86"/>
      <c r="CG76" s="86"/>
      <c r="CH76" s="86"/>
      <c r="CI76" s="87"/>
      <c r="CJ76" s="88"/>
      <c r="CK76" s="86"/>
      <c r="CL76" s="86"/>
      <c r="CM76" s="86"/>
      <c r="CN76" s="86"/>
      <c r="CO76" s="86"/>
      <c r="CP76" s="86"/>
      <c r="CQ76" s="86"/>
      <c r="CR76" s="86"/>
      <c r="CS76" s="86"/>
      <c r="CT76" s="86"/>
      <c r="CU76" s="86"/>
      <c r="CV76" s="86"/>
      <c r="CW76" s="86"/>
      <c r="CX76" s="87"/>
    </row>
    <row r="77" spans="1:102" s="6" customFormat="1" thickBot="1" x14ac:dyDescent="0.25">
      <c r="A77" s="136"/>
      <c r="B77" s="137"/>
      <c r="C77" s="137"/>
      <c r="D77" s="137"/>
      <c r="E77" s="137"/>
      <c r="F77" s="137"/>
      <c r="G77" s="137"/>
      <c r="H77" s="137"/>
      <c r="I77" s="137"/>
      <c r="J77" s="138"/>
      <c r="K77" s="23"/>
      <c r="L77" s="139" t="s">
        <v>141</v>
      </c>
      <c r="M77" s="139"/>
      <c r="N77" s="139"/>
      <c r="O77" s="139"/>
      <c r="P77" s="139"/>
      <c r="Q77" s="139"/>
      <c r="R77" s="139"/>
      <c r="S77" s="139"/>
      <c r="T77" s="139"/>
      <c r="U77" s="139"/>
      <c r="V77" s="139"/>
      <c r="W77" s="139"/>
      <c r="X77" s="139"/>
      <c r="Y77" s="139"/>
      <c r="Z77" s="139"/>
      <c r="AA77" s="139"/>
      <c r="AB77" s="139"/>
      <c r="AC77" s="139"/>
      <c r="AD77" s="139"/>
      <c r="AE77" s="139"/>
      <c r="AF77" s="139"/>
      <c r="AG77" s="139"/>
      <c r="AH77" s="139"/>
      <c r="AI77" s="139"/>
      <c r="AJ77" s="139"/>
      <c r="AK77" s="139"/>
      <c r="AL77" s="139"/>
      <c r="AM77" s="139"/>
      <c r="AN77" s="139"/>
      <c r="AO77" s="139"/>
      <c r="AP77" s="139"/>
      <c r="AQ77" s="139"/>
      <c r="AR77" s="139"/>
      <c r="AS77" s="139"/>
      <c r="AT77" s="139"/>
      <c r="AU77" s="139"/>
      <c r="AV77" s="139"/>
      <c r="AW77" s="139"/>
      <c r="AX77" s="139"/>
      <c r="AY77" s="140" t="s">
        <v>142</v>
      </c>
      <c r="AZ77" s="141"/>
      <c r="BA77" s="141"/>
      <c r="BB77" s="141"/>
      <c r="BC77" s="141"/>
      <c r="BD77" s="141"/>
      <c r="BE77" s="142"/>
      <c r="BF77" s="85"/>
      <c r="BG77" s="86"/>
      <c r="BH77" s="86">
        <v>46171</v>
      </c>
      <c r="BI77" s="86"/>
      <c r="BJ77" s="86"/>
      <c r="BK77" s="86"/>
      <c r="BL77" s="86"/>
      <c r="BM77" s="86"/>
      <c r="BN77" s="86"/>
      <c r="BO77" s="86"/>
      <c r="BP77" s="86"/>
      <c r="BQ77" s="86"/>
      <c r="BR77" s="86"/>
      <c r="BS77" s="86"/>
      <c r="BT77" s="87"/>
      <c r="BU77" s="85" t="s">
        <v>132</v>
      </c>
      <c r="BV77" s="86"/>
      <c r="BW77" s="86">
        <v>80217</v>
      </c>
      <c r="BX77" s="86"/>
      <c r="BY77" s="86"/>
      <c r="BZ77" s="86"/>
      <c r="CA77" s="86"/>
      <c r="CB77" s="86"/>
      <c r="CC77" s="86"/>
      <c r="CD77" s="86"/>
      <c r="CE77" s="86"/>
      <c r="CF77" s="86"/>
      <c r="CG77" s="86"/>
      <c r="CH77" s="86" t="s">
        <v>134</v>
      </c>
      <c r="CI77" s="87"/>
      <c r="CJ77" s="132" t="s">
        <v>132</v>
      </c>
      <c r="CK77" s="133"/>
      <c r="CL77" s="86">
        <v>150289</v>
      </c>
      <c r="CM77" s="86"/>
      <c r="CN77" s="86"/>
      <c r="CO77" s="86"/>
      <c r="CP77" s="86"/>
      <c r="CQ77" s="86"/>
      <c r="CR77" s="86"/>
      <c r="CS77" s="86"/>
      <c r="CT77" s="86"/>
      <c r="CU77" s="86"/>
      <c r="CV77" s="86"/>
      <c r="CW77" s="134" t="s">
        <v>134</v>
      </c>
      <c r="CX77" s="135"/>
    </row>
    <row r="78" spans="1:102" s="6" customFormat="1" thickBot="1" x14ac:dyDescent="0.25">
      <c r="A78" s="125"/>
      <c r="B78" s="126"/>
      <c r="C78" s="126"/>
      <c r="D78" s="126"/>
      <c r="E78" s="126"/>
      <c r="F78" s="126"/>
      <c r="G78" s="126"/>
      <c r="H78" s="126"/>
      <c r="I78" s="126"/>
      <c r="J78" s="127"/>
      <c r="K78" s="25"/>
      <c r="L78" s="128" t="s">
        <v>143</v>
      </c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128"/>
      <c r="AG78" s="128"/>
      <c r="AH78" s="128"/>
      <c r="AI78" s="128"/>
      <c r="AJ78" s="128"/>
      <c r="AK78" s="128"/>
      <c r="AL78" s="128"/>
      <c r="AM78" s="128"/>
      <c r="AN78" s="128"/>
      <c r="AO78" s="128"/>
      <c r="AP78" s="128"/>
      <c r="AQ78" s="128"/>
      <c r="AR78" s="128"/>
      <c r="AS78" s="128"/>
      <c r="AT78" s="128"/>
      <c r="AU78" s="128"/>
      <c r="AV78" s="128"/>
      <c r="AW78" s="128"/>
      <c r="AX78" s="128"/>
      <c r="AY78" s="129" t="s">
        <v>144</v>
      </c>
      <c r="AZ78" s="126"/>
      <c r="BA78" s="126"/>
      <c r="BB78" s="126"/>
      <c r="BC78" s="126"/>
      <c r="BD78" s="126"/>
      <c r="BE78" s="130"/>
      <c r="BF78" s="119">
        <f>BF70+BF75+BH77</f>
        <v>958626.55441999994</v>
      </c>
      <c r="BG78" s="120"/>
      <c r="BH78" s="120"/>
      <c r="BI78" s="120"/>
      <c r="BJ78" s="120"/>
      <c r="BK78" s="120"/>
      <c r="BL78" s="120"/>
      <c r="BM78" s="120"/>
      <c r="BN78" s="120"/>
      <c r="BO78" s="120"/>
      <c r="BP78" s="120"/>
      <c r="BQ78" s="120"/>
      <c r="BR78" s="120"/>
      <c r="BS78" s="120"/>
      <c r="BT78" s="121"/>
      <c r="BU78" s="119">
        <f>BU70+BU75-BW77</f>
        <v>832238.55441999994</v>
      </c>
      <c r="BV78" s="120"/>
      <c r="BW78" s="120"/>
      <c r="BX78" s="120"/>
      <c r="BY78" s="120"/>
      <c r="BZ78" s="120"/>
      <c r="CA78" s="120"/>
      <c r="CB78" s="120"/>
      <c r="CC78" s="120"/>
      <c r="CD78" s="120"/>
      <c r="CE78" s="120"/>
      <c r="CF78" s="120"/>
      <c r="CG78" s="120"/>
      <c r="CH78" s="120"/>
      <c r="CI78" s="131"/>
      <c r="CJ78" s="119">
        <f>CJ70+CJ75-CL77</f>
        <v>762167</v>
      </c>
      <c r="CK78" s="120"/>
      <c r="CL78" s="120"/>
      <c r="CM78" s="120"/>
      <c r="CN78" s="120"/>
      <c r="CO78" s="120"/>
      <c r="CP78" s="120"/>
      <c r="CQ78" s="120"/>
      <c r="CR78" s="120"/>
      <c r="CS78" s="120"/>
      <c r="CT78" s="120"/>
      <c r="CU78" s="120"/>
      <c r="CV78" s="120"/>
      <c r="CW78" s="120"/>
      <c r="CX78" s="121"/>
    </row>
    <row r="79" spans="1:102" s="6" customFormat="1" ht="12" x14ac:dyDescent="0.2">
      <c r="A79" s="100"/>
      <c r="B79" s="101"/>
      <c r="C79" s="101"/>
      <c r="D79" s="101"/>
      <c r="E79" s="101"/>
      <c r="F79" s="101"/>
      <c r="G79" s="101"/>
      <c r="H79" s="101"/>
      <c r="I79" s="101"/>
      <c r="J79" s="102"/>
      <c r="K79" s="105" t="s">
        <v>145</v>
      </c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  <c r="AT79" s="106"/>
      <c r="AU79" s="106"/>
      <c r="AV79" s="106"/>
      <c r="AW79" s="106"/>
      <c r="AX79" s="106"/>
      <c r="AY79" s="100" t="s">
        <v>146</v>
      </c>
      <c r="AZ79" s="101"/>
      <c r="BA79" s="101"/>
      <c r="BB79" s="101"/>
      <c r="BC79" s="101"/>
      <c r="BD79" s="101"/>
      <c r="BE79" s="107"/>
      <c r="BF79" s="109"/>
      <c r="BG79" s="110"/>
      <c r="BH79" s="110"/>
      <c r="BI79" s="110"/>
      <c r="BJ79" s="110"/>
      <c r="BK79" s="110"/>
      <c r="BL79" s="110"/>
      <c r="BM79" s="110"/>
      <c r="BN79" s="110"/>
      <c r="BO79" s="110"/>
      <c r="BP79" s="110"/>
      <c r="BQ79" s="110"/>
      <c r="BR79" s="110"/>
      <c r="BS79" s="110"/>
      <c r="BT79" s="111"/>
      <c r="BU79" s="123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7"/>
      <c r="CJ79" s="110"/>
      <c r="CK79" s="110"/>
      <c r="CL79" s="110"/>
      <c r="CM79" s="110"/>
      <c r="CN79" s="110"/>
      <c r="CO79" s="110"/>
      <c r="CP79" s="110"/>
      <c r="CQ79" s="110"/>
      <c r="CR79" s="110"/>
      <c r="CS79" s="110"/>
      <c r="CT79" s="110"/>
      <c r="CU79" s="110"/>
      <c r="CV79" s="110"/>
      <c r="CW79" s="110"/>
      <c r="CX79" s="110"/>
    </row>
    <row r="80" spans="1:102" s="6" customFormat="1" ht="12" x14ac:dyDescent="0.2">
      <c r="A80" s="103"/>
      <c r="B80" s="47"/>
      <c r="C80" s="47"/>
      <c r="D80" s="47"/>
      <c r="E80" s="47"/>
      <c r="F80" s="47"/>
      <c r="G80" s="47"/>
      <c r="H80" s="47"/>
      <c r="I80" s="47"/>
      <c r="J80" s="104"/>
      <c r="K80" s="21"/>
      <c r="L80" s="118" t="s">
        <v>147</v>
      </c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8"/>
      <c r="AH80" s="118"/>
      <c r="AI80" s="118"/>
      <c r="AJ80" s="118"/>
      <c r="AK80" s="118"/>
      <c r="AL80" s="118"/>
      <c r="AM80" s="118"/>
      <c r="AN80" s="118"/>
      <c r="AO80" s="118"/>
      <c r="AP80" s="118"/>
      <c r="AQ80" s="118"/>
      <c r="AR80" s="118"/>
      <c r="AS80" s="118"/>
      <c r="AT80" s="118"/>
      <c r="AU80" s="118"/>
      <c r="AV80" s="118"/>
      <c r="AW80" s="118"/>
      <c r="AX80" s="118"/>
      <c r="AY80" s="103"/>
      <c r="AZ80" s="47"/>
      <c r="BA80" s="47"/>
      <c r="BB80" s="47"/>
      <c r="BC80" s="47"/>
      <c r="BD80" s="47"/>
      <c r="BE80" s="108"/>
      <c r="BF80" s="112"/>
      <c r="BG80" s="113"/>
      <c r="BH80" s="113"/>
      <c r="BI80" s="113"/>
      <c r="BJ80" s="113"/>
      <c r="BK80" s="113"/>
      <c r="BL80" s="113"/>
      <c r="BM80" s="113"/>
      <c r="BN80" s="113"/>
      <c r="BO80" s="113"/>
      <c r="BP80" s="113"/>
      <c r="BQ80" s="113"/>
      <c r="BR80" s="113"/>
      <c r="BS80" s="113"/>
      <c r="BT80" s="114"/>
      <c r="BU80" s="124"/>
      <c r="BV80" s="113"/>
      <c r="BW80" s="113"/>
      <c r="BX80" s="113"/>
      <c r="BY80" s="113"/>
      <c r="BZ80" s="113"/>
      <c r="CA80" s="113"/>
      <c r="CB80" s="113"/>
      <c r="CC80" s="113"/>
      <c r="CD80" s="113"/>
      <c r="CE80" s="113"/>
      <c r="CF80" s="113"/>
      <c r="CG80" s="113"/>
      <c r="CH80" s="113"/>
      <c r="CI80" s="114"/>
      <c r="CJ80" s="113"/>
      <c r="CK80" s="113"/>
      <c r="CL80" s="113"/>
      <c r="CM80" s="113"/>
      <c r="CN80" s="113"/>
      <c r="CO80" s="113"/>
      <c r="CP80" s="113"/>
      <c r="CQ80" s="113"/>
      <c r="CR80" s="113"/>
      <c r="CS80" s="113"/>
      <c r="CT80" s="113"/>
      <c r="CU80" s="113"/>
      <c r="CV80" s="113"/>
      <c r="CW80" s="113"/>
      <c r="CX80" s="113"/>
    </row>
    <row r="81" spans="1:102" s="6" customFormat="1" ht="12" x14ac:dyDescent="0.2">
      <c r="A81" s="59"/>
      <c r="B81" s="60"/>
      <c r="C81" s="60"/>
      <c r="D81" s="60"/>
      <c r="E81" s="60"/>
      <c r="F81" s="60"/>
      <c r="G81" s="60"/>
      <c r="H81" s="60"/>
      <c r="I81" s="60"/>
      <c r="J81" s="83"/>
      <c r="K81" s="22"/>
      <c r="L81" s="84" t="s">
        <v>148</v>
      </c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59" t="s">
        <v>149</v>
      </c>
      <c r="AZ81" s="60"/>
      <c r="BA81" s="60"/>
      <c r="BB81" s="60"/>
      <c r="BC81" s="60"/>
      <c r="BD81" s="60"/>
      <c r="BE81" s="61"/>
      <c r="BF81" s="85"/>
      <c r="BG81" s="86"/>
      <c r="BH81" s="86"/>
      <c r="BI81" s="86"/>
      <c r="BJ81" s="86"/>
      <c r="BK81" s="86"/>
      <c r="BL81" s="86"/>
      <c r="BM81" s="86"/>
      <c r="BN81" s="86"/>
      <c r="BO81" s="86"/>
      <c r="BP81" s="86"/>
      <c r="BQ81" s="86"/>
      <c r="BR81" s="86"/>
      <c r="BS81" s="86"/>
      <c r="BT81" s="87"/>
      <c r="BU81" s="88"/>
      <c r="BV81" s="86"/>
      <c r="BW81" s="86"/>
      <c r="BX81" s="86"/>
      <c r="BY81" s="86"/>
      <c r="BZ81" s="86"/>
      <c r="CA81" s="86"/>
      <c r="CB81" s="86"/>
      <c r="CC81" s="86"/>
      <c r="CD81" s="86"/>
      <c r="CE81" s="86"/>
      <c r="CF81" s="86"/>
      <c r="CG81" s="86"/>
      <c r="CH81" s="86"/>
      <c r="CI81" s="87"/>
      <c r="CJ81" s="88"/>
      <c r="CK81" s="86"/>
      <c r="CL81" s="86"/>
      <c r="CM81" s="86"/>
      <c r="CN81" s="86"/>
      <c r="CO81" s="86"/>
      <c r="CP81" s="86"/>
      <c r="CQ81" s="86"/>
      <c r="CR81" s="86"/>
      <c r="CS81" s="86"/>
      <c r="CT81" s="86"/>
      <c r="CU81" s="86"/>
      <c r="CV81" s="86"/>
      <c r="CW81" s="86"/>
      <c r="CX81" s="87"/>
    </row>
    <row r="82" spans="1:102" s="6" customFormat="1" ht="12" x14ac:dyDescent="0.2">
      <c r="A82" s="59"/>
      <c r="B82" s="60"/>
      <c r="C82" s="60"/>
      <c r="D82" s="60"/>
      <c r="E82" s="60"/>
      <c r="F82" s="60"/>
      <c r="G82" s="60"/>
      <c r="H82" s="60"/>
      <c r="I82" s="60"/>
      <c r="J82" s="83"/>
      <c r="K82" s="22"/>
      <c r="L82" s="84" t="s">
        <v>150</v>
      </c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  <c r="AY82" s="59" t="s">
        <v>151</v>
      </c>
      <c r="AZ82" s="60"/>
      <c r="BA82" s="60"/>
      <c r="BB82" s="60"/>
      <c r="BC82" s="60"/>
      <c r="BD82" s="60"/>
      <c r="BE82" s="61"/>
      <c r="BF82" s="85"/>
      <c r="BG82" s="86"/>
      <c r="BH82" s="86"/>
      <c r="BI82" s="86"/>
      <c r="BJ82" s="86"/>
      <c r="BK82" s="86"/>
      <c r="BL82" s="86"/>
      <c r="BM82" s="86"/>
      <c r="BN82" s="86"/>
      <c r="BO82" s="86"/>
      <c r="BP82" s="86"/>
      <c r="BQ82" s="86"/>
      <c r="BR82" s="86"/>
      <c r="BS82" s="86"/>
      <c r="BT82" s="87"/>
      <c r="BU82" s="88"/>
      <c r="BV82" s="86"/>
      <c r="BW82" s="86"/>
      <c r="BX82" s="86"/>
      <c r="BY82" s="86"/>
      <c r="BZ82" s="86"/>
      <c r="CA82" s="86"/>
      <c r="CB82" s="86"/>
      <c r="CC82" s="86"/>
      <c r="CD82" s="86"/>
      <c r="CE82" s="86"/>
      <c r="CF82" s="86"/>
      <c r="CG82" s="86"/>
      <c r="CH82" s="86"/>
      <c r="CI82" s="87"/>
      <c r="CJ82" s="88"/>
      <c r="CK82" s="86"/>
      <c r="CL82" s="86"/>
      <c r="CM82" s="86"/>
      <c r="CN82" s="86"/>
      <c r="CO82" s="86"/>
      <c r="CP82" s="86"/>
      <c r="CQ82" s="86"/>
      <c r="CR82" s="86"/>
      <c r="CS82" s="86"/>
      <c r="CT82" s="86"/>
      <c r="CU82" s="86"/>
      <c r="CV82" s="86"/>
      <c r="CW82" s="86"/>
      <c r="CX82" s="87"/>
    </row>
    <row r="83" spans="1:102" s="24" customFormat="1" thickBot="1" x14ac:dyDescent="0.25">
      <c r="A83" s="65"/>
      <c r="B83" s="66"/>
      <c r="C83" s="66"/>
      <c r="D83" s="66"/>
      <c r="E83" s="66"/>
      <c r="F83" s="66"/>
      <c r="G83" s="66"/>
      <c r="H83" s="66"/>
      <c r="I83" s="66"/>
      <c r="J83" s="67"/>
      <c r="K83" s="26"/>
      <c r="L83" s="75" t="s">
        <v>152</v>
      </c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  <c r="AT83" s="75"/>
      <c r="AU83" s="75"/>
      <c r="AV83" s="75"/>
      <c r="AW83" s="75"/>
      <c r="AX83" s="75"/>
      <c r="AY83" s="76" t="s">
        <v>153</v>
      </c>
      <c r="AZ83" s="77"/>
      <c r="BA83" s="77"/>
      <c r="BB83" s="77"/>
      <c r="BC83" s="77"/>
      <c r="BD83" s="77"/>
      <c r="BE83" s="78"/>
      <c r="BF83" s="79"/>
      <c r="BG83" s="80"/>
      <c r="BH83" s="80"/>
      <c r="BI83" s="80"/>
      <c r="BJ83" s="80"/>
      <c r="BK83" s="80"/>
      <c r="BL83" s="80"/>
      <c r="BM83" s="80"/>
      <c r="BN83" s="80"/>
      <c r="BO83" s="80"/>
      <c r="BP83" s="80"/>
      <c r="BQ83" s="80"/>
      <c r="BR83" s="80"/>
      <c r="BS83" s="80"/>
      <c r="BT83" s="81"/>
      <c r="BU83" s="82"/>
      <c r="BV83" s="80"/>
      <c r="BW83" s="80"/>
      <c r="BX83" s="80"/>
      <c r="BY83" s="80"/>
      <c r="BZ83" s="80"/>
      <c r="CA83" s="80"/>
      <c r="CB83" s="80"/>
      <c r="CC83" s="80"/>
      <c r="CD83" s="80"/>
      <c r="CE83" s="80"/>
      <c r="CF83" s="80"/>
      <c r="CG83" s="80"/>
      <c r="CH83" s="80"/>
      <c r="CI83" s="81"/>
      <c r="CJ83" s="82"/>
      <c r="CK83" s="80"/>
      <c r="CL83" s="80"/>
      <c r="CM83" s="80"/>
      <c r="CN83" s="80"/>
      <c r="CO83" s="80"/>
      <c r="CP83" s="80"/>
      <c r="CQ83" s="80"/>
      <c r="CR83" s="80"/>
      <c r="CS83" s="80"/>
      <c r="CT83" s="80"/>
      <c r="CU83" s="80"/>
      <c r="CV83" s="80"/>
      <c r="CW83" s="80"/>
      <c r="CX83" s="81"/>
    </row>
    <row r="84" spans="1:102" s="6" customFormat="1" thickBot="1" x14ac:dyDescent="0.25">
      <c r="A84" s="59"/>
      <c r="B84" s="60"/>
      <c r="C84" s="60"/>
      <c r="D84" s="60"/>
      <c r="E84" s="60"/>
      <c r="F84" s="60"/>
      <c r="G84" s="60"/>
      <c r="H84" s="60"/>
      <c r="I84" s="60"/>
      <c r="J84" s="83"/>
      <c r="K84" s="21"/>
      <c r="L84" s="118" t="s">
        <v>154</v>
      </c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  <c r="AE84" s="118"/>
      <c r="AF84" s="118"/>
      <c r="AG84" s="118"/>
      <c r="AH84" s="118"/>
      <c r="AI84" s="118"/>
      <c r="AJ84" s="118"/>
      <c r="AK84" s="118"/>
      <c r="AL84" s="118"/>
      <c r="AM84" s="118"/>
      <c r="AN84" s="118"/>
      <c r="AO84" s="118"/>
      <c r="AP84" s="118"/>
      <c r="AQ84" s="118"/>
      <c r="AR84" s="118"/>
      <c r="AS84" s="118"/>
      <c r="AT84" s="118"/>
      <c r="AU84" s="118"/>
      <c r="AV84" s="118"/>
      <c r="AW84" s="118"/>
      <c r="AX84" s="118"/>
      <c r="AY84" s="69" t="s">
        <v>155</v>
      </c>
      <c r="AZ84" s="70"/>
      <c r="BA84" s="70"/>
      <c r="BB84" s="70"/>
      <c r="BC84" s="70"/>
      <c r="BD84" s="70"/>
      <c r="BE84" s="71"/>
      <c r="BF84" s="119"/>
      <c r="BG84" s="120"/>
      <c r="BH84" s="120"/>
      <c r="BI84" s="120"/>
      <c r="BJ84" s="120"/>
      <c r="BK84" s="120"/>
      <c r="BL84" s="120"/>
      <c r="BM84" s="120"/>
      <c r="BN84" s="120"/>
      <c r="BO84" s="120"/>
      <c r="BP84" s="120"/>
      <c r="BQ84" s="120"/>
      <c r="BR84" s="120"/>
      <c r="BS84" s="120"/>
      <c r="BT84" s="121"/>
      <c r="BU84" s="122"/>
      <c r="BV84" s="120"/>
      <c r="BW84" s="120"/>
      <c r="BX84" s="120"/>
      <c r="BY84" s="120"/>
      <c r="BZ84" s="120"/>
      <c r="CA84" s="120"/>
      <c r="CB84" s="120"/>
      <c r="CC84" s="120"/>
      <c r="CD84" s="120"/>
      <c r="CE84" s="120"/>
      <c r="CF84" s="120"/>
      <c r="CG84" s="120"/>
      <c r="CH84" s="120"/>
      <c r="CI84" s="121"/>
      <c r="CJ84" s="122"/>
      <c r="CK84" s="120"/>
      <c r="CL84" s="120"/>
      <c r="CM84" s="120"/>
      <c r="CN84" s="120"/>
      <c r="CO84" s="120"/>
      <c r="CP84" s="120"/>
      <c r="CQ84" s="120"/>
      <c r="CR84" s="120"/>
      <c r="CS84" s="120"/>
      <c r="CT84" s="120"/>
      <c r="CU84" s="120"/>
      <c r="CV84" s="120"/>
      <c r="CW84" s="120"/>
      <c r="CX84" s="121"/>
    </row>
    <row r="85" spans="1:102" s="6" customFormat="1" ht="12" x14ac:dyDescent="0.2">
      <c r="A85" s="100"/>
      <c r="B85" s="101"/>
      <c r="C85" s="101"/>
      <c r="D85" s="101"/>
      <c r="E85" s="101"/>
      <c r="F85" s="101"/>
      <c r="G85" s="101"/>
      <c r="H85" s="101"/>
      <c r="I85" s="101"/>
      <c r="J85" s="102"/>
      <c r="K85" s="105" t="s">
        <v>156</v>
      </c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  <c r="AM85" s="106"/>
      <c r="AN85" s="106"/>
      <c r="AO85" s="106"/>
      <c r="AP85" s="106"/>
      <c r="AQ85" s="106"/>
      <c r="AR85" s="106"/>
      <c r="AS85" s="106"/>
      <c r="AT85" s="106"/>
      <c r="AU85" s="106"/>
      <c r="AV85" s="106"/>
      <c r="AW85" s="106"/>
      <c r="AX85" s="106"/>
      <c r="AY85" s="100" t="s">
        <v>157</v>
      </c>
      <c r="AZ85" s="101"/>
      <c r="BA85" s="101"/>
      <c r="BB85" s="101"/>
      <c r="BC85" s="101"/>
      <c r="BD85" s="101"/>
      <c r="BE85" s="107"/>
      <c r="BF85" s="109">
        <f>SUM(BF87:BT90)</f>
        <v>403077</v>
      </c>
      <c r="BG85" s="110"/>
      <c r="BH85" s="110"/>
      <c r="BI85" s="110"/>
      <c r="BJ85" s="110"/>
      <c r="BK85" s="110"/>
      <c r="BL85" s="110"/>
      <c r="BM85" s="110"/>
      <c r="BN85" s="110"/>
      <c r="BO85" s="110"/>
      <c r="BP85" s="110"/>
      <c r="BQ85" s="110"/>
      <c r="BR85" s="110"/>
      <c r="BS85" s="110"/>
      <c r="BT85" s="111"/>
      <c r="BU85" s="115">
        <f>SUM(BU87:CI90)</f>
        <v>596532.70678000001</v>
      </c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7"/>
      <c r="CJ85" s="110">
        <v>718652</v>
      </c>
      <c r="CK85" s="110"/>
      <c r="CL85" s="110"/>
      <c r="CM85" s="110"/>
      <c r="CN85" s="110"/>
      <c r="CO85" s="110"/>
      <c r="CP85" s="110"/>
      <c r="CQ85" s="110"/>
      <c r="CR85" s="110"/>
      <c r="CS85" s="110"/>
      <c r="CT85" s="110"/>
      <c r="CU85" s="110"/>
      <c r="CV85" s="110"/>
      <c r="CW85" s="110"/>
      <c r="CX85" s="110"/>
    </row>
    <row r="86" spans="1:102" s="6" customFormat="1" ht="12" x14ac:dyDescent="0.2">
      <c r="A86" s="103"/>
      <c r="B86" s="47"/>
      <c r="C86" s="47"/>
      <c r="D86" s="47"/>
      <c r="E86" s="47"/>
      <c r="F86" s="47"/>
      <c r="G86" s="47"/>
      <c r="H86" s="47"/>
      <c r="I86" s="47"/>
      <c r="J86" s="104"/>
      <c r="K86" s="21"/>
      <c r="L86" s="118" t="s">
        <v>158</v>
      </c>
      <c r="M86" s="118"/>
      <c r="N86" s="118"/>
      <c r="O86" s="118"/>
      <c r="P86" s="118"/>
      <c r="Q86" s="118"/>
      <c r="R86" s="118"/>
      <c r="S86" s="118"/>
      <c r="T86" s="118"/>
      <c r="U86" s="118"/>
      <c r="V86" s="118"/>
      <c r="W86" s="118"/>
      <c r="X86" s="118"/>
      <c r="Y86" s="118"/>
      <c r="Z86" s="118"/>
      <c r="AA86" s="118"/>
      <c r="AB86" s="118"/>
      <c r="AC86" s="118"/>
      <c r="AD86" s="118"/>
      <c r="AE86" s="118"/>
      <c r="AF86" s="118"/>
      <c r="AG86" s="118"/>
      <c r="AH86" s="118"/>
      <c r="AI86" s="118"/>
      <c r="AJ86" s="118"/>
      <c r="AK86" s="118"/>
      <c r="AL86" s="118"/>
      <c r="AM86" s="118"/>
      <c r="AN86" s="118"/>
      <c r="AO86" s="118"/>
      <c r="AP86" s="118"/>
      <c r="AQ86" s="118"/>
      <c r="AR86" s="118"/>
      <c r="AS86" s="118"/>
      <c r="AT86" s="118"/>
      <c r="AU86" s="118"/>
      <c r="AV86" s="118"/>
      <c r="AW86" s="118"/>
      <c r="AX86" s="118"/>
      <c r="AY86" s="103"/>
      <c r="AZ86" s="47"/>
      <c r="BA86" s="47"/>
      <c r="BB86" s="47"/>
      <c r="BC86" s="47"/>
      <c r="BD86" s="47"/>
      <c r="BE86" s="108"/>
      <c r="BF86" s="112"/>
      <c r="BG86" s="113"/>
      <c r="BH86" s="113"/>
      <c r="BI86" s="113"/>
      <c r="BJ86" s="113"/>
      <c r="BK86" s="113"/>
      <c r="BL86" s="113"/>
      <c r="BM86" s="113"/>
      <c r="BN86" s="113"/>
      <c r="BO86" s="113"/>
      <c r="BP86" s="113"/>
      <c r="BQ86" s="113"/>
      <c r="BR86" s="113"/>
      <c r="BS86" s="113"/>
      <c r="BT86" s="114"/>
      <c r="BU86" s="112"/>
      <c r="BV86" s="113"/>
      <c r="BW86" s="113"/>
      <c r="BX86" s="113"/>
      <c r="BY86" s="113"/>
      <c r="BZ86" s="113"/>
      <c r="CA86" s="113"/>
      <c r="CB86" s="113"/>
      <c r="CC86" s="113"/>
      <c r="CD86" s="113"/>
      <c r="CE86" s="113"/>
      <c r="CF86" s="113"/>
      <c r="CG86" s="113"/>
      <c r="CH86" s="113"/>
      <c r="CI86" s="114"/>
      <c r="CJ86" s="113"/>
      <c r="CK86" s="113"/>
      <c r="CL86" s="113"/>
      <c r="CM86" s="113"/>
      <c r="CN86" s="113"/>
      <c r="CO86" s="113"/>
      <c r="CP86" s="113"/>
      <c r="CQ86" s="113"/>
      <c r="CR86" s="113"/>
      <c r="CS86" s="113"/>
      <c r="CT86" s="113"/>
      <c r="CU86" s="113"/>
      <c r="CV86" s="113"/>
      <c r="CW86" s="113"/>
      <c r="CX86" s="113"/>
    </row>
    <row r="87" spans="1:102" s="6" customFormat="1" ht="12" x14ac:dyDescent="0.2">
      <c r="A87" s="59"/>
      <c r="B87" s="60"/>
      <c r="C87" s="60"/>
      <c r="D87" s="60"/>
      <c r="E87" s="60"/>
      <c r="F87" s="60"/>
      <c r="G87" s="60"/>
      <c r="H87" s="60"/>
      <c r="I87" s="60"/>
      <c r="J87" s="83"/>
      <c r="K87" s="92" t="s">
        <v>159</v>
      </c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  <c r="AN87" s="93"/>
      <c r="AO87" s="93"/>
      <c r="AP87" s="93"/>
      <c r="AQ87" s="93"/>
      <c r="AR87" s="93"/>
      <c r="AS87" s="93"/>
      <c r="AT87" s="93"/>
      <c r="AU87" s="93"/>
      <c r="AV87" s="93"/>
      <c r="AW87" s="93"/>
      <c r="AX87" s="94"/>
      <c r="AY87" s="59" t="s">
        <v>160</v>
      </c>
      <c r="AZ87" s="60"/>
      <c r="BA87" s="60"/>
      <c r="BB87" s="60"/>
      <c r="BC87" s="60"/>
      <c r="BD87" s="60"/>
      <c r="BE87" s="61"/>
      <c r="BF87" s="85">
        <v>274000</v>
      </c>
      <c r="BG87" s="86"/>
      <c r="BH87" s="86"/>
      <c r="BI87" s="86"/>
      <c r="BJ87" s="86"/>
      <c r="BK87" s="86"/>
      <c r="BL87" s="86"/>
      <c r="BM87" s="86"/>
      <c r="BN87" s="86"/>
      <c r="BO87" s="86"/>
      <c r="BP87" s="86"/>
      <c r="BQ87" s="86"/>
      <c r="BR87" s="86"/>
      <c r="BS87" s="86"/>
      <c r="BT87" s="87"/>
      <c r="BU87" s="85">
        <f>325000</f>
        <v>325000</v>
      </c>
      <c r="BV87" s="86"/>
      <c r="BW87" s="86"/>
      <c r="BX87" s="86"/>
      <c r="BY87" s="86"/>
      <c r="BZ87" s="86"/>
      <c r="CA87" s="86"/>
      <c r="CB87" s="86"/>
      <c r="CC87" s="86"/>
      <c r="CD87" s="86"/>
      <c r="CE87" s="86"/>
      <c r="CF87" s="86"/>
      <c r="CG87" s="86"/>
      <c r="CH87" s="86"/>
      <c r="CI87" s="87"/>
      <c r="CJ87" s="88">
        <v>270000</v>
      </c>
      <c r="CK87" s="86"/>
      <c r="CL87" s="86"/>
      <c r="CM87" s="86"/>
      <c r="CN87" s="86"/>
      <c r="CO87" s="86"/>
      <c r="CP87" s="86"/>
      <c r="CQ87" s="86"/>
      <c r="CR87" s="86"/>
      <c r="CS87" s="86"/>
      <c r="CT87" s="86"/>
      <c r="CU87" s="86"/>
      <c r="CV87" s="86"/>
      <c r="CW87" s="86"/>
      <c r="CX87" s="87"/>
    </row>
    <row r="88" spans="1:102" s="6" customFormat="1" thickBot="1" x14ac:dyDescent="0.25">
      <c r="A88" s="65"/>
      <c r="B88" s="66"/>
      <c r="C88" s="66"/>
      <c r="D88" s="66"/>
      <c r="E88" s="66"/>
      <c r="F88" s="66"/>
      <c r="G88" s="66"/>
      <c r="H88" s="66"/>
      <c r="I88" s="66"/>
      <c r="J88" s="67"/>
      <c r="K88" s="26"/>
      <c r="L88" s="75" t="s">
        <v>161</v>
      </c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75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6" t="s">
        <v>162</v>
      </c>
      <c r="AZ88" s="77"/>
      <c r="BA88" s="77"/>
      <c r="BB88" s="77"/>
      <c r="BC88" s="77"/>
      <c r="BD88" s="77"/>
      <c r="BE88" s="78"/>
      <c r="BF88" s="79">
        <v>496</v>
      </c>
      <c r="BG88" s="80"/>
      <c r="BH88" s="80"/>
      <c r="BI88" s="80"/>
      <c r="BJ88" s="80"/>
      <c r="BK88" s="80"/>
      <c r="BL88" s="80"/>
      <c r="BM88" s="80"/>
      <c r="BN88" s="80"/>
      <c r="BO88" s="80"/>
      <c r="BP88" s="80"/>
      <c r="BQ88" s="80"/>
      <c r="BR88" s="80"/>
      <c r="BS88" s="80"/>
      <c r="BT88" s="81"/>
      <c r="BU88" s="79">
        <v>10676</v>
      </c>
      <c r="BV88" s="80"/>
      <c r="BW88" s="80"/>
      <c r="BX88" s="80"/>
      <c r="BY88" s="80"/>
      <c r="BZ88" s="80"/>
      <c r="CA88" s="80"/>
      <c r="CB88" s="80"/>
      <c r="CC88" s="80"/>
      <c r="CD88" s="80"/>
      <c r="CE88" s="80"/>
      <c r="CF88" s="80"/>
      <c r="CG88" s="80"/>
      <c r="CH88" s="80"/>
      <c r="CI88" s="81"/>
      <c r="CJ88" s="82">
        <v>11619</v>
      </c>
      <c r="CK88" s="80"/>
      <c r="CL88" s="80"/>
      <c r="CM88" s="80"/>
      <c r="CN88" s="80"/>
      <c r="CO88" s="80"/>
      <c r="CP88" s="80"/>
      <c r="CQ88" s="80"/>
      <c r="CR88" s="80"/>
      <c r="CS88" s="80"/>
      <c r="CT88" s="80"/>
      <c r="CU88" s="80"/>
      <c r="CV88" s="80"/>
      <c r="CW88" s="80"/>
      <c r="CX88" s="81"/>
    </row>
    <row r="89" spans="1:102" s="6" customFormat="1" ht="12" x14ac:dyDescent="0.2">
      <c r="A89" s="59"/>
      <c r="B89" s="60"/>
      <c r="C89" s="60"/>
      <c r="D89" s="60"/>
      <c r="E89" s="60"/>
      <c r="F89" s="60"/>
      <c r="G89" s="60"/>
      <c r="H89" s="60"/>
      <c r="I89" s="60"/>
      <c r="J89" s="83"/>
      <c r="K89" s="92" t="s">
        <v>163</v>
      </c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93"/>
      <c r="AR89" s="93"/>
      <c r="AS89" s="93"/>
      <c r="AT89" s="93"/>
      <c r="AU89" s="93"/>
      <c r="AV89" s="93"/>
      <c r="AW89" s="93"/>
      <c r="AX89" s="94"/>
      <c r="AY89" s="59" t="s">
        <v>164</v>
      </c>
      <c r="AZ89" s="60"/>
      <c r="BA89" s="60"/>
      <c r="BB89" s="60"/>
      <c r="BC89" s="60"/>
      <c r="BD89" s="60"/>
      <c r="BE89" s="61"/>
      <c r="BF89" s="97">
        <v>124159</v>
      </c>
      <c r="BG89" s="98"/>
      <c r="BH89" s="98"/>
      <c r="BI89" s="98"/>
      <c r="BJ89" s="98"/>
      <c r="BK89" s="98"/>
      <c r="BL89" s="98"/>
      <c r="BM89" s="98"/>
      <c r="BN89" s="98"/>
      <c r="BO89" s="98"/>
      <c r="BP89" s="98"/>
      <c r="BQ89" s="98"/>
      <c r="BR89" s="98"/>
      <c r="BS89" s="98"/>
      <c r="BT89" s="99"/>
      <c r="BU89" s="89">
        <f>231754.00378+25464.703</f>
        <v>257218.70678000001</v>
      </c>
      <c r="BV89" s="90"/>
      <c r="BW89" s="90"/>
      <c r="BX89" s="90"/>
      <c r="BY89" s="90"/>
      <c r="BZ89" s="90"/>
      <c r="CA89" s="90"/>
      <c r="CB89" s="90"/>
      <c r="CC89" s="90"/>
      <c r="CD89" s="90"/>
      <c r="CE89" s="90"/>
      <c r="CF89" s="90"/>
      <c r="CG89" s="90"/>
      <c r="CH89" s="90"/>
      <c r="CI89" s="91"/>
      <c r="CJ89" s="88">
        <v>433387</v>
      </c>
      <c r="CK89" s="86"/>
      <c r="CL89" s="86"/>
      <c r="CM89" s="86"/>
      <c r="CN89" s="86"/>
      <c r="CO89" s="86"/>
      <c r="CP89" s="86"/>
      <c r="CQ89" s="86"/>
      <c r="CR89" s="86"/>
      <c r="CS89" s="86"/>
      <c r="CT89" s="86"/>
      <c r="CU89" s="86"/>
      <c r="CV89" s="86"/>
      <c r="CW89" s="86"/>
      <c r="CX89" s="87"/>
    </row>
    <row r="90" spans="1:102" s="6" customFormat="1" thickBot="1" x14ac:dyDescent="0.25">
      <c r="A90" s="65"/>
      <c r="B90" s="66"/>
      <c r="C90" s="66"/>
      <c r="D90" s="66"/>
      <c r="E90" s="66"/>
      <c r="F90" s="66"/>
      <c r="G90" s="66"/>
      <c r="H90" s="66"/>
      <c r="I90" s="66"/>
      <c r="J90" s="67"/>
      <c r="K90" s="26"/>
      <c r="L90" s="75" t="s">
        <v>165</v>
      </c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75"/>
      <c r="AT90" s="75"/>
      <c r="AU90" s="75"/>
      <c r="AV90" s="75"/>
      <c r="AW90" s="75"/>
      <c r="AX90" s="75"/>
      <c r="AY90" s="76" t="s">
        <v>166</v>
      </c>
      <c r="AZ90" s="77"/>
      <c r="BA90" s="77"/>
      <c r="BB90" s="77"/>
      <c r="BC90" s="77"/>
      <c r="BD90" s="77"/>
      <c r="BE90" s="78"/>
      <c r="BF90" s="79">
        <v>4422</v>
      </c>
      <c r="BG90" s="80"/>
      <c r="BH90" s="80"/>
      <c r="BI90" s="80"/>
      <c r="BJ90" s="80"/>
      <c r="BK90" s="80"/>
      <c r="BL90" s="80"/>
      <c r="BM90" s="80"/>
      <c r="BN90" s="80"/>
      <c r="BO90" s="80"/>
      <c r="BP90" s="80"/>
      <c r="BQ90" s="80"/>
      <c r="BR90" s="80"/>
      <c r="BS90" s="80"/>
      <c r="BT90" s="81"/>
      <c r="BU90" s="79">
        <v>3638</v>
      </c>
      <c r="BV90" s="80"/>
      <c r="BW90" s="80"/>
      <c r="BX90" s="80"/>
      <c r="BY90" s="80"/>
      <c r="BZ90" s="80"/>
      <c r="CA90" s="80"/>
      <c r="CB90" s="80"/>
      <c r="CC90" s="80"/>
      <c r="CD90" s="80"/>
      <c r="CE90" s="80"/>
      <c r="CF90" s="80"/>
      <c r="CG90" s="80"/>
      <c r="CH90" s="80"/>
      <c r="CI90" s="81"/>
      <c r="CJ90" s="82">
        <v>3646</v>
      </c>
      <c r="CK90" s="80"/>
      <c r="CL90" s="80"/>
      <c r="CM90" s="80"/>
      <c r="CN90" s="80"/>
      <c r="CO90" s="80"/>
      <c r="CP90" s="80"/>
      <c r="CQ90" s="80"/>
      <c r="CR90" s="80"/>
      <c r="CS90" s="80"/>
      <c r="CT90" s="80"/>
      <c r="CU90" s="80"/>
      <c r="CV90" s="80"/>
      <c r="CW90" s="80"/>
      <c r="CX90" s="81"/>
    </row>
    <row r="91" spans="1:102" s="6" customFormat="1" x14ac:dyDescent="0.2">
      <c r="A91" s="59"/>
      <c r="B91" s="60"/>
      <c r="C91" s="60"/>
      <c r="D91" s="60"/>
      <c r="E91" s="60"/>
      <c r="F91" s="60"/>
      <c r="G91" s="60"/>
      <c r="H91" s="60"/>
      <c r="I91" s="60"/>
      <c r="J91" s="83"/>
      <c r="K91" s="92" t="s">
        <v>167</v>
      </c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  <c r="AI91" s="95"/>
      <c r="AJ91" s="95"/>
      <c r="AK91" s="95"/>
      <c r="AL91" s="95"/>
      <c r="AM91" s="95"/>
      <c r="AN91" s="95"/>
      <c r="AO91" s="95"/>
      <c r="AP91" s="95"/>
      <c r="AQ91" s="95"/>
      <c r="AR91" s="95"/>
      <c r="AS91" s="95"/>
      <c r="AT91" s="95"/>
      <c r="AU91" s="95"/>
      <c r="AV91" s="95"/>
      <c r="AW91" s="95"/>
      <c r="AX91" s="96"/>
      <c r="AY91" s="59" t="s">
        <v>168</v>
      </c>
      <c r="AZ91" s="60"/>
      <c r="BA91" s="60"/>
      <c r="BB91" s="60"/>
      <c r="BC91" s="60"/>
      <c r="BD91" s="60"/>
      <c r="BE91" s="61"/>
      <c r="BF91" s="85">
        <f>SUM(BF92:BT95)</f>
        <v>78684</v>
      </c>
      <c r="BG91" s="86"/>
      <c r="BH91" s="86"/>
      <c r="BI91" s="86"/>
      <c r="BJ91" s="86"/>
      <c r="BK91" s="86"/>
      <c r="BL91" s="86"/>
      <c r="BM91" s="86"/>
      <c r="BN91" s="86"/>
      <c r="BO91" s="86"/>
      <c r="BP91" s="86"/>
      <c r="BQ91" s="86"/>
      <c r="BR91" s="86"/>
      <c r="BS91" s="86"/>
      <c r="BT91" s="87"/>
      <c r="BU91" s="89">
        <f>SUM(BU92:CI95)</f>
        <v>59270.362229999999</v>
      </c>
      <c r="BV91" s="90"/>
      <c r="BW91" s="90"/>
      <c r="BX91" s="90"/>
      <c r="BY91" s="90"/>
      <c r="BZ91" s="90"/>
      <c r="CA91" s="90"/>
      <c r="CB91" s="90"/>
      <c r="CC91" s="90"/>
      <c r="CD91" s="90"/>
      <c r="CE91" s="90"/>
      <c r="CF91" s="90"/>
      <c r="CG91" s="90"/>
      <c r="CH91" s="90"/>
      <c r="CI91" s="91"/>
      <c r="CJ91" s="88">
        <v>55385</v>
      </c>
      <c r="CK91" s="86"/>
      <c r="CL91" s="86"/>
      <c r="CM91" s="86"/>
      <c r="CN91" s="86"/>
      <c r="CO91" s="86"/>
      <c r="CP91" s="86"/>
      <c r="CQ91" s="86"/>
      <c r="CR91" s="86"/>
      <c r="CS91" s="86"/>
      <c r="CT91" s="86"/>
      <c r="CU91" s="86"/>
      <c r="CV91" s="86"/>
      <c r="CW91" s="86"/>
      <c r="CX91" s="87"/>
    </row>
    <row r="92" spans="1:102" s="6" customFormat="1" ht="12" x14ac:dyDescent="0.2">
      <c r="A92" s="59"/>
      <c r="B92" s="60"/>
      <c r="C92" s="60"/>
      <c r="D92" s="60"/>
      <c r="E92" s="60"/>
      <c r="F92" s="60"/>
      <c r="G92" s="60"/>
      <c r="H92" s="60"/>
      <c r="I92" s="60"/>
      <c r="J92" s="83"/>
      <c r="K92" s="92" t="s">
        <v>169</v>
      </c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  <c r="AN92" s="93"/>
      <c r="AO92" s="93"/>
      <c r="AP92" s="93"/>
      <c r="AQ92" s="93"/>
      <c r="AR92" s="93"/>
      <c r="AS92" s="93"/>
      <c r="AT92" s="93"/>
      <c r="AU92" s="93"/>
      <c r="AV92" s="93"/>
      <c r="AW92" s="93"/>
      <c r="AX92" s="94"/>
      <c r="AY92" s="59" t="s">
        <v>170</v>
      </c>
      <c r="AZ92" s="60"/>
      <c r="BA92" s="60"/>
      <c r="BB92" s="60"/>
      <c r="BC92" s="60"/>
      <c r="BD92" s="60"/>
      <c r="BE92" s="61"/>
      <c r="BF92" s="85">
        <v>48585</v>
      </c>
      <c r="BG92" s="86"/>
      <c r="BH92" s="86"/>
      <c r="BI92" s="86"/>
      <c r="BJ92" s="86"/>
      <c r="BK92" s="86"/>
      <c r="BL92" s="86"/>
      <c r="BM92" s="86"/>
      <c r="BN92" s="86"/>
      <c r="BO92" s="86"/>
      <c r="BP92" s="86"/>
      <c r="BQ92" s="86"/>
      <c r="BR92" s="86"/>
      <c r="BS92" s="86"/>
      <c r="BT92" s="87"/>
      <c r="BU92" s="85">
        <f>41212.9687</f>
        <v>41212.968699999998</v>
      </c>
      <c r="BV92" s="86"/>
      <c r="BW92" s="86"/>
      <c r="BX92" s="86"/>
      <c r="BY92" s="86"/>
      <c r="BZ92" s="86"/>
      <c r="CA92" s="86"/>
      <c r="CB92" s="86"/>
      <c r="CC92" s="86"/>
      <c r="CD92" s="86"/>
      <c r="CE92" s="86"/>
      <c r="CF92" s="86"/>
      <c r="CG92" s="86"/>
      <c r="CH92" s="86"/>
      <c r="CI92" s="87"/>
      <c r="CJ92" s="88">
        <v>29615</v>
      </c>
      <c r="CK92" s="86"/>
      <c r="CL92" s="86"/>
      <c r="CM92" s="86"/>
      <c r="CN92" s="86"/>
      <c r="CO92" s="86"/>
      <c r="CP92" s="86"/>
      <c r="CQ92" s="86"/>
      <c r="CR92" s="86"/>
      <c r="CS92" s="86"/>
      <c r="CT92" s="86"/>
      <c r="CU92" s="86"/>
      <c r="CV92" s="86"/>
      <c r="CW92" s="86"/>
      <c r="CX92" s="87"/>
    </row>
    <row r="93" spans="1:102" s="6" customFormat="1" ht="12" x14ac:dyDescent="0.2">
      <c r="A93" s="59"/>
      <c r="B93" s="60"/>
      <c r="C93" s="60"/>
      <c r="D93" s="60"/>
      <c r="E93" s="60"/>
      <c r="F93" s="60"/>
      <c r="G93" s="60"/>
      <c r="H93" s="60"/>
      <c r="I93" s="60"/>
      <c r="J93" s="83"/>
      <c r="K93" s="92" t="s">
        <v>171</v>
      </c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  <c r="AN93" s="93"/>
      <c r="AO93" s="93"/>
      <c r="AP93" s="93"/>
      <c r="AQ93" s="93"/>
      <c r="AR93" s="93"/>
      <c r="AS93" s="93"/>
      <c r="AT93" s="93"/>
      <c r="AU93" s="93"/>
      <c r="AV93" s="93"/>
      <c r="AW93" s="93"/>
      <c r="AX93" s="94"/>
      <c r="AY93" s="59" t="s">
        <v>172</v>
      </c>
      <c r="AZ93" s="60"/>
      <c r="BA93" s="60"/>
      <c r="BB93" s="60"/>
      <c r="BC93" s="60"/>
      <c r="BD93" s="60"/>
      <c r="BE93" s="61"/>
      <c r="BF93" s="85">
        <v>23690</v>
      </c>
      <c r="BG93" s="86"/>
      <c r="BH93" s="86"/>
      <c r="BI93" s="86"/>
      <c r="BJ93" s="86"/>
      <c r="BK93" s="86"/>
      <c r="BL93" s="86"/>
      <c r="BM93" s="86"/>
      <c r="BN93" s="86"/>
      <c r="BO93" s="86"/>
      <c r="BP93" s="86"/>
      <c r="BQ93" s="86"/>
      <c r="BR93" s="86"/>
      <c r="BS93" s="86"/>
      <c r="BT93" s="87"/>
      <c r="BU93" s="85">
        <f>12794.95195</f>
        <v>12794.951950000001</v>
      </c>
      <c r="BV93" s="86"/>
      <c r="BW93" s="86"/>
      <c r="BX93" s="86"/>
      <c r="BY93" s="86"/>
      <c r="BZ93" s="86"/>
      <c r="CA93" s="86"/>
      <c r="CB93" s="86"/>
      <c r="CC93" s="86"/>
      <c r="CD93" s="86"/>
      <c r="CE93" s="86"/>
      <c r="CF93" s="86"/>
      <c r="CG93" s="86"/>
      <c r="CH93" s="86"/>
      <c r="CI93" s="87"/>
      <c r="CJ93" s="88">
        <f>8394+1666</f>
        <v>10060</v>
      </c>
      <c r="CK93" s="86"/>
      <c r="CL93" s="86"/>
      <c r="CM93" s="86"/>
      <c r="CN93" s="86"/>
      <c r="CO93" s="86"/>
      <c r="CP93" s="86"/>
      <c r="CQ93" s="86"/>
      <c r="CR93" s="86"/>
      <c r="CS93" s="86"/>
      <c r="CT93" s="86"/>
      <c r="CU93" s="86"/>
      <c r="CV93" s="86"/>
      <c r="CW93" s="86"/>
      <c r="CX93" s="87"/>
    </row>
    <row r="94" spans="1:102" s="6" customFormat="1" ht="12" x14ac:dyDescent="0.2">
      <c r="A94" s="59"/>
      <c r="B94" s="60"/>
      <c r="C94" s="60"/>
      <c r="D94" s="60"/>
      <c r="E94" s="60"/>
      <c r="F94" s="60"/>
      <c r="G94" s="60"/>
      <c r="H94" s="60"/>
      <c r="I94" s="60"/>
      <c r="J94" s="83"/>
      <c r="K94" s="92" t="s">
        <v>173</v>
      </c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3"/>
      <c r="AN94" s="93"/>
      <c r="AO94" s="93"/>
      <c r="AP94" s="93"/>
      <c r="AQ94" s="93"/>
      <c r="AR94" s="93"/>
      <c r="AS94" s="93"/>
      <c r="AT94" s="93"/>
      <c r="AU94" s="93"/>
      <c r="AV94" s="93"/>
      <c r="AW94" s="93"/>
      <c r="AX94" s="94"/>
      <c r="AY94" s="59" t="s">
        <v>174</v>
      </c>
      <c r="AZ94" s="60"/>
      <c r="BA94" s="60"/>
      <c r="BB94" s="60"/>
      <c r="BC94" s="60"/>
      <c r="BD94" s="60"/>
      <c r="BE94" s="61"/>
      <c r="BF94" s="85">
        <v>5587</v>
      </c>
      <c r="BG94" s="86"/>
      <c r="BH94" s="86"/>
      <c r="BI94" s="86"/>
      <c r="BJ94" s="86"/>
      <c r="BK94" s="86"/>
      <c r="BL94" s="86"/>
      <c r="BM94" s="86"/>
      <c r="BN94" s="86"/>
      <c r="BO94" s="86"/>
      <c r="BP94" s="86"/>
      <c r="BQ94" s="86"/>
      <c r="BR94" s="86"/>
      <c r="BS94" s="86"/>
      <c r="BT94" s="87"/>
      <c r="BU94" s="85">
        <f>4731.91291</f>
        <v>4731.91291</v>
      </c>
      <c r="BV94" s="86"/>
      <c r="BW94" s="86"/>
      <c r="BX94" s="86"/>
      <c r="BY94" s="86"/>
      <c r="BZ94" s="86"/>
      <c r="CA94" s="86"/>
      <c r="CB94" s="86"/>
      <c r="CC94" s="86"/>
      <c r="CD94" s="86"/>
      <c r="CE94" s="86"/>
      <c r="CF94" s="86"/>
      <c r="CG94" s="86"/>
      <c r="CH94" s="86"/>
      <c r="CI94" s="87"/>
      <c r="CJ94" s="88">
        <v>3225</v>
      </c>
      <c r="CK94" s="86"/>
      <c r="CL94" s="86"/>
      <c r="CM94" s="86"/>
      <c r="CN94" s="86"/>
      <c r="CO94" s="86"/>
      <c r="CP94" s="86"/>
      <c r="CQ94" s="86"/>
      <c r="CR94" s="86"/>
      <c r="CS94" s="86"/>
      <c r="CT94" s="86"/>
      <c r="CU94" s="86"/>
      <c r="CV94" s="86"/>
      <c r="CW94" s="86"/>
      <c r="CX94" s="87"/>
    </row>
    <row r="95" spans="1:102" s="6" customFormat="1" ht="12" x14ac:dyDescent="0.2">
      <c r="A95" s="59"/>
      <c r="B95" s="60"/>
      <c r="C95" s="60"/>
      <c r="D95" s="60"/>
      <c r="E95" s="60"/>
      <c r="F95" s="60"/>
      <c r="G95" s="60"/>
      <c r="H95" s="60"/>
      <c r="I95" s="60"/>
      <c r="J95" s="83"/>
      <c r="K95" s="92" t="s">
        <v>175</v>
      </c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93"/>
      <c r="AR95" s="93"/>
      <c r="AS95" s="93"/>
      <c r="AT95" s="93"/>
      <c r="AU95" s="93"/>
      <c r="AV95" s="93"/>
      <c r="AW95" s="93"/>
      <c r="AX95" s="94"/>
      <c r="AY95" s="59" t="s">
        <v>176</v>
      </c>
      <c r="AZ95" s="60"/>
      <c r="BA95" s="60"/>
      <c r="BB95" s="60"/>
      <c r="BC95" s="60"/>
      <c r="BD95" s="60"/>
      <c r="BE95" s="61"/>
      <c r="BF95" s="85">
        <v>822</v>
      </c>
      <c r="BG95" s="86"/>
      <c r="BH95" s="86"/>
      <c r="BI95" s="86"/>
      <c r="BJ95" s="86"/>
      <c r="BK95" s="86"/>
      <c r="BL95" s="86"/>
      <c r="BM95" s="86"/>
      <c r="BN95" s="86"/>
      <c r="BO95" s="86"/>
      <c r="BP95" s="86"/>
      <c r="BQ95" s="86"/>
      <c r="BR95" s="86"/>
      <c r="BS95" s="86"/>
      <c r="BT95" s="87"/>
      <c r="BU95" s="85">
        <f>530.52867</f>
        <v>530.52867000000003</v>
      </c>
      <c r="BV95" s="86"/>
      <c r="BW95" s="86"/>
      <c r="BX95" s="86"/>
      <c r="BY95" s="86"/>
      <c r="BZ95" s="86"/>
      <c r="CA95" s="86"/>
      <c r="CB95" s="86"/>
      <c r="CC95" s="86"/>
      <c r="CD95" s="86"/>
      <c r="CE95" s="86"/>
      <c r="CF95" s="86"/>
      <c r="CG95" s="86"/>
      <c r="CH95" s="86"/>
      <c r="CI95" s="87"/>
      <c r="CJ95" s="88">
        <f>12470</f>
        <v>12470</v>
      </c>
      <c r="CK95" s="86"/>
      <c r="CL95" s="86"/>
      <c r="CM95" s="86"/>
      <c r="CN95" s="86"/>
      <c r="CO95" s="86"/>
      <c r="CP95" s="86"/>
      <c r="CQ95" s="86"/>
      <c r="CR95" s="86"/>
      <c r="CS95" s="86"/>
      <c r="CT95" s="86"/>
      <c r="CU95" s="86"/>
      <c r="CV95" s="86"/>
      <c r="CW95" s="86"/>
      <c r="CX95" s="87"/>
    </row>
    <row r="96" spans="1:102" s="6" customFormat="1" thickBot="1" x14ac:dyDescent="0.25">
      <c r="A96" s="65"/>
      <c r="B96" s="66"/>
      <c r="C96" s="66"/>
      <c r="D96" s="66"/>
      <c r="E96" s="66"/>
      <c r="F96" s="66"/>
      <c r="G96" s="66"/>
      <c r="H96" s="66"/>
      <c r="I96" s="66"/>
      <c r="J96" s="67"/>
      <c r="K96" s="26"/>
      <c r="L96" s="75" t="s">
        <v>101</v>
      </c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  <c r="AS96" s="75"/>
      <c r="AT96" s="75"/>
      <c r="AU96" s="75"/>
      <c r="AV96" s="75"/>
      <c r="AW96" s="75"/>
      <c r="AX96" s="75"/>
      <c r="AY96" s="76" t="s">
        <v>177</v>
      </c>
      <c r="AZ96" s="77"/>
      <c r="BA96" s="77"/>
      <c r="BB96" s="77"/>
      <c r="BC96" s="77"/>
      <c r="BD96" s="77"/>
      <c r="BE96" s="78"/>
      <c r="BF96" s="79">
        <v>0</v>
      </c>
      <c r="BG96" s="80"/>
      <c r="BH96" s="80"/>
      <c r="BI96" s="80"/>
      <c r="BJ96" s="80"/>
      <c r="BK96" s="80"/>
      <c r="BL96" s="80"/>
      <c r="BM96" s="80"/>
      <c r="BN96" s="80"/>
      <c r="BO96" s="80"/>
      <c r="BP96" s="80"/>
      <c r="BQ96" s="80"/>
      <c r="BR96" s="80"/>
      <c r="BS96" s="80"/>
      <c r="BT96" s="81"/>
      <c r="BU96" s="79">
        <v>0</v>
      </c>
      <c r="BV96" s="80"/>
      <c r="BW96" s="80"/>
      <c r="BX96" s="80"/>
      <c r="BY96" s="80"/>
      <c r="BZ96" s="80"/>
      <c r="CA96" s="80"/>
      <c r="CB96" s="80"/>
      <c r="CC96" s="80"/>
      <c r="CD96" s="80"/>
      <c r="CE96" s="80"/>
      <c r="CF96" s="80"/>
      <c r="CG96" s="80"/>
      <c r="CH96" s="80"/>
      <c r="CI96" s="81"/>
      <c r="CJ96" s="82">
        <v>15</v>
      </c>
      <c r="CK96" s="80"/>
      <c r="CL96" s="80"/>
      <c r="CM96" s="80"/>
      <c r="CN96" s="80"/>
      <c r="CO96" s="80"/>
      <c r="CP96" s="80"/>
      <c r="CQ96" s="80"/>
      <c r="CR96" s="80"/>
      <c r="CS96" s="80"/>
      <c r="CT96" s="80"/>
      <c r="CU96" s="80"/>
      <c r="CV96" s="80"/>
      <c r="CW96" s="80"/>
      <c r="CX96" s="81"/>
    </row>
    <row r="97" spans="1:104" s="6" customFormat="1" ht="12" x14ac:dyDescent="0.2">
      <c r="A97" s="59"/>
      <c r="B97" s="60"/>
      <c r="C97" s="60"/>
      <c r="D97" s="60"/>
      <c r="E97" s="60"/>
      <c r="F97" s="60"/>
      <c r="G97" s="60"/>
      <c r="H97" s="60"/>
      <c r="I97" s="60"/>
      <c r="J97" s="83"/>
      <c r="K97" s="22"/>
      <c r="L97" s="84" t="s">
        <v>178</v>
      </c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84"/>
      <c r="AR97" s="84"/>
      <c r="AS97" s="84"/>
      <c r="AT97" s="84"/>
      <c r="AU97" s="84"/>
      <c r="AV97" s="84"/>
      <c r="AW97" s="84"/>
      <c r="AX97" s="84"/>
      <c r="AY97" s="59" t="s">
        <v>179</v>
      </c>
      <c r="AZ97" s="60"/>
      <c r="BA97" s="60"/>
      <c r="BB97" s="60"/>
      <c r="BC97" s="60"/>
      <c r="BD97" s="60"/>
      <c r="BE97" s="61"/>
      <c r="BF97" s="85">
        <v>1304</v>
      </c>
      <c r="BG97" s="86"/>
      <c r="BH97" s="86"/>
      <c r="BI97" s="86"/>
      <c r="BJ97" s="86"/>
      <c r="BK97" s="86"/>
      <c r="BL97" s="86"/>
      <c r="BM97" s="86"/>
      <c r="BN97" s="86"/>
      <c r="BO97" s="86"/>
      <c r="BP97" s="86"/>
      <c r="BQ97" s="86"/>
      <c r="BR97" s="86"/>
      <c r="BS97" s="86"/>
      <c r="BT97" s="87"/>
      <c r="BU97" s="89">
        <f>1560.17692</f>
        <v>1560.1769200000001</v>
      </c>
      <c r="BV97" s="90"/>
      <c r="BW97" s="90"/>
      <c r="BX97" s="90"/>
      <c r="BY97" s="90"/>
      <c r="BZ97" s="90"/>
      <c r="CA97" s="90"/>
      <c r="CB97" s="90"/>
      <c r="CC97" s="90"/>
      <c r="CD97" s="90"/>
      <c r="CE97" s="90"/>
      <c r="CF97" s="90"/>
      <c r="CG97" s="90"/>
      <c r="CH97" s="90"/>
      <c r="CI97" s="91"/>
      <c r="CJ97" s="88">
        <v>1817</v>
      </c>
      <c r="CK97" s="86"/>
      <c r="CL97" s="86"/>
      <c r="CM97" s="86"/>
      <c r="CN97" s="86"/>
      <c r="CO97" s="86"/>
      <c r="CP97" s="86"/>
      <c r="CQ97" s="86"/>
      <c r="CR97" s="86"/>
      <c r="CS97" s="86"/>
      <c r="CT97" s="86"/>
      <c r="CU97" s="86"/>
      <c r="CV97" s="86"/>
      <c r="CW97" s="86"/>
      <c r="CX97" s="87"/>
    </row>
    <row r="98" spans="1:104" s="6" customFormat="1" ht="12" x14ac:dyDescent="0.2">
      <c r="A98" s="59"/>
      <c r="B98" s="60"/>
      <c r="C98" s="60"/>
      <c r="D98" s="60"/>
      <c r="E98" s="60"/>
      <c r="F98" s="60"/>
      <c r="G98" s="60"/>
      <c r="H98" s="60"/>
      <c r="I98" s="60"/>
      <c r="J98" s="83"/>
      <c r="K98" s="22"/>
      <c r="L98" s="84" t="s">
        <v>150</v>
      </c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84"/>
      <c r="AR98" s="84"/>
      <c r="AS98" s="84"/>
      <c r="AT98" s="84"/>
      <c r="AU98" s="84"/>
      <c r="AV98" s="84"/>
      <c r="AW98" s="84"/>
      <c r="AX98" s="84"/>
      <c r="AY98" s="59" t="s">
        <v>180</v>
      </c>
      <c r="AZ98" s="60"/>
      <c r="BA98" s="60"/>
      <c r="BB98" s="60"/>
      <c r="BC98" s="60"/>
      <c r="BD98" s="60"/>
      <c r="BE98" s="61"/>
      <c r="BF98" s="85">
        <v>4660</v>
      </c>
      <c r="BG98" s="86"/>
      <c r="BH98" s="86"/>
      <c r="BI98" s="86"/>
      <c r="BJ98" s="86"/>
      <c r="BK98" s="86"/>
      <c r="BL98" s="86"/>
      <c r="BM98" s="86"/>
      <c r="BN98" s="86"/>
      <c r="BO98" s="86"/>
      <c r="BP98" s="86"/>
      <c r="BQ98" s="86"/>
      <c r="BR98" s="86"/>
      <c r="BS98" s="86"/>
      <c r="BT98" s="87"/>
      <c r="BU98" s="85">
        <f>13781.10288</f>
        <v>13781.10288</v>
      </c>
      <c r="BV98" s="86"/>
      <c r="BW98" s="86"/>
      <c r="BX98" s="86"/>
      <c r="BY98" s="86"/>
      <c r="BZ98" s="86"/>
      <c r="CA98" s="86"/>
      <c r="CB98" s="86"/>
      <c r="CC98" s="86"/>
      <c r="CD98" s="86"/>
      <c r="CE98" s="86"/>
      <c r="CF98" s="86"/>
      <c r="CG98" s="86"/>
      <c r="CH98" s="86"/>
      <c r="CI98" s="87"/>
      <c r="CJ98" s="88">
        <v>26063</v>
      </c>
      <c r="CK98" s="86"/>
      <c r="CL98" s="86"/>
      <c r="CM98" s="86"/>
      <c r="CN98" s="86"/>
      <c r="CO98" s="86"/>
      <c r="CP98" s="86"/>
      <c r="CQ98" s="86"/>
      <c r="CR98" s="86"/>
      <c r="CS98" s="86"/>
      <c r="CT98" s="86"/>
      <c r="CU98" s="86"/>
      <c r="CV98" s="86"/>
      <c r="CW98" s="86"/>
      <c r="CX98" s="87"/>
      <c r="CZ98" s="39"/>
    </row>
    <row r="99" spans="1:104" s="24" customFormat="1" thickBot="1" x14ac:dyDescent="0.25">
      <c r="A99" s="65"/>
      <c r="B99" s="66"/>
      <c r="C99" s="66"/>
      <c r="D99" s="66"/>
      <c r="E99" s="66"/>
      <c r="F99" s="66"/>
      <c r="G99" s="66"/>
      <c r="H99" s="66"/>
      <c r="I99" s="66"/>
      <c r="J99" s="67"/>
      <c r="K99" s="26"/>
      <c r="L99" s="75" t="s">
        <v>152</v>
      </c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  <c r="AK99" s="75"/>
      <c r="AL99" s="75"/>
      <c r="AM99" s="75"/>
      <c r="AN99" s="75"/>
      <c r="AO99" s="75"/>
      <c r="AP99" s="75"/>
      <c r="AQ99" s="75"/>
      <c r="AR99" s="75"/>
      <c r="AS99" s="75"/>
      <c r="AT99" s="75"/>
      <c r="AU99" s="75"/>
      <c r="AV99" s="75"/>
      <c r="AW99" s="75"/>
      <c r="AX99" s="75"/>
      <c r="AY99" s="76" t="s">
        <v>181</v>
      </c>
      <c r="AZ99" s="77"/>
      <c r="BA99" s="77"/>
      <c r="BB99" s="77"/>
      <c r="BC99" s="77"/>
      <c r="BD99" s="77"/>
      <c r="BE99" s="78"/>
      <c r="BF99" s="79"/>
      <c r="BG99" s="80"/>
      <c r="BH99" s="80"/>
      <c r="BI99" s="80"/>
      <c r="BJ99" s="80"/>
      <c r="BK99" s="80"/>
      <c r="BL99" s="80"/>
      <c r="BM99" s="80"/>
      <c r="BN99" s="80"/>
      <c r="BO99" s="80"/>
      <c r="BP99" s="80"/>
      <c r="BQ99" s="80"/>
      <c r="BR99" s="80"/>
      <c r="BS99" s="80"/>
      <c r="BT99" s="81"/>
      <c r="BU99" s="79"/>
      <c r="BV99" s="80"/>
      <c r="BW99" s="80"/>
      <c r="BX99" s="80"/>
      <c r="BY99" s="80"/>
      <c r="BZ99" s="80"/>
      <c r="CA99" s="80"/>
      <c r="CB99" s="80"/>
      <c r="CC99" s="80"/>
      <c r="CD99" s="80"/>
      <c r="CE99" s="80"/>
      <c r="CF99" s="80"/>
      <c r="CG99" s="80"/>
      <c r="CH99" s="80"/>
      <c r="CI99" s="81"/>
      <c r="CJ99" s="82"/>
      <c r="CK99" s="80"/>
      <c r="CL99" s="80"/>
      <c r="CM99" s="80"/>
      <c r="CN99" s="80"/>
      <c r="CO99" s="80"/>
      <c r="CP99" s="80"/>
      <c r="CQ99" s="80"/>
      <c r="CR99" s="80"/>
      <c r="CS99" s="80"/>
      <c r="CT99" s="80"/>
      <c r="CU99" s="80"/>
      <c r="CV99" s="80"/>
      <c r="CW99" s="80"/>
      <c r="CX99" s="81"/>
      <c r="CZ99" s="40"/>
    </row>
    <row r="100" spans="1:104" s="24" customFormat="1" thickBot="1" x14ac:dyDescent="0.25">
      <c r="A100" s="65"/>
      <c r="B100" s="66"/>
      <c r="C100" s="66"/>
      <c r="D100" s="66"/>
      <c r="E100" s="66"/>
      <c r="F100" s="66"/>
      <c r="G100" s="66"/>
      <c r="H100" s="66"/>
      <c r="I100" s="66"/>
      <c r="J100" s="67"/>
      <c r="K100" s="41"/>
      <c r="L100" s="68" t="s">
        <v>182</v>
      </c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9" t="s">
        <v>183</v>
      </c>
      <c r="AZ100" s="70"/>
      <c r="BA100" s="70"/>
      <c r="BB100" s="70"/>
      <c r="BC100" s="70"/>
      <c r="BD100" s="70"/>
      <c r="BE100" s="71"/>
      <c r="BF100" s="72">
        <f>BF85+BF91+BF97+BF98+BF99</f>
        <v>487725</v>
      </c>
      <c r="BG100" s="73"/>
      <c r="BH100" s="73"/>
      <c r="BI100" s="73"/>
      <c r="BJ100" s="73"/>
      <c r="BK100" s="73"/>
      <c r="BL100" s="73"/>
      <c r="BM100" s="73"/>
      <c r="BN100" s="73"/>
      <c r="BO100" s="73"/>
      <c r="BP100" s="73"/>
      <c r="BQ100" s="73"/>
      <c r="BR100" s="73"/>
      <c r="BS100" s="73"/>
      <c r="BT100" s="74"/>
      <c r="BU100" s="72">
        <f>BU85+BU91+BU97+BU98+BU99</f>
        <v>671144.34881</v>
      </c>
      <c r="BV100" s="73"/>
      <c r="BW100" s="73"/>
      <c r="BX100" s="73"/>
      <c r="BY100" s="73"/>
      <c r="BZ100" s="73"/>
      <c r="CA100" s="73"/>
      <c r="CB100" s="73"/>
      <c r="CC100" s="73"/>
      <c r="CD100" s="73"/>
      <c r="CE100" s="73"/>
      <c r="CF100" s="73"/>
      <c r="CG100" s="73"/>
      <c r="CH100" s="73"/>
      <c r="CI100" s="74"/>
      <c r="CJ100" s="72">
        <f>CJ85+CJ91+CJ97+CJ98+CJ99</f>
        <v>801917</v>
      </c>
      <c r="CK100" s="73"/>
      <c r="CL100" s="73"/>
      <c r="CM100" s="73"/>
      <c r="CN100" s="73"/>
      <c r="CO100" s="73"/>
      <c r="CP100" s="73"/>
      <c r="CQ100" s="73"/>
      <c r="CR100" s="73"/>
      <c r="CS100" s="73"/>
      <c r="CT100" s="73"/>
      <c r="CU100" s="73"/>
      <c r="CV100" s="73"/>
      <c r="CW100" s="73"/>
      <c r="CX100" s="74"/>
      <c r="CZ100" s="40"/>
    </row>
    <row r="101" spans="1:104" s="6" customFormat="1" thickBot="1" x14ac:dyDescent="0.25">
      <c r="A101" s="55"/>
      <c r="B101" s="56"/>
      <c r="C101" s="56"/>
      <c r="D101" s="56"/>
      <c r="E101" s="56"/>
      <c r="F101" s="56"/>
      <c r="G101" s="56"/>
      <c r="H101" s="56"/>
      <c r="I101" s="56"/>
      <c r="J101" s="57"/>
      <c r="K101" s="22"/>
      <c r="L101" s="58" t="s">
        <v>123</v>
      </c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  <c r="AN101" s="58"/>
      <c r="AO101" s="58"/>
      <c r="AP101" s="58"/>
      <c r="AQ101" s="58"/>
      <c r="AR101" s="58"/>
      <c r="AS101" s="58"/>
      <c r="AT101" s="58"/>
      <c r="AU101" s="58"/>
      <c r="AV101" s="58"/>
      <c r="AW101" s="58"/>
      <c r="AX101" s="58"/>
      <c r="AY101" s="59" t="s">
        <v>184</v>
      </c>
      <c r="AZ101" s="60"/>
      <c r="BA101" s="60"/>
      <c r="BB101" s="60"/>
      <c r="BC101" s="60"/>
      <c r="BD101" s="60"/>
      <c r="BE101" s="61"/>
      <c r="BF101" s="62">
        <f>BF78+BF100</f>
        <v>1446351.5544199999</v>
      </c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4"/>
      <c r="BU101" s="62">
        <f>BU78+BU100</f>
        <v>1503382.9032299998</v>
      </c>
      <c r="BV101" s="63"/>
      <c r="BW101" s="63"/>
      <c r="BX101" s="63"/>
      <c r="BY101" s="63"/>
      <c r="BZ101" s="63"/>
      <c r="CA101" s="63"/>
      <c r="CB101" s="63"/>
      <c r="CC101" s="63"/>
      <c r="CD101" s="63"/>
      <c r="CE101" s="63"/>
      <c r="CF101" s="63"/>
      <c r="CG101" s="63"/>
      <c r="CH101" s="63"/>
      <c r="CI101" s="64"/>
      <c r="CJ101" s="62">
        <f>CJ78+CJ100</f>
        <v>1564084</v>
      </c>
      <c r="CK101" s="63"/>
      <c r="CL101" s="63"/>
      <c r="CM101" s="63"/>
      <c r="CN101" s="63"/>
      <c r="CO101" s="63"/>
      <c r="CP101" s="63"/>
      <c r="CQ101" s="63"/>
      <c r="CR101" s="63"/>
      <c r="CS101" s="63"/>
      <c r="CT101" s="63"/>
      <c r="CU101" s="63"/>
      <c r="CV101" s="63"/>
      <c r="CW101" s="63"/>
      <c r="CX101" s="64"/>
    </row>
    <row r="103" spans="1:104" s="6" customFormat="1" ht="13.15" customHeight="1" x14ac:dyDescent="0.2">
      <c r="A103" s="6" t="s">
        <v>185</v>
      </c>
      <c r="AD103" s="51"/>
      <c r="AE103" s="51"/>
      <c r="AF103" s="51"/>
      <c r="AG103" s="51"/>
      <c r="AH103" s="51"/>
      <c r="AI103" s="51"/>
      <c r="AJ103" s="51"/>
      <c r="AK103" s="51"/>
      <c r="AL103" s="51"/>
      <c r="AM103" s="51"/>
      <c r="AN103" s="51"/>
      <c r="AO103" s="51"/>
      <c r="AP103" s="51"/>
      <c r="AQ103" s="51"/>
      <c r="AR103" s="51"/>
      <c r="AS103" s="51"/>
      <c r="AT103" s="51"/>
      <c r="AU103" s="51"/>
      <c r="AV103" s="51"/>
      <c r="AW103" s="51"/>
      <c r="AX103" s="51"/>
      <c r="AY103" s="51"/>
      <c r="AZ103" s="51"/>
      <c r="BC103" s="6" t="s">
        <v>186</v>
      </c>
      <c r="CB103" s="53"/>
      <c r="CC103" s="53"/>
      <c r="CD103" s="53"/>
      <c r="CE103" s="53"/>
      <c r="CF103" s="53"/>
      <c r="CG103" s="53"/>
      <c r="CH103" s="53"/>
      <c r="CI103" s="53"/>
      <c r="CJ103" s="53"/>
      <c r="CK103" s="53"/>
      <c r="CL103" s="53"/>
      <c r="CM103" s="53"/>
      <c r="CN103" s="53"/>
      <c r="CO103" s="53"/>
      <c r="CP103" s="53"/>
      <c r="CQ103" s="53"/>
      <c r="CR103" s="53"/>
      <c r="CS103" s="53"/>
      <c r="CT103" s="53"/>
      <c r="CU103" s="53"/>
      <c r="CV103" s="53"/>
      <c r="CW103" s="53"/>
      <c r="CX103" s="53"/>
    </row>
    <row r="104" spans="1:104" s="6" customFormat="1" ht="11.45" customHeight="1" x14ac:dyDescent="0.2">
      <c r="A104" s="6" t="s">
        <v>187</v>
      </c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C104" s="6" t="s">
        <v>188</v>
      </c>
      <c r="BM104" s="49"/>
      <c r="BN104" s="49"/>
      <c r="BO104" s="49"/>
      <c r="BP104" s="49"/>
      <c r="BQ104" s="49"/>
      <c r="BR104" s="49"/>
      <c r="BS104" s="49"/>
      <c r="BT104" s="49"/>
      <c r="BU104" s="49"/>
      <c r="BV104" s="49"/>
      <c r="BW104" s="49"/>
      <c r="BX104" s="49"/>
      <c r="BY104" s="49"/>
      <c r="CB104" s="52"/>
      <c r="CC104" s="52"/>
      <c r="CD104" s="52"/>
      <c r="CE104" s="52"/>
      <c r="CF104" s="52"/>
      <c r="CG104" s="52"/>
      <c r="CH104" s="52"/>
      <c r="CI104" s="52"/>
      <c r="CJ104" s="52"/>
      <c r="CK104" s="52"/>
      <c r="CL104" s="52"/>
      <c r="CM104" s="52"/>
      <c r="CN104" s="52"/>
      <c r="CO104" s="52"/>
      <c r="CP104" s="52"/>
      <c r="CQ104" s="52"/>
      <c r="CR104" s="52"/>
      <c r="CS104" s="52"/>
      <c r="CT104" s="52"/>
      <c r="CU104" s="52"/>
      <c r="CV104" s="52"/>
      <c r="CW104" s="52"/>
      <c r="CX104" s="52"/>
    </row>
    <row r="105" spans="1:104" s="42" customFormat="1" ht="9.75" x14ac:dyDescent="0.2">
      <c r="O105" s="54" t="s">
        <v>189</v>
      </c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D105" s="54" t="s">
        <v>190</v>
      </c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M105" s="54" t="s">
        <v>189</v>
      </c>
      <c r="BN105" s="54"/>
      <c r="BO105" s="54"/>
      <c r="BP105" s="54"/>
      <c r="BQ105" s="54"/>
      <c r="BR105" s="54"/>
      <c r="BS105" s="54"/>
      <c r="BT105" s="54"/>
      <c r="BU105" s="54"/>
      <c r="BV105" s="54"/>
      <c r="BW105" s="54"/>
      <c r="BX105" s="54"/>
      <c r="BY105" s="54"/>
      <c r="CB105" s="54" t="s">
        <v>190</v>
      </c>
      <c r="CC105" s="54"/>
      <c r="CD105" s="54"/>
      <c r="CE105" s="54"/>
      <c r="CF105" s="54"/>
      <c r="CG105" s="54"/>
      <c r="CH105" s="54"/>
      <c r="CI105" s="54"/>
      <c r="CJ105" s="54"/>
      <c r="CK105" s="54"/>
      <c r="CL105" s="54"/>
      <c r="CM105" s="54"/>
      <c r="CN105" s="54"/>
      <c r="CO105" s="54"/>
      <c r="CP105" s="54"/>
      <c r="CQ105" s="54"/>
      <c r="CR105" s="54"/>
      <c r="CS105" s="54"/>
      <c r="CT105" s="54"/>
      <c r="CU105" s="54"/>
      <c r="CV105" s="54"/>
      <c r="CW105" s="54"/>
      <c r="CX105" s="54"/>
    </row>
    <row r="106" spans="1:104" s="6" customFormat="1" ht="12" x14ac:dyDescent="0.2">
      <c r="A106" s="46" t="s">
        <v>191</v>
      </c>
      <c r="B106" s="46"/>
      <c r="C106" s="47" t="s">
        <v>192</v>
      </c>
      <c r="D106" s="47"/>
      <c r="E106" s="47"/>
      <c r="F106" s="47"/>
      <c r="G106" s="48" t="s">
        <v>191</v>
      </c>
      <c r="H106" s="48"/>
      <c r="J106" s="49" t="s">
        <v>193</v>
      </c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6">
        <v>20</v>
      </c>
      <c r="AA106" s="46"/>
      <c r="AB106" s="46"/>
      <c r="AC106" s="46"/>
      <c r="AD106" s="50" t="s">
        <v>194</v>
      </c>
      <c r="AE106" s="50"/>
      <c r="AF106" s="50"/>
      <c r="AH106" s="6" t="s">
        <v>195</v>
      </c>
    </row>
    <row r="108" spans="1:104" s="42" customFormat="1" ht="9.75" x14ac:dyDescent="0.2">
      <c r="E108" s="42" t="s">
        <v>196</v>
      </c>
    </row>
    <row r="109" spans="1:104" s="44" customFormat="1" ht="9.75" x14ac:dyDescent="0.2">
      <c r="A109" s="43" t="s">
        <v>197</v>
      </c>
    </row>
    <row r="110" spans="1:104" s="44" customFormat="1" ht="9.75" x14ac:dyDescent="0.2">
      <c r="A110" s="45" t="s">
        <v>198</v>
      </c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  <c r="BF110" s="45"/>
      <c r="BG110" s="45"/>
      <c r="BH110" s="45"/>
      <c r="BI110" s="45"/>
      <c r="BJ110" s="45"/>
      <c r="BK110" s="45"/>
      <c r="BL110" s="45"/>
      <c r="BM110" s="45"/>
      <c r="BN110" s="45"/>
      <c r="BO110" s="45"/>
      <c r="BP110" s="45"/>
      <c r="BQ110" s="45"/>
      <c r="BR110" s="45"/>
      <c r="BS110" s="45"/>
      <c r="BT110" s="45"/>
      <c r="BU110" s="45"/>
      <c r="BV110" s="45"/>
      <c r="BW110" s="45"/>
      <c r="BX110" s="45"/>
      <c r="BY110" s="45"/>
      <c r="BZ110" s="45"/>
      <c r="CA110" s="45"/>
      <c r="CB110" s="45"/>
      <c r="CC110" s="45"/>
      <c r="CD110" s="45"/>
      <c r="CE110" s="45"/>
      <c r="CF110" s="45"/>
      <c r="CG110" s="45"/>
      <c r="CH110" s="45"/>
      <c r="CI110" s="45"/>
      <c r="CJ110" s="45"/>
      <c r="CK110" s="45"/>
      <c r="CL110" s="45"/>
      <c r="CM110" s="45"/>
      <c r="CN110" s="45"/>
      <c r="CO110" s="45"/>
      <c r="CP110" s="45"/>
      <c r="CQ110" s="45"/>
      <c r="CR110" s="45"/>
      <c r="CS110" s="45"/>
      <c r="CT110" s="45"/>
      <c r="CU110" s="45"/>
      <c r="CV110" s="45"/>
      <c r="CW110" s="45"/>
      <c r="CX110" s="45"/>
    </row>
    <row r="111" spans="1:104" s="44" customFormat="1" ht="9.75" x14ac:dyDescent="0.2">
      <c r="A111" s="43" t="s">
        <v>199</v>
      </c>
    </row>
    <row r="112" spans="1:104" s="44" customFormat="1" ht="9.75" x14ac:dyDescent="0.2">
      <c r="A112" s="43" t="s">
        <v>200</v>
      </c>
    </row>
    <row r="113" spans="1:102" s="44" customFormat="1" ht="9.75" x14ac:dyDescent="0.2">
      <c r="A113" s="43" t="s">
        <v>201</v>
      </c>
    </row>
    <row r="114" spans="1:102" s="44" customFormat="1" ht="9.75" x14ac:dyDescent="0.2">
      <c r="A114" s="45" t="s">
        <v>202</v>
      </c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  <c r="BF114" s="45"/>
      <c r="BG114" s="45"/>
      <c r="BH114" s="45"/>
      <c r="BI114" s="45"/>
      <c r="BJ114" s="45"/>
      <c r="BK114" s="45"/>
      <c r="BL114" s="45"/>
      <c r="BM114" s="45"/>
      <c r="BN114" s="45"/>
      <c r="BO114" s="45"/>
      <c r="BP114" s="45"/>
      <c r="BQ114" s="45"/>
      <c r="BR114" s="45"/>
      <c r="BS114" s="45"/>
      <c r="BT114" s="45"/>
      <c r="BU114" s="45"/>
      <c r="BV114" s="45"/>
      <c r="BW114" s="45"/>
      <c r="BX114" s="45"/>
      <c r="BY114" s="45"/>
      <c r="BZ114" s="45"/>
      <c r="CA114" s="45"/>
      <c r="CB114" s="45"/>
      <c r="CC114" s="45"/>
      <c r="CD114" s="45"/>
      <c r="CE114" s="45"/>
      <c r="CF114" s="45"/>
      <c r="CG114" s="45"/>
      <c r="CH114" s="45"/>
      <c r="CI114" s="45"/>
      <c r="CJ114" s="45"/>
      <c r="CK114" s="45"/>
      <c r="CL114" s="45"/>
      <c r="CM114" s="45"/>
      <c r="CN114" s="45"/>
      <c r="CO114" s="45"/>
      <c r="CP114" s="45"/>
      <c r="CQ114" s="45"/>
      <c r="CR114" s="45"/>
      <c r="CS114" s="45"/>
      <c r="CT114" s="45"/>
      <c r="CU114" s="45"/>
      <c r="CV114" s="45"/>
      <c r="CW114" s="45"/>
      <c r="CX114" s="45"/>
    </row>
    <row r="115" spans="1:102" s="44" customFormat="1" ht="9.75" x14ac:dyDescent="0.2">
      <c r="A115" s="43" t="s">
        <v>203</v>
      </c>
    </row>
  </sheetData>
  <mergeCells count="467">
    <mergeCell ref="A7:CX7"/>
    <mergeCell ref="A8:CX8"/>
    <mergeCell ref="A10:CB10"/>
    <mergeCell ref="AC11:AS11"/>
    <mergeCell ref="AT11:AW11"/>
    <mergeCell ref="AX11:BA11"/>
    <mergeCell ref="CC11:CX11"/>
    <mergeCell ref="CC15:CX15"/>
    <mergeCell ref="CC16:CX17"/>
    <mergeCell ref="U17:BS17"/>
    <mergeCell ref="BA18:BY18"/>
    <mergeCell ref="CC18:CM19"/>
    <mergeCell ref="CN18:CX19"/>
    <mergeCell ref="A19:BI19"/>
    <mergeCell ref="CC12:CX12"/>
    <mergeCell ref="CC13:CI13"/>
    <mergeCell ref="CJ13:CQ13"/>
    <mergeCell ref="CR13:CX13"/>
    <mergeCell ref="N14:BP14"/>
    <mergeCell ref="CC14:CX14"/>
    <mergeCell ref="CC20:CX20"/>
    <mergeCell ref="Z21:BZ21"/>
    <mergeCell ref="A22:BZ22"/>
    <mergeCell ref="A24:J26"/>
    <mergeCell ref="K24:AX26"/>
    <mergeCell ref="AY24:BE26"/>
    <mergeCell ref="BK24:BS24"/>
    <mergeCell ref="BU24:CI24"/>
    <mergeCell ref="CJ24:CX24"/>
    <mergeCell ref="BF25:BK25"/>
    <mergeCell ref="A27:J29"/>
    <mergeCell ref="K27:AX27"/>
    <mergeCell ref="AY27:BE29"/>
    <mergeCell ref="BF27:BT29"/>
    <mergeCell ref="BU27:CI29"/>
    <mergeCell ref="CJ27:CX29"/>
    <mergeCell ref="K28:AX28"/>
    <mergeCell ref="L29:AX29"/>
    <mergeCell ref="BL25:BO25"/>
    <mergeCell ref="BW25:BZ25"/>
    <mergeCell ref="CA25:CD25"/>
    <mergeCell ref="CL25:CO25"/>
    <mergeCell ref="CP25:CS25"/>
    <mergeCell ref="BF26:BT26"/>
    <mergeCell ref="BU26:CI26"/>
    <mergeCell ref="CJ26:CX26"/>
    <mergeCell ref="A31:J31"/>
    <mergeCell ref="L31:AX31"/>
    <mergeCell ref="AY31:BE31"/>
    <mergeCell ref="BF31:BT31"/>
    <mergeCell ref="BU31:CI31"/>
    <mergeCell ref="CJ31:CX31"/>
    <mergeCell ref="A30:J30"/>
    <mergeCell ref="L30:AX30"/>
    <mergeCell ref="AY30:BE30"/>
    <mergeCell ref="BF30:BT30"/>
    <mergeCell ref="BU30:CI30"/>
    <mergeCell ref="CJ30:CX30"/>
    <mergeCell ref="A33:J33"/>
    <mergeCell ref="L33:AX33"/>
    <mergeCell ref="AY33:BE33"/>
    <mergeCell ref="BF33:BT33"/>
    <mergeCell ref="BU33:CI33"/>
    <mergeCell ref="CJ33:CX33"/>
    <mergeCell ref="A32:J32"/>
    <mergeCell ref="L32:AX32"/>
    <mergeCell ref="AY32:BE32"/>
    <mergeCell ref="BF32:BT32"/>
    <mergeCell ref="BU32:CI32"/>
    <mergeCell ref="CJ32:CX32"/>
    <mergeCell ref="A35:J35"/>
    <mergeCell ref="L35:AX35"/>
    <mergeCell ref="AY35:BE35"/>
    <mergeCell ref="BF35:BT35"/>
    <mergeCell ref="BU35:CI35"/>
    <mergeCell ref="CJ35:CX35"/>
    <mergeCell ref="A34:J34"/>
    <mergeCell ref="L34:AX34"/>
    <mergeCell ref="AY34:BE34"/>
    <mergeCell ref="BF34:BT34"/>
    <mergeCell ref="BU34:CI34"/>
    <mergeCell ref="CJ34:CX34"/>
    <mergeCell ref="A37:J37"/>
    <mergeCell ref="L37:AX37"/>
    <mergeCell ref="AY37:BE37"/>
    <mergeCell ref="BF37:BT37"/>
    <mergeCell ref="BU37:CI37"/>
    <mergeCell ref="CJ37:CX37"/>
    <mergeCell ref="A36:J36"/>
    <mergeCell ref="L36:AX36"/>
    <mergeCell ref="AY36:BE36"/>
    <mergeCell ref="BF36:BT36"/>
    <mergeCell ref="BU36:CI36"/>
    <mergeCell ref="CJ36:CX36"/>
    <mergeCell ref="A39:J39"/>
    <mergeCell ref="L39:AX39"/>
    <mergeCell ref="AY39:BE39"/>
    <mergeCell ref="BF39:BT39"/>
    <mergeCell ref="BU39:CI39"/>
    <mergeCell ref="CJ39:CX39"/>
    <mergeCell ref="A38:J38"/>
    <mergeCell ref="L38:AX38"/>
    <mergeCell ref="AY38:BE38"/>
    <mergeCell ref="BF38:BT38"/>
    <mergeCell ref="BU38:CI38"/>
    <mergeCell ref="CJ38:CX38"/>
    <mergeCell ref="A42:J42"/>
    <mergeCell ref="K42:AX42"/>
    <mergeCell ref="AY42:BE42"/>
    <mergeCell ref="BF42:BT42"/>
    <mergeCell ref="BU42:CI42"/>
    <mergeCell ref="CJ42:CX42"/>
    <mergeCell ref="A40:J41"/>
    <mergeCell ref="K40:AX40"/>
    <mergeCell ref="AY40:BE41"/>
    <mergeCell ref="BF40:BT41"/>
    <mergeCell ref="BU40:CI41"/>
    <mergeCell ref="CJ40:CX41"/>
    <mergeCell ref="L41:AX41"/>
    <mergeCell ref="A44:J44"/>
    <mergeCell ref="K44:AX44"/>
    <mergeCell ref="AY44:BE44"/>
    <mergeCell ref="BF44:BT44"/>
    <mergeCell ref="BU44:CI44"/>
    <mergeCell ref="CJ44:CX44"/>
    <mergeCell ref="A43:J43"/>
    <mergeCell ref="K43:AX43"/>
    <mergeCell ref="AY43:BE43"/>
    <mergeCell ref="BF43:BT43"/>
    <mergeCell ref="BU43:CI43"/>
    <mergeCell ref="CJ43:CX43"/>
    <mergeCell ref="A46:J46"/>
    <mergeCell ref="K46:AX46"/>
    <mergeCell ref="AY46:BE46"/>
    <mergeCell ref="BF46:BT46"/>
    <mergeCell ref="BU46:CI46"/>
    <mergeCell ref="CJ46:CX46"/>
    <mergeCell ref="A45:J45"/>
    <mergeCell ref="K45:AX45"/>
    <mergeCell ref="AY45:BE45"/>
    <mergeCell ref="BF45:BT45"/>
    <mergeCell ref="BU45:CI45"/>
    <mergeCell ref="CJ45:CX45"/>
    <mergeCell ref="A48:J48"/>
    <mergeCell ref="L48:AX48"/>
    <mergeCell ref="AY48:BE48"/>
    <mergeCell ref="BF48:BT48"/>
    <mergeCell ref="BU48:CI48"/>
    <mergeCell ref="CJ48:CX48"/>
    <mergeCell ref="A47:J47"/>
    <mergeCell ref="K47:AX47"/>
    <mergeCell ref="AY47:BE47"/>
    <mergeCell ref="BF47:BT47"/>
    <mergeCell ref="BU47:CI47"/>
    <mergeCell ref="CJ47:CX47"/>
    <mergeCell ref="A50:J50"/>
    <mergeCell ref="K50:AX50"/>
    <mergeCell ref="AY50:BE50"/>
    <mergeCell ref="BF50:BT50"/>
    <mergeCell ref="BU50:CI50"/>
    <mergeCell ref="CJ50:CX50"/>
    <mergeCell ref="A49:J49"/>
    <mergeCell ref="L49:AX49"/>
    <mergeCell ref="AY49:BE49"/>
    <mergeCell ref="BF49:BT49"/>
    <mergeCell ref="BU49:CI49"/>
    <mergeCell ref="CJ49:CX49"/>
    <mergeCell ref="A52:J52"/>
    <mergeCell ref="K52:AX52"/>
    <mergeCell ref="AY52:BE52"/>
    <mergeCell ref="BF52:BT52"/>
    <mergeCell ref="BU52:CI52"/>
    <mergeCell ref="CJ52:CX52"/>
    <mergeCell ref="A51:J51"/>
    <mergeCell ref="K51:AX51"/>
    <mergeCell ref="AY51:BE51"/>
    <mergeCell ref="BF51:BT51"/>
    <mergeCell ref="BU51:CI51"/>
    <mergeCell ref="CJ51:CX51"/>
    <mergeCell ref="A54:J54"/>
    <mergeCell ref="K54:AX54"/>
    <mergeCell ref="AY54:BE54"/>
    <mergeCell ref="BF54:BT54"/>
    <mergeCell ref="BU54:CI54"/>
    <mergeCell ref="CJ54:CX54"/>
    <mergeCell ref="A53:J53"/>
    <mergeCell ref="K53:AX53"/>
    <mergeCell ref="AY53:BE53"/>
    <mergeCell ref="BF53:BT53"/>
    <mergeCell ref="BU53:CI53"/>
    <mergeCell ref="CJ53:CX53"/>
    <mergeCell ref="A56:J56"/>
    <mergeCell ref="L56:AX56"/>
    <mergeCell ref="AY56:BE56"/>
    <mergeCell ref="BF56:BT56"/>
    <mergeCell ref="BU56:CI56"/>
    <mergeCell ref="CJ56:CX56"/>
    <mergeCell ref="A55:J55"/>
    <mergeCell ref="K55:AX55"/>
    <mergeCell ref="AY55:BE55"/>
    <mergeCell ref="BF55:BT55"/>
    <mergeCell ref="BU55:CI55"/>
    <mergeCell ref="CJ55:CX55"/>
    <mergeCell ref="A58:J58"/>
    <mergeCell ref="K58:AX58"/>
    <mergeCell ref="AY58:BE58"/>
    <mergeCell ref="BF58:BT58"/>
    <mergeCell ref="BU58:CI58"/>
    <mergeCell ref="CJ58:CX58"/>
    <mergeCell ref="A57:J57"/>
    <mergeCell ref="L57:AX57"/>
    <mergeCell ref="AY57:BE57"/>
    <mergeCell ref="BF57:BT57"/>
    <mergeCell ref="BU57:CI57"/>
    <mergeCell ref="CJ57:CX57"/>
    <mergeCell ref="A60:J60"/>
    <mergeCell ref="K60:AX60"/>
    <mergeCell ref="AY60:BE60"/>
    <mergeCell ref="BF60:BT60"/>
    <mergeCell ref="BU60:CI60"/>
    <mergeCell ref="CJ60:CX60"/>
    <mergeCell ref="A59:J59"/>
    <mergeCell ref="K59:AX59"/>
    <mergeCell ref="AY59:BE59"/>
    <mergeCell ref="BF59:BT59"/>
    <mergeCell ref="BU59:CI59"/>
    <mergeCell ref="CJ59:CX59"/>
    <mergeCell ref="A62:J62"/>
    <mergeCell ref="L62:AX62"/>
    <mergeCell ref="AY62:BE62"/>
    <mergeCell ref="BF62:BT62"/>
    <mergeCell ref="BU62:CI62"/>
    <mergeCell ref="CJ62:CX62"/>
    <mergeCell ref="A61:J61"/>
    <mergeCell ref="K61:AX61"/>
    <mergeCell ref="AY61:BE61"/>
    <mergeCell ref="BF61:BT61"/>
    <mergeCell ref="BU61:CI61"/>
    <mergeCell ref="CJ61:CX61"/>
    <mergeCell ref="A64:J64"/>
    <mergeCell ref="L64:AX64"/>
    <mergeCell ref="AY64:BE64"/>
    <mergeCell ref="BF64:BT64"/>
    <mergeCell ref="BU64:CI64"/>
    <mergeCell ref="CJ64:CX64"/>
    <mergeCell ref="A63:J63"/>
    <mergeCell ref="L63:AX63"/>
    <mergeCell ref="AY63:BE63"/>
    <mergeCell ref="BF63:BT63"/>
    <mergeCell ref="BU63:CI63"/>
    <mergeCell ref="CJ63:CX63"/>
    <mergeCell ref="CL68:CO68"/>
    <mergeCell ref="CP68:CS68"/>
    <mergeCell ref="BF69:BT69"/>
    <mergeCell ref="BU69:CI69"/>
    <mergeCell ref="CJ69:CX69"/>
    <mergeCell ref="A70:J72"/>
    <mergeCell ref="K70:AX70"/>
    <mergeCell ref="AY70:BE72"/>
    <mergeCell ref="BF70:BT72"/>
    <mergeCell ref="BU70:CI72"/>
    <mergeCell ref="A67:J69"/>
    <mergeCell ref="K67:AX69"/>
    <mergeCell ref="AY67:BE69"/>
    <mergeCell ref="BK67:BS67"/>
    <mergeCell ref="BU67:CI67"/>
    <mergeCell ref="CJ67:CX67"/>
    <mergeCell ref="BF68:BK68"/>
    <mergeCell ref="BL68:BO68"/>
    <mergeCell ref="BW68:BZ68"/>
    <mergeCell ref="CA68:CD68"/>
    <mergeCell ref="CJ70:CX72"/>
    <mergeCell ref="K71:AX71"/>
    <mergeCell ref="L72:AX72"/>
    <mergeCell ref="A73:J73"/>
    <mergeCell ref="L73:AX73"/>
    <mergeCell ref="AY73:BE73"/>
    <mergeCell ref="BF73:BG73"/>
    <mergeCell ref="BH73:BR73"/>
    <mergeCell ref="BS73:BT73"/>
    <mergeCell ref="BU73:BV73"/>
    <mergeCell ref="BW73:CG73"/>
    <mergeCell ref="CH73:CI73"/>
    <mergeCell ref="CJ73:CK73"/>
    <mergeCell ref="CL73:CV73"/>
    <mergeCell ref="CW73:CX73"/>
    <mergeCell ref="A74:J74"/>
    <mergeCell ref="L74:AX74"/>
    <mergeCell ref="AY74:BE74"/>
    <mergeCell ref="BF74:BT74"/>
    <mergeCell ref="BU74:CI74"/>
    <mergeCell ref="A76:J76"/>
    <mergeCell ref="L76:AX76"/>
    <mergeCell ref="AY76:BE76"/>
    <mergeCell ref="BF76:BT76"/>
    <mergeCell ref="BU76:CI76"/>
    <mergeCell ref="CJ76:CX76"/>
    <mergeCell ref="CJ74:CX74"/>
    <mergeCell ref="A75:J75"/>
    <mergeCell ref="L75:AX75"/>
    <mergeCell ref="AY75:BE75"/>
    <mergeCell ref="BF75:BT75"/>
    <mergeCell ref="BU75:CI75"/>
    <mergeCell ref="CJ75:CX75"/>
    <mergeCell ref="BU77:BV77"/>
    <mergeCell ref="BW77:CG77"/>
    <mergeCell ref="CH77:CI77"/>
    <mergeCell ref="CJ77:CK77"/>
    <mergeCell ref="CL77:CV77"/>
    <mergeCell ref="CW77:CX77"/>
    <mergeCell ref="A77:J77"/>
    <mergeCell ref="L77:AX77"/>
    <mergeCell ref="AY77:BE77"/>
    <mergeCell ref="BF77:BG77"/>
    <mergeCell ref="BH77:BR77"/>
    <mergeCell ref="BS77:BT77"/>
    <mergeCell ref="A79:J80"/>
    <mergeCell ref="K79:AX79"/>
    <mergeCell ref="AY79:BE80"/>
    <mergeCell ref="BF79:BT80"/>
    <mergeCell ref="BU79:CI80"/>
    <mergeCell ref="CJ79:CX80"/>
    <mergeCell ref="L80:AX80"/>
    <mergeCell ref="A78:J78"/>
    <mergeCell ref="L78:AX78"/>
    <mergeCell ref="AY78:BE78"/>
    <mergeCell ref="BF78:BT78"/>
    <mergeCell ref="BU78:CI78"/>
    <mergeCell ref="CJ78:CX78"/>
    <mergeCell ref="A82:J82"/>
    <mergeCell ref="L82:AX82"/>
    <mergeCell ref="AY82:BE82"/>
    <mergeCell ref="BF82:BT82"/>
    <mergeCell ref="BU82:CI82"/>
    <mergeCell ref="CJ82:CX82"/>
    <mergeCell ref="A81:J81"/>
    <mergeCell ref="L81:AX81"/>
    <mergeCell ref="AY81:BE81"/>
    <mergeCell ref="BF81:BT81"/>
    <mergeCell ref="BU81:CI81"/>
    <mergeCell ref="CJ81:CX81"/>
    <mergeCell ref="A84:J84"/>
    <mergeCell ref="L84:AX84"/>
    <mergeCell ref="AY84:BE84"/>
    <mergeCell ref="BF84:BT84"/>
    <mergeCell ref="BU84:CI84"/>
    <mergeCell ref="CJ84:CX84"/>
    <mergeCell ref="A83:J83"/>
    <mergeCell ref="L83:AX83"/>
    <mergeCell ref="AY83:BE83"/>
    <mergeCell ref="BF83:BT83"/>
    <mergeCell ref="BU83:CI83"/>
    <mergeCell ref="CJ83:CX83"/>
    <mergeCell ref="A87:J87"/>
    <mergeCell ref="K87:AX87"/>
    <mergeCell ref="AY87:BE87"/>
    <mergeCell ref="BF87:BT87"/>
    <mergeCell ref="BU87:CI87"/>
    <mergeCell ref="CJ87:CX87"/>
    <mergeCell ref="A85:J86"/>
    <mergeCell ref="K85:AX85"/>
    <mergeCell ref="AY85:BE86"/>
    <mergeCell ref="BF85:BT86"/>
    <mergeCell ref="BU85:CI86"/>
    <mergeCell ref="CJ85:CX86"/>
    <mergeCell ref="L86:AX86"/>
    <mergeCell ref="A89:J89"/>
    <mergeCell ref="K89:AX89"/>
    <mergeCell ref="AY89:BE89"/>
    <mergeCell ref="BF89:BT89"/>
    <mergeCell ref="BU89:CI89"/>
    <mergeCell ref="CJ89:CX89"/>
    <mergeCell ref="A88:J88"/>
    <mergeCell ref="L88:AX88"/>
    <mergeCell ref="AY88:BE88"/>
    <mergeCell ref="BF88:BT88"/>
    <mergeCell ref="BU88:CI88"/>
    <mergeCell ref="CJ88:CX88"/>
    <mergeCell ref="A91:J91"/>
    <mergeCell ref="K91:AX91"/>
    <mergeCell ref="AY91:BE91"/>
    <mergeCell ref="BF91:BT91"/>
    <mergeCell ref="BU91:CI91"/>
    <mergeCell ref="CJ91:CX91"/>
    <mergeCell ref="A90:J90"/>
    <mergeCell ref="L90:AX90"/>
    <mergeCell ref="AY90:BE90"/>
    <mergeCell ref="BF90:BT90"/>
    <mergeCell ref="BU90:CI90"/>
    <mergeCell ref="CJ90:CX90"/>
    <mergeCell ref="A93:J93"/>
    <mergeCell ref="K93:AX93"/>
    <mergeCell ref="AY93:BE93"/>
    <mergeCell ref="BF93:BT93"/>
    <mergeCell ref="BU93:CI93"/>
    <mergeCell ref="CJ93:CX93"/>
    <mergeCell ref="A92:J92"/>
    <mergeCell ref="K92:AX92"/>
    <mergeCell ref="AY92:BE92"/>
    <mergeCell ref="BF92:BT92"/>
    <mergeCell ref="BU92:CI92"/>
    <mergeCell ref="CJ92:CX92"/>
    <mergeCell ref="A95:J95"/>
    <mergeCell ref="K95:AX95"/>
    <mergeCell ref="AY95:BE95"/>
    <mergeCell ref="BF95:BT95"/>
    <mergeCell ref="BU95:CI95"/>
    <mergeCell ref="CJ95:CX95"/>
    <mergeCell ref="A94:J94"/>
    <mergeCell ref="K94:AX94"/>
    <mergeCell ref="AY94:BE94"/>
    <mergeCell ref="BF94:BT94"/>
    <mergeCell ref="BU94:CI94"/>
    <mergeCell ref="CJ94:CX94"/>
    <mergeCell ref="A97:J97"/>
    <mergeCell ref="L97:AX97"/>
    <mergeCell ref="AY97:BE97"/>
    <mergeCell ref="BF97:BT97"/>
    <mergeCell ref="BU97:CI97"/>
    <mergeCell ref="CJ97:CX97"/>
    <mergeCell ref="A96:J96"/>
    <mergeCell ref="L96:AX96"/>
    <mergeCell ref="AY96:BE96"/>
    <mergeCell ref="BF96:BT96"/>
    <mergeCell ref="BU96:CI96"/>
    <mergeCell ref="CJ96:CX96"/>
    <mergeCell ref="A99:J99"/>
    <mergeCell ref="L99:AX99"/>
    <mergeCell ref="AY99:BE99"/>
    <mergeCell ref="BF99:BT99"/>
    <mergeCell ref="BU99:CI99"/>
    <mergeCell ref="CJ99:CX99"/>
    <mergeCell ref="A98:J98"/>
    <mergeCell ref="L98:AX98"/>
    <mergeCell ref="AY98:BE98"/>
    <mergeCell ref="BF98:BT98"/>
    <mergeCell ref="BU98:CI98"/>
    <mergeCell ref="CJ98:CX98"/>
    <mergeCell ref="A101:J101"/>
    <mergeCell ref="L101:AX101"/>
    <mergeCell ref="AY101:BE101"/>
    <mergeCell ref="BF101:BT101"/>
    <mergeCell ref="BU101:CI101"/>
    <mergeCell ref="CJ101:CX101"/>
    <mergeCell ref="A100:J100"/>
    <mergeCell ref="L100:AX100"/>
    <mergeCell ref="AY100:BE100"/>
    <mergeCell ref="BF100:BT100"/>
    <mergeCell ref="BU100:CI100"/>
    <mergeCell ref="CJ100:CX100"/>
    <mergeCell ref="A110:CX110"/>
    <mergeCell ref="A114:CX114"/>
    <mergeCell ref="A106:B106"/>
    <mergeCell ref="C106:F106"/>
    <mergeCell ref="G106:H106"/>
    <mergeCell ref="J106:Y106"/>
    <mergeCell ref="Z106:AC106"/>
    <mergeCell ref="AD106:AF106"/>
    <mergeCell ref="AD103:AZ104"/>
    <mergeCell ref="CB103:CX103"/>
    <mergeCell ref="O104:AA104"/>
    <mergeCell ref="BM104:BY104"/>
    <mergeCell ref="CB104:CX104"/>
    <mergeCell ref="O105:AA105"/>
    <mergeCell ref="AD105:AZ105"/>
    <mergeCell ref="BM105:BY105"/>
    <mergeCell ref="CB105:CX105"/>
  </mergeCells>
  <pageMargins left="0.70866141732283472" right="0.70866141732283472" top="0.74803149606299213" bottom="0.74803149606299213" header="0.31496062992125984" footer="0.31496062992125984"/>
  <pageSetup paperSize="9" scale="78" fitToHeight="2" orientation="portrait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150"/>
  <sheetViews>
    <sheetView tabSelected="1" workbookViewId="0">
      <selection activeCell="F142" sqref="F142:T142"/>
    </sheetView>
  </sheetViews>
  <sheetFormatPr defaultColWidth="9" defaultRowHeight="12.75" x14ac:dyDescent="0.2"/>
  <cols>
    <col min="1" max="1" width="1.28515625" style="260" customWidth="1"/>
    <col min="2" max="2" width="16.85546875" style="260" customWidth="1"/>
    <col min="3" max="3" width="0.140625" style="260" customWidth="1"/>
    <col min="4" max="5" width="3" style="260" hidden="1" customWidth="1"/>
    <col min="6" max="6" width="1.5703125" style="260" customWidth="1"/>
    <col min="7" max="18" width="3" style="260" customWidth="1"/>
    <col min="19" max="19" width="14.7109375" style="260" customWidth="1"/>
    <col min="20" max="20" width="3" style="260" hidden="1" customWidth="1"/>
    <col min="21" max="23" width="3" style="260" customWidth="1"/>
    <col min="24" max="24" width="0.5703125" style="260" customWidth="1"/>
    <col min="25" max="25" width="3" style="260" customWidth="1"/>
    <col min="26" max="26" width="1.28515625" style="260" customWidth="1"/>
    <col min="27" max="27" width="7.85546875" style="260" customWidth="1"/>
    <col min="28" max="28" width="1.42578125" style="260" customWidth="1"/>
    <col min="29" max="29" width="3.28515625" style="260" customWidth="1"/>
    <col min="30" max="30" width="3" style="260" customWidth="1"/>
    <col min="31" max="31" width="3.28515625" style="260" customWidth="1"/>
    <col min="32" max="32" width="3" style="260" customWidth="1"/>
    <col min="33" max="33" width="3.7109375" style="260" customWidth="1"/>
    <col min="34" max="34" width="3" style="260" customWidth="1"/>
    <col min="35" max="256" width="9" style="260"/>
    <col min="257" max="257" width="1.28515625" style="260" customWidth="1"/>
    <col min="258" max="258" width="16.85546875" style="260" customWidth="1"/>
    <col min="259" max="259" width="0.140625" style="260" customWidth="1"/>
    <col min="260" max="261" width="0" style="260" hidden="1" customWidth="1"/>
    <col min="262" max="262" width="1.5703125" style="260" customWidth="1"/>
    <col min="263" max="274" width="3" style="260" customWidth="1"/>
    <col min="275" max="275" width="14.7109375" style="260" customWidth="1"/>
    <col min="276" max="276" width="0" style="260" hidden="1" customWidth="1"/>
    <col min="277" max="279" width="3" style="260" customWidth="1"/>
    <col min="280" max="280" width="0.5703125" style="260" customWidth="1"/>
    <col min="281" max="281" width="3" style="260" customWidth="1"/>
    <col min="282" max="282" width="1.28515625" style="260" customWidth="1"/>
    <col min="283" max="283" width="7.85546875" style="260" customWidth="1"/>
    <col min="284" max="284" width="1.42578125" style="260" customWidth="1"/>
    <col min="285" max="285" width="3.28515625" style="260" customWidth="1"/>
    <col min="286" max="286" width="3" style="260" customWidth="1"/>
    <col min="287" max="287" width="3.28515625" style="260" customWidth="1"/>
    <col min="288" max="288" width="3" style="260" customWidth="1"/>
    <col min="289" max="289" width="3.7109375" style="260" customWidth="1"/>
    <col min="290" max="290" width="3" style="260" customWidth="1"/>
    <col min="291" max="512" width="9" style="260"/>
    <col min="513" max="513" width="1.28515625" style="260" customWidth="1"/>
    <col min="514" max="514" width="16.85546875" style="260" customWidth="1"/>
    <col min="515" max="515" width="0.140625" style="260" customWidth="1"/>
    <col min="516" max="517" width="0" style="260" hidden="1" customWidth="1"/>
    <col min="518" max="518" width="1.5703125" style="260" customWidth="1"/>
    <col min="519" max="530" width="3" style="260" customWidth="1"/>
    <col min="531" max="531" width="14.7109375" style="260" customWidth="1"/>
    <col min="532" max="532" width="0" style="260" hidden="1" customWidth="1"/>
    <col min="533" max="535" width="3" style="260" customWidth="1"/>
    <col min="536" max="536" width="0.5703125" style="260" customWidth="1"/>
    <col min="537" max="537" width="3" style="260" customWidth="1"/>
    <col min="538" max="538" width="1.28515625" style="260" customWidth="1"/>
    <col min="539" max="539" width="7.85546875" style="260" customWidth="1"/>
    <col min="540" max="540" width="1.42578125" style="260" customWidth="1"/>
    <col min="541" max="541" width="3.28515625" style="260" customWidth="1"/>
    <col min="542" max="542" width="3" style="260" customWidth="1"/>
    <col min="543" max="543" width="3.28515625" style="260" customWidth="1"/>
    <col min="544" max="544" width="3" style="260" customWidth="1"/>
    <col min="545" max="545" width="3.7109375" style="260" customWidth="1"/>
    <col min="546" max="546" width="3" style="260" customWidth="1"/>
    <col min="547" max="768" width="9" style="260"/>
    <col min="769" max="769" width="1.28515625" style="260" customWidth="1"/>
    <col min="770" max="770" width="16.85546875" style="260" customWidth="1"/>
    <col min="771" max="771" width="0.140625" style="260" customWidth="1"/>
    <col min="772" max="773" width="0" style="260" hidden="1" customWidth="1"/>
    <col min="774" max="774" width="1.5703125" style="260" customWidth="1"/>
    <col min="775" max="786" width="3" style="260" customWidth="1"/>
    <col min="787" max="787" width="14.7109375" style="260" customWidth="1"/>
    <col min="788" max="788" width="0" style="260" hidden="1" customWidth="1"/>
    <col min="789" max="791" width="3" style="260" customWidth="1"/>
    <col min="792" max="792" width="0.5703125" style="260" customWidth="1"/>
    <col min="793" max="793" width="3" style="260" customWidth="1"/>
    <col min="794" max="794" width="1.28515625" style="260" customWidth="1"/>
    <col min="795" max="795" width="7.85546875" style="260" customWidth="1"/>
    <col min="796" max="796" width="1.42578125" style="260" customWidth="1"/>
    <col min="797" max="797" width="3.28515625" style="260" customWidth="1"/>
    <col min="798" max="798" width="3" style="260" customWidth="1"/>
    <col min="799" max="799" width="3.28515625" style="260" customWidth="1"/>
    <col min="800" max="800" width="3" style="260" customWidth="1"/>
    <col min="801" max="801" width="3.7109375" style="260" customWidth="1"/>
    <col min="802" max="802" width="3" style="260" customWidth="1"/>
    <col min="803" max="1024" width="9" style="260"/>
    <col min="1025" max="1025" width="1.28515625" style="260" customWidth="1"/>
    <col min="1026" max="1026" width="16.85546875" style="260" customWidth="1"/>
    <col min="1027" max="1027" width="0.140625" style="260" customWidth="1"/>
    <col min="1028" max="1029" width="0" style="260" hidden="1" customWidth="1"/>
    <col min="1030" max="1030" width="1.5703125" style="260" customWidth="1"/>
    <col min="1031" max="1042" width="3" style="260" customWidth="1"/>
    <col min="1043" max="1043" width="14.7109375" style="260" customWidth="1"/>
    <col min="1044" max="1044" width="0" style="260" hidden="1" customWidth="1"/>
    <col min="1045" max="1047" width="3" style="260" customWidth="1"/>
    <col min="1048" max="1048" width="0.5703125" style="260" customWidth="1"/>
    <col min="1049" max="1049" width="3" style="260" customWidth="1"/>
    <col min="1050" max="1050" width="1.28515625" style="260" customWidth="1"/>
    <col min="1051" max="1051" width="7.85546875" style="260" customWidth="1"/>
    <col min="1052" max="1052" width="1.42578125" style="260" customWidth="1"/>
    <col min="1053" max="1053" width="3.28515625" style="260" customWidth="1"/>
    <col min="1054" max="1054" width="3" style="260" customWidth="1"/>
    <col min="1055" max="1055" width="3.28515625" style="260" customWidth="1"/>
    <col min="1056" max="1056" width="3" style="260" customWidth="1"/>
    <col min="1057" max="1057" width="3.7109375" style="260" customWidth="1"/>
    <col min="1058" max="1058" width="3" style="260" customWidth="1"/>
    <col min="1059" max="1280" width="9" style="260"/>
    <col min="1281" max="1281" width="1.28515625" style="260" customWidth="1"/>
    <col min="1282" max="1282" width="16.85546875" style="260" customWidth="1"/>
    <col min="1283" max="1283" width="0.140625" style="260" customWidth="1"/>
    <col min="1284" max="1285" width="0" style="260" hidden="1" customWidth="1"/>
    <col min="1286" max="1286" width="1.5703125" style="260" customWidth="1"/>
    <col min="1287" max="1298" width="3" style="260" customWidth="1"/>
    <col min="1299" max="1299" width="14.7109375" style="260" customWidth="1"/>
    <col min="1300" max="1300" width="0" style="260" hidden="1" customWidth="1"/>
    <col min="1301" max="1303" width="3" style="260" customWidth="1"/>
    <col min="1304" max="1304" width="0.5703125" style="260" customWidth="1"/>
    <col min="1305" max="1305" width="3" style="260" customWidth="1"/>
    <col min="1306" max="1306" width="1.28515625" style="260" customWidth="1"/>
    <col min="1307" max="1307" width="7.85546875" style="260" customWidth="1"/>
    <col min="1308" max="1308" width="1.42578125" style="260" customWidth="1"/>
    <col min="1309" max="1309" width="3.28515625" style="260" customWidth="1"/>
    <col min="1310" max="1310" width="3" style="260" customWidth="1"/>
    <col min="1311" max="1311" width="3.28515625" style="260" customWidth="1"/>
    <col min="1312" max="1312" width="3" style="260" customWidth="1"/>
    <col min="1313" max="1313" width="3.7109375" style="260" customWidth="1"/>
    <col min="1314" max="1314" width="3" style="260" customWidth="1"/>
    <col min="1315" max="1536" width="9" style="260"/>
    <col min="1537" max="1537" width="1.28515625" style="260" customWidth="1"/>
    <col min="1538" max="1538" width="16.85546875" style="260" customWidth="1"/>
    <col min="1539" max="1539" width="0.140625" style="260" customWidth="1"/>
    <col min="1540" max="1541" width="0" style="260" hidden="1" customWidth="1"/>
    <col min="1542" max="1542" width="1.5703125" style="260" customWidth="1"/>
    <col min="1543" max="1554" width="3" style="260" customWidth="1"/>
    <col min="1555" max="1555" width="14.7109375" style="260" customWidth="1"/>
    <col min="1556" max="1556" width="0" style="260" hidden="1" customWidth="1"/>
    <col min="1557" max="1559" width="3" style="260" customWidth="1"/>
    <col min="1560" max="1560" width="0.5703125" style="260" customWidth="1"/>
    <col min="1561" max="1561" width="3" style="260" customWidth="1"/>
    <col min="1562" max="1562" width="1.28515625" style="260" customWidth="1"/>
    <col min="1563" max="1563" width="7.85546875" style="260" customWidth="1"/>
    <col min="1564" max="1564" width="1.42578125" style="260" customWidth="1"/>
    <col min="1565" max="1565" width="3.28515625" style="260" customWidth="1"/>
    <col min="1566" max="1566" width="3" style="260" customWidth="1"/>
    <col min="1567" max="1567" width="3.28515625" style="260" customWidth="1"/>
    <col min="1568" max="1568" width="3" style="260" customWidth="1"/>
    <col min="1569" max="1569" width="3.7109375" style="260" customWidth="1"/>
    <col min="1570" max="1570" width="3" style="260" customWidth="1"/>
    <col min="1571" max="1792" width="9" style="260"/>
    <col min="1793" max="1793" width="1.28515625" style="260" customWidth="1"/>
    <col min="1794" max="1794" width="16.85546875" style="260" customWidth="1"/>
    <col min="1795" max="1795" width="0.140625" style="260" customWidth="1"/>
    <col min="1796" max="1797" width="0" style="260" hidden="1" customWidth="1"/>
    <col min="1798" max="1798" width="1.5703125" style="260" customWidth="1"/>
    <col min="1799" max="1810" width="3" style="260" customWidth="1"/>
    <col min="1811" max="1811" width="14.7109375" style="260" customWidth="1"/>
    <col min="1812" max="1812" width="0" style="260" hidden="1" customWidth="1"/>
    <col min="1813" max="1815" width="3" style="260" customWidth="1"/>
    <col min="1816" max="1816" width="0.5703125" style="260" customWidth="1"/>
    <col min="1817" max="1817" width="3" style="260" customWidth="1"/>
    <col min="1818" max="1818" width="1.28515625" style="260" customWidth="1"/>
    <col min="1819" max="1819" width="7.85546875" style="260" customWidth="1"/>
    <col min="1820" max="1820" width="1.42578125" style="260" customWidth="1"/>
    <col min="1821" max="1821" width="3.28515625" style="260" customWidth="1"/>
    <col min="1822" max="1822" width="3" style="260" customWidth="1"/>
    <col min="1823" max="1823" width="3.28515625" style="260" customWidth="1"/>
    <col min="1824" max="1824" width="3" style="260" customWidth="1"/>
    <col min="1825" max="1825" width="3.7109375" style="260" customWidth="1"/>
    <col min="1826" max="1826" width="3" style="260" customWidth="1"/>
    <col min="1827" max="2048" width="9" style="260"/>
    <col min="2049" max="2049" width="1.28515625" style="260" customWidth="1"/>
    <col min="2050" max="2050" width="16.85546875" style="260" customWidth="1"/>
    <col min="2051" max="2051" width="0.140625" style="260" customWidth="1"/>
    <col min="2052" max="2053" width="0" style="260" hidden="1" customWidth="1"/>
    <col min="2054" max="2054" width="1.5703125" style="260" customWidth="1"/>
    <col min="2055" max="2066" width="3" style="260" customWidth="1"/>
    <col min="2067" max="2067" width="14.7109375" style="260" customWidth="1"/>
    <col min="2068" max="2068" width="0" style="260" hidden="1" customWidth="1"/>
    <col min="2069" max="2071" width="3" style="260" customWidth="1"/>
    <col min="2072" max="2072" width="0.5703125" style="260" customWidth="1"/>
    <col min="2073" max="2073" width="3" style="260" customWidth="1"/>
    <col min="2074" max="2074" width="1.28515625" style="260" customWidth="1"/>
    <col min="2075" max="2075" width="7.85546875" style="260" customWidth="1"/>
    <col min="2076" max="2076" width="1.42578125" style="260" customWidth="1"/>
    <col min="2077" max="2077" width="3.28515625" style="260" customWidth="1"/>
    <col min="2078" max="2078" width="3" style="260" customWidth="1"/>
    <col min="2079" max="2079" width="3.28515625" style="260" customWidth="1"/>
    <col min="2080" max="2080" width="3" style="260" customWidth="1"/>
    <col min="2081" max="2081" width="3.7109375" style="260" customWidth="1"/>
    <col min="2082" max="2082" width="3" style="260" customWidth="1"/>
    <col min="2083" max="2304" width="9" style="260"/>
    <col min="2305" max="2305" width="1.28515625" style="260" customWidth="1"/>
    <col min="2306" max="2306" width="16.85546875" style="260" customWidth="1"/>
    <col min="2307" max="2307" width="0.140625" style="260" customWidth="1"/>
    <col min="2308" max="2309" width="0" style="260" hidden="1" customWidth="1"/>
    <col min="2310" max="2310" width="1.5703125" style="260" customWidth="1"/>
    <col min="2311" max="2322" width="3" style="260" customWidth="1"/>
    <col min="2323" max="2323" width="14.7109375" style="260" customWidth="1"/>
    <col min="2324" max="2324" width="0" style="260" hidden="1" customWidth="1"/>
    <col min="2325" max="2327" width="3" style="260" customWidth="1"/>
    <col min="2328" max="2328" width="0.5703125" style="260" customWidth="1"/>
    <col min="2329" max="2329" width="3" style="260" customWidth="1"/>
    <col min="2330" max="2330" width="1.28515625" style="260" customWidth="1"/>
    <col min="2331" max="2331" width="7.85546875" style="260" customWidth="1"/>
    <col min="2332" max="2332" width="1.42578125" style="260" customWidth="1"/>
    <col min="2333" max="2333" width="3.28515625" style="260" customWidth="1"/>
    <col min="2334" max="2334" width="3" style="260" customWidth="1"/>
    <col min="2335" max="2335" width="3.28515625" style="260" customWidth="1"/>
    <col min="2336" max="2336" width="3" style="260" customWidth="1"/>
    <col min="2337" max="2337" width="3.7109375" style="260" customWidth="1"/>
    <col min="2338" max="2338" width="3" style="260" customWidth="1"/>
    <col min="2339" max="2560" width="9" style="260"/>
    <col min="2561" max="2561" width="1.28515625" style="260" customWidth="1"/>
    <col min="2562" max="2562" width="16.85546875" style="260" customWidth="1"/>
    <col min="2563" max="2563" width="0.140625" style="260" customWidth="1"/>
    <col min="2564" max="2565" width="0" style="260" hidden="1" customWidth="1"/>
    <col min="2566" max="2566" width="1.5703125" style="260" customWidth="1"/>
    <col min="2567" max="2578" width="3" style="260" customWidth="1"/>
    <col min="2579" max="2579" width="14.7109375" style="260" customWidth="1"/>
    <col min="2580" max="2580" width="0" style="260" hidden="1" customWidth="1"/>
    <col min="2581" max="2583" width="3" style="260" customWidth="1"/>
    <col min="2584" max="2584" width="0.5703125" style="260" customWidth="1"/>
    <col min="2585" max="2585" width="3" style="260" customWidth="1"/>
    <col min="2586" max="2586" width="1.28515625" style="260" customWidth="1"/>
    <col min="2587" max="2587" width="7.85546875" style="260" customWidth="1"/>
    <col min="2588" max="2588" width="1.42578125" style="260" customWidth="1"/>
    <col min="2589" max="2589" width="3.28515625" style="260" customWidth="1"/>
    <col min="2590" max="2590" width="3" style="260" customWidth="1"/>
    <col min="2591" max="2591" width="3.28515625" style="260" customWidth="1"/>
    <col min="2592" max="2592" width="3" style="260" customWidth="1"/>
    <col min="2593" max="2593" width="3.7109375" style="260" customWidth="1"/>
    <col min="2594" max="2594" width="3" style="260" customWidth="1"/>
    <col min="2595" max="2816" width="9" style="260"/>
    <col min="2817" max="2817" width="1.28515625" style="260" customWidth="1"/>
    <col min="2818" max="2818" width="16.85546875" style="260" customWidth="1"/>
    <col min="2819" max="2819" width="0.140625" style="260" customWidth="1"/>
    <col min="2820" max="2821" width="0" style="260" hidden="1" customWidth="1"/>
    <col min="2822" max="2822" width="1.5703125" style="260" customWidth="1"/>
    <col min="2823" max="2834" width="3" style="260" customWidth="1"/>
    <col min="2835" max="2835" width="14.7109375" style="260" customWidth="1"/>
    <col min="2836" max="2836" width="0" style="260" hidden="1" customWidth="1"/>
    <col min="2837" max="2839" width="3" style="260" customWidth="1"/>
    <col min="2840" max="2840" width="0.5703125" style="260" customWidth="1"/>
    <col min="2841" max="2841" width="3" style="260" customWidth="1"/>
    <col min="2842" max="2842" width="1.28515625" style="260" customWidth="1"/>
    <col min="2843" max="2843" width="7.85546875" style="260" customWidth="1"/>
    <col min="2844" max="2844" width="1.42578125" style="260" customWidth="1"/>
    <col min="2845" max="2845" width="3.28515625" style="260" customWidth="1"/>
    <col min="2846" max="2846" width="3" style="260" customWidth="1"/>
    <col min="2847" max="2847" width="3.28515625" style="260" customWidth="1"/>
    <col min="2848" max="2848" width="3" style="260" customWidth="1"/>
    <col min="2849" max="2849" width="3.7109375" style="260" customWidth="1"/>
    <col min="2850" max="2850" width="3" style="260" customWidth="1"/>
    <col min="2851" max="3072" width="9" style="260"/>
    <col min="3073" max="3073" width="1.28515625" style="260" customWidth="1"/>
    <col min="3074" max="3074" width="16.85546875" style="260" customWidth="1"/>
    <col min="3075" max="3075" width="0.140625" style="260" customWidth="1"/>
    <col min="3076" max="3077" width="0" style="260" hidden="1" customWidth="1"/>
    <col min="3078" max="3078" width="1.5703125" style="260" customWidth="1"/>
    <col min="3079" max="3090" width="3" style="260" customWidth="1"/>
    <col min="3091" max="3091" width="14.7109375" style="260" customWidth="1"/>
    <col min="3092" max="3092" width="0" style="260" hidden="1" customWidth="1"/>
    <col min="3093" max="3095" width="3" style="260" customWidth="1"/>
    <col min="3096" max="3096" width="0.5703125" style="260" customWidth="1"/>
    <col min="3097" max="3097" width="3" style="260" customWidth="1"/>
    <col min="3098" max="3098" width="1.28515625" style="260" customWidth="1"/>
    <col min="3099" max="3099" width="7.85546875" style="260" customWidth="1"/>
    <col min="3100" max="3100" width="1.42578125" style="260" customWidth="1"/>
    <col min="3101" max="3101" width="3.28515625" style="260" customWidth="1"/>
    <col min="3102" max="3102" width="3" style="260" customWidth="1"/>
    <col min="3103" max="3103" width="3.28515625" style="260" customWidth="1"/>
    <col min="3104" max="3104" width="3" style="260" customWidth="1"/>
    <col min="3105" max="3105" width="3.7109375" style="260" customWidth="1"/>
    <col min="3106" max="3106" width="3" style="260" customWidth="1"/>
    <col min="3107" max="3328" width="9" style="260"/>
    <col min="3329" max="3329" width="1.28515625" style="260" customWidth="1"/>
    <col min="3330" max="3330" width="16.85546875" style="260" customWidth="1"/>
    <col min="3331" max="3331" width="0.140625" style="260" customWidth="1"/>
    <col min="3332" max="3333" width="0" style="260" hidden="1" customWidth="1"/>
    <col min="3334" max="3334" width="1.5703125" style="260" customWidth="1"/>
    <col min="3335" max="3346" width="3" style="260" customWidth="1"/>
    <col min="3347" max="3347" width="14.7109375" style="260" customWidth="1"/>
    <col min="3348" max="3348" width="0" style="260" hidden="1" customWidth="1"/>
    <col min="3349" max="3351" width="3" style="260" customWidth="1"/>
    <col min="3352" max="3352" width="0.5703125" style="260" customWidth="1"/>
    <col min="3353" max="3353" width="3" style="260" customWidth="1"/>
    <col min="3354" max="3354" width="1.28515625" style="260" customWidth="1"/>
    <col min="3355" max="3355" width="7.85546875" style="260" customWidth="1"/>
    <col min="3356" max="3356" width="1.42578125" style="260" customWidth="1"/>
    <col min="3357" max="3357" width="3.28515625" style="260" customWidth="1"/>
    <col min="3358" max="3358" width="3" style="260" customWidth="1"/>
    <col min="3359" max="3359" width="3.28515625" style="260" customWidth="1"/>
    <col min="3360" max="3360" width="3" style="260" customWidth="1"/>
    <col min="3361" max="3361" width="3.7109375" style="260" customWidth="1"/>
    <col min="3362" max="3362" width="3" style="260" customWidth="1"/>
    <col min="3363" max="3584" width="9" style="260"/>
    <col min="3585" max="3585" width="1.28515625" style="260" customWidth="1"/>
    <col min="3586" max="3586" width="16.85546875" style="260" customWidth="1"/>
    <col min="3587" max="3587" width="0.140625" style="260" customWidth="1"/>
    <col min="3588" max="3589" width="0" style="260" hidden="1" customWidth="1"/>
    <col min="3590" max="3590" width="1.5703125" style="260" customWidth="1"/>
    <col min="3591" max="3602" width="3" style="260" customWidth="1"/>
    <col min="3603" max="3603" width="14.7109375" style="260" customWidth="1"/>
    <col min="3604" max="3604" width="0" style="260" hidden="1" customWidth="1"/>
    <col min="3605" max="3607" width="3" style="260" customWidth="1"/>
    <col min="3608" max="3608" width="0.5703125" style="260" customWidth="1"/>
    <col min="3609" max="3609" width="3" style="260" customWidth="1"/>
    <col min="3610" max="3610" width="1.28515625" style="260" customWidth="1"/>
    <col min="3611" max="3611" width="7.85546875" style="260" customWidth="1"/>
    <col min="3612" max="3612" width="1.42578125" style="260" customWidth="1"/>
    <col min="3613" max="3613" width="3.28515625" style="260" customWidth="1"/>
    <col min="3614" max="3614" width="3" style="260" customWidth="1"/>
    <col min="3615" max="3615" width="3.28515625" style="260" customWidth="1"/>
    <col min="3616" max="3616" width="3" style="260" customWidth="1"/>
    <col min="3617" max="3617" width="3.7109375" style="260" customWidth="1"/>
    <col min="3618" max="3618" width="3" style="260" customWidth="1"/>
    <col min="3619" max="3840" width="9" style="260"/>
    <col min="3841" max="3841" width="1.28515625" style="260" customWidth="1"/>
    <col min="3842" max="3842" width="16.85546875" style="260" customWidth="1"/>
    <col min="3843" max="3843" width="0.140625" style="260" customWidth="1"/>
    <col min="3844" max="3845" width="0" style="260" hidden="1" customWidth="1"/>
    <col min="3846" max="3846" width="1.5703125" style="260" customWidth="1"/>
    <col min="3847" max="3858" width="3" style="260" customWidth="1"/>
    <col min="3859" max="3859" width="14.7109375" style="260" customWidth="1"/>
    <col min="3860" max="3860" width="0" style="260" hidden="1" customWidth="1"/>
    <col min="3861" max="3863" width="3" style="260" customWidth="1"/>
    <col min="3864" max="3864" width="0.5703125" style="260" customWidth="1"/>
    <col min="3865" max="3865" width="3" style="260" customWidth="1"/>
    <col min="3866" max="3866" width="1.28515625" style="260" customWidth="1"/>
    <col min="3867" max="3867" width="7.85546875" style="260" customWidth="1"/>
    <col min="3868" max="3868" width="1.42578125" style="260" customWidth="1"/>
    <col min="3869" max="3869" width="3.28515625" style="260" customWidth="1"/>
    <col min="3870" max="3870" width="3" style="260" customWidth="1"/>
    <col min="3871" max="3871" width="3.28515625" style="260" customWidth="1"/>
    <col min="3872" max="3872" width="3" style="260" customWidth="1"/>
    <col min="3873" max="3873" width="3.7109375" style="260" customWidth="1"/>
    <col min="3874" max="3874" width="3" style="260" customWidth="1"/>
    <col min="3875" max="4096" width="9" style="260"/>
    <col min="4097" max="4097" width="1.28515625" style="260" customWidth="1"/>
    <col min="4098" max="4098" width="16.85546875" style="260" customWidth="1"/>
    <col min="4099" max="4099" width="0.140625" style="260" customWidth="1"/>
    <col min="4100" max="4101" width="0" style="260" hidden="1" customWidth="1"/>
    <col min="4102" max="4102" width="1.5703125" style="260" customWidth="1"/>
    <col min="4103" max="4114" width="3" style="260" customWidth="1"/>
    <col min="4115" max="4115" width="14.7109375" style="260" customWidth="1"/>
    <col min="4116" max="4116" width="0" style="260" hidden="1" customWidth="1"/>
    <col min="4117" max="4119" width="3" style="260" customWidth="1"/>
    <col min="4120" max="4120" width="0.5703125" style="260" customWidth="1"/>
    <col min="4121" max="4121" width="3" style="260" customWidth="1"/>
    <col min="4122" max="4122" width="1.28515625" style="260" customWidth="1"/>
    <col min="4123" max="4123" width="7.85546875" style="260" customWidth="1"/>
    <col min="4124" max="4124" width="1.42578125" style="260" customWidth="1"/>
    <col min="4125" max="4125" width="3.28515625" style="260" customWidth="1"/>
    <col min="4126" max="4126" width="3" style="260" customWidth="1"/>
    <col min="4127" max="4127" width="3.28515625" style="260" customWidth="1"/>
    <col min="4128" max="4128" width="3" style="260" customWidth="1"/>
    <col min="4129" max="4129" width="3.7109375" style="260" customWidth="1"/>
    <col min="4130" max="4130" width="3" style="260" customWidth="1"/>
    <col min="4131" max="4352" width="9" style="260"/>
    <col min="4353" max="4353" width="1.28515625" style="260" customWidth="1"/>
    <col min="4354" max="4354" width="16.85546875" style="260" customWidth="1"/>
    <col min="4355" max="4355" width="0.140625" style="260" customWidth="1"/>
    <col min="4356" max="4357" width="0" style="260" hidden="1" customWidth="1"/>
    <col min="4358" max="4358" width="1.5703125" style="260" customWidth="1"/>
    <col min="4359" max="4370" width="3" style="260" customWidth="1"/>
    <col min="4371" max="4371" width="14.7109375" style="260" customWidth="1"/>
    <col min="4372" max="4372" width="0" style="260" hidden="1" customWidth="1"/>
    <col min="4373" max="4375" width="3" style="260" customWidth="1"/>
    <col min="4376" max="4376" width="0.5703125" style="260" customWidth="1"/>
    <col min="4377" max="4377" width="3" style="260" customWidth="1"/>
    <col min="4378" max="4378" width="1.28515625" style="260" customWidth="1"/>
    <col min="4379" max="4379" width="7.85546875" style="260" customWidth="1"/>
    <col min="4380" max="4380" width="1.42578125" style="260" customWidth="1"/>
    <col min="4381" max="4381" width="3.28515625" style="260" customWidth="1"/>
    <col min="4382" max="4382" width="3" style="260" customWidth="1"/>
    <col min="4383" max="4383" width="3.28515625" style="260" customWidth="1"/>
    <col min="4384" max="4384" width="3" style="260" customWidth="1"/>
    <col min="4385" max="4385" width="3.7109375" style="260" customWidth="1"/>
    <col min="4386" max="4386" width="3" style="260" customWidth="1"/>
    <col min="4387" max="4608" width="9" style="260"/>
    <col min="4609" max="4609" width="1.28515625" style="260" customWidth="1"/>
    <col min="4610" max="4610" width="16.85546875" style="260" customWidth="1"/>
    <col min="4611" max="4611" width="0.140625" style="260" customWidth="1"/>
    <col min="4612" max="4613" width="0" style="260" hidden="1" customWidth="1"/>
    <col min="4614" max="4614" width="1.5703125" style="260" customWidth="1"/>
    <col min="4615" max="4626" width="3" style="260" customWidth="1"/>
    <col min="4627" max="4627" width="14.7109375" style="260" customWidth="1"/>
    <col min="4628" max="4628" width="0" style="260" hidden="1" customWidth="1"/>
    <col min="4629" max="4631" width="3" style="260" customWidth="1"/>
    <col min="4632" max="4632" width="0.5703125" style="260" customWidth="1"/>
    <col min="4633" max="4633" width="3" style="260" customWidth="1"/>
    <col min="4634" max="4634" width="1.28515625" style="260" customWidth="1"/>
    <col min="4635" max="4635" width="7.85546875" style="260" customWidth="1"/>
    <col min="4636" max="4636" width="1.42578125" style="260" customWidth="1"/>
    <col min="4637" max="4637" width="3.28515625" style="260" customWidth="1"/>
    <col min="4638" max="4638" width="3" style="260" customWidth="1"/>
    <col min="4639" max="4639" width="3.28515625" style="260" customWidth="1"/>
    <col min="4640" max="4640" width="3" style="260" customWidth="1"/>
    <col min="4641" max="4641" width="3.7109375" style="260" customWidth="1"/>
    <col min="4642" max="4642" width="3" style="260" customWidth="1"/>
    <col min="4643" max="4864" width="9" style="260"/>
    <col min="4865" max="4865" width="1.28515625" style="260" customWidth="1"/>
    <col min="4866" max="4866" width="16.85546875" style="260" customWidth="1"/>
    <col min="4867" max="4867" width="0.140625" style="260" customWidth="1"/>
    <col min="4868" max="4869" width="0" style="260" hidden="1" customWidth="1"/>
    <col min="4870" max="4870" width="1.5703125" style="260" customWidth="1"/>
    <col min="4871" max="4882" width="3" style="260" customWidth="1"/>
    <col min="4883" max="4883" width="14.7109375" style="260" customWidth="1"/>
    <col min="4884" max="4884" width="0" style="260" hidden="1" customWidth="1"/>
    <col min="4885" max="4887" width="3" style="260" customWidth="1"/>
    <col min="4888" max="4888" width="0.5703125" style="260" customWidth="1"/>
    <col min="4889" max="4889" width="3" style="260" customWidth="1"/>
    <col min="4890" max="4890" width="1.28515625" style="260" customWidth="1"/>
    <col min="4891" max="4891" width="7.85546875" style="260" customWidth="1"/>
    <col min="4892" max="4892" width="1.42578125" style="260" customWidth="1"/>
    <col min="4893" max="4893" width="3.28515625" style="260" customWidth="1"/>
    <col min="4894" max="4894" width="3" style="260" customWidth="1"/>
    <col min="4895" max="4895" width="3.28515625" style="260" customWidth="1"/>
    <col min="4896" max="4896" width="3" style="260" customWidth="1"/>
    <col min="4897" max="4897" width="3.7109375" style="260" customWidth="1"/>
    <col min="4898" max="4898" width="3" style="260" customWidth="1"/>
    <col min="4899" max="5120" width="9" style="260"/>
    <col min="5121" max="5121" width="1.28515625" style="260" customWidth="1"/>
    <col min="5122" max="5122" width="16.85546875" style="260" customWidth="1"/>
    <col min="5123" max="5123" width="0.140625" style="260" customWidth="1"/>
    <col min="5124" max="5125" width="0" style="260" hidden="1" customWidth="1"/>
    <col min="5126" max="5126" width="1.5703125" style="260" customWidth="1"/>
    <col min="5127" max="5138" width="3" style="260" customWidth="1"/>
    <col min="5139" max="5139" width="14.7109375" style="260" customWidth="1"/>
    <col min="5140" max="5140" width="0" style="260" hidden="1" customWidth="1"/>
    <col min="5141" max="5143" width="3" style="260" customWidth="1"/>
    <col min="5144" max="5144" width="0.5703125" style="260" customWidth="1"/>
    <col min="5145" max="5145" width="3" style="260" customWidth="1"/>
    <col min="5146" max="5146" width="1.28515625" style="260" customWidth="1"/>
    <col min="5147" max="5147" width="7.85546875" style="260" customWidth="1"/>
    <col min="5148" max="5148" width="1.42578125" style="260" customWidth="1"/>
    <col min="5149" max="5149" width="3.28515625" style="260" customWidth="1"/>
    <col min="5150" max="5150" width="3" style="260" customWidth="1"/>
    <col min="5151" max="5151" width="3.28515625" style="260" customWidth="1"/>
    <col min="5152" max="5152" width="3" style="260" customWidth="1"/>
    <col min="5153" max="5153" width="3.7109375" style="260" customWidth="1"/>
    <col min="5154" max="5154" width="3" style="260" customWidth="1"/>
    <col min="5155" max="5376" width="9" style="260"/>
    <col min="5377" max="5377" width="1.28515625" style="260" customWidth="1"/>
    <col min="5378" max="5378" width="16.85546875" style="260" customWidth="1"/>
    <col min="5379" max="5379" width="0.140625" style="260" customWidth="1"/>
    <col min="5380" max="5381" width="0" style="260" hidden="1" customWidth="1"/>
    <col min="5382" max="5382" width="1.5703125" style="260" customWidth="1"/>
    <col min="5383" max="5394" width="3" style="260" customWidth="1"/>
    <col min="5395" max="5395" width="14.7109375" style="260" customWidth="1"/>
    <col min="5396" max="5396" width="0" style="260" hidden="1" customWidth="1"/>
    <col min="5397" max="5399" width="3" style="260" customWidth="1"/>
    <col min="5400" max="5400" width="0.5703125" style="260" customWidth="1"/>
    <col min="5401" max="5401" width="3" style="260" customWidth="1"/>
    <col min="5402" max="5402" width="1.28515625" style="260" customWidth="1"/>
    <col min="5403" max="5403" width="7.85546875" style="260" customWidth="1"/>
    <col min="5404" max="5404" width="1.42578125" style="260" customWidth="1"/>
    <col min="5405" max="5405" width="3.28515625" style="260" customWidth="1"/>
    <col min="5406" max="5406" width="3" style="260" customWidth="1"/>
    <col min="5407" max="5407" width="3.28515625" style="260" customWidth="1"/>
    <col min="5408" max="5408" width="3" style="260" customWidth="1"/>
    <col min="5409" max="5409" width="3.7109375" style="260" customWidth="1"/>
    <col min="5410" max="5410" width="3" style="260" customWidth="1"/>
    <col min="5411" max="5632" width="9" style="260"/>
    <col min="5633" max="5633" width="1.28515625" style="260" customWidth="1"/>
    <col min="5634" max="5634" width="16.85546875" style="260" customWidth="1"/>
    <col min="5635" max="5635" width="0.140625" style="260" customWidth="1"/>
    <col min="5636" max="5637" width="0" style="260" hidden="1" customWidth="1"/>
    <col min="5638" max="5638" width="1.5703125" style="260" customWidth="1"/>
    <col min="5639" max="5650" width="3" style="260" customWidth="1"/>
    <col min="5651" max="5651" width="14.7109375" style="260" customWidth="1"/>
    <col min="5652" max="5652" width="0" style="260" hidden="1" customWidth="1"/>
    <col min="5653" max="5655" width="3" style="260" customWidth="1"/>
    <col min="5656" max="5656" width="0.5703125" style="260" customWidth="1"/>
    <col min="5657" max="5657" width="3" style="260" customWidth="1"/>
    <col min="5658" max="5658" width="1.28515625" style="260" customWidth="1"/>
    <col min="5659" max="5659" width="7.85546875" style="260" customWidth="1"/>
    <col min="5660" max="5660" width="1.42578125" style="260" customWidth="1"/>
    <col min="5661" max="5661" width="3.28515625" style="260" customWidth="1"/>
    <col min="5662" max="5662" width="3" style="260" customWidth="1"/>
    <col min="5663" max="5663" width="3.28515625" style="260" customWidth="1"/>
    <col min="5664" max="5664" width="3" style="260" customWidth="1"/>
    <col min="5665" max="5665" width="3.7109375" style="260" customWidth="1"/>
    <col min="5666" max="5666" width="3" style="260" customWidth="1"/>
    <col min="5667" max="5888" width="9" style="260"/>
    <col min="5889" max="5889" width="1.28515625" style="260" customWidth="1"/>
    <col min="5890" max="5890" width="16.85546875" style="260" customWidth="1"/>
    <col min="5891" max="5891" width="0.140625" style="260" customWidth="1"/>
    <col min="5892" max="5893" width="0" style="260" hidden="1" customWidth="1"/>
    <col min="5894" max="5894" width="1.5703125" style="260" customWidth="1"/>
    <col min="5895" max="5906" width="3" style="260" customWidth="1"/>
    <col min="5907" max="5907" width="14.7109375" style="260" customWidth="1"/>
    <col min="5908" max="5908" width="0" style="260" hidden="1" customWidth="1"/>
    <col min="5909" max="5911" width="3" style="260" customWidth="1"/>
    <col min="5912" max="5912" width="0.5703125" style="260" customWidth="1"/>
    <col min="5913" max="5913" width="3" style="260" customWidth="1"/>
    <col min="5914" max="5914" width="1.28515625" style="260" customWidth="1"/>
    <col min="5915" max="5915" width="7.85546875" style="260" customWidth="1"/>
    <col min="5916" max="5916" width="1.42578125" style="260" customWidth="1"/>
    <col min="5917" max="5917" width="3.28515625" style="260" customWidth="1"/>
    <col min="5918" max="5918" width="3" style="260" customWidth="1"/>
    <col min="5919" max="5919" width="3.28515625" style="260" customWidth="1"/>
    <col min="5920" max="5920" width="3" style="260" customWidth="1"/>
    <col min="5921" max="5921" width="3.7109375" style="260" customWidth="1"/>
    <col min="5922" max="5922" width="3" style="260" customWidth="1"/>
    <col min="5923" max="6144" width="9" style="260"/>
    <col min="6145" max="6145" width="1.28515625" style="260" customWidth="1"/>
    <col min="6146" max="6146" width="16.85546875" style="260" customWidth="1"/>
    <col min="6147" max="6147" width="0.140625" style="260" customWidth="1"/>
    <col min="6148" max="6149" width="0" style="260" hidden="1" customWidth="1"/>
    <col min="6150" max="6150" width="1.5703125" style="260" customWidth="1"/>
    <col min="6151" max="6162" width="3" style="260" customWidth="1"/>
    <col min="6163" max="6163" width="14.7109375" style="260" customWidth="1"/>
    <col min="6164" max="6164" width="0" style="260" hidden="1" customWidth="1"/>
    <col min="6165" max="6167" width="3" style="260" customWidth="1"/>
    <col min="6168" max="6168" width="0.5703125" style="260" customWidth="1"/>
    <col min="6169" max="6169" width="3" style="260" customWidth="1"/>
    <col min="6170" max="6170" width="1.28515625" style="260" customWidth="1"/>
    <col min="6171" max="6171" width="7.85546875" style="260" customWidth="1"/>
    <col min="6172" max="6172" width="1.42578125" style="260" customWidth="1"/>
    <col min="6173" max="6173" width="3.28515625" style="260" customWidth="1"/>
    <col min="6174" max="6174" width="3" style="260" customWidth="1"/>
    <col min="6175" max="6175" width="3.28515625" style="260" customWidth="1"/>
    <col min="6176" max="6176" width="3" style="260" customWidth="1"/>
    <col min="6177" max="6177" width="3.7109375" style="260" customWidth="1"/>
    <col min="6178" max="6178" width="3" style="260" customWidth="1"/>
    <col min="6179" max="6400" width="9" style="260"/>
    <col min="6401" max="6401" width="1.28515625" style="260" customWidth="1"/>
    <col min="6402" max="6402" width="16.85546875" style="260" customWidth="1"/>
    <col min="6403" max="6403" width="0.140625" style="260" customWidth="1"/>
    <col min="6404" max="6405" width="0" style="260" hidden="1" customWidth="1"/>
    <col min="6406" max="6406" width="1.5703125" style="260" customWidth="1"/>
    <col min="6407" max="6418" width="3" style="260" customWidth="1"/>
    <col min="6419" max="6419" width="14.7109375" style="260" customWidth="1"/>
    <col min="6420" max="6420" width="0" style="260" hidden="1" customWidth="1"/>
    <col min="6421" max="6423" width="3" style="260" customWidth="1"/>
    <col min="6424" max="6424" width="0.5703125" style="260" customWidth="1"/>
    <col min="6425" max="6425" width="3" style="260" customWidth="1"/>
    <col min="6426" max="6426" width="1.28515625" style="260" customWidth="1"/>
    <col min="6427" max="6427" width="7.85546875" style="260" customWidth="1"/>
    <col min="6428" max="6428" width="1.42578125" style="260" customWidth="1"/>
    <col min="6429" max="6429" width="3.28515625" style="260" customWidth="1"/>
    <col min="6430" max="6430" width="3" style="260" customWidth="1"/>
    <col min="6431" max="6431" width="3.28515625" style="260" customWidth="1"/>
    <col min="6432" max="6432" width="3" style="260" customWidth="1"/>
    <col min="6433" max="6433" width="3.7109375" style="260" customWidth="1"/>
    <col min="6434" max="6434" width="3" style="260" customWidth="1"/>
    <col min="6435" max="6656" width="9" style="260"/>
    <col min="6657" max="6657" width="1.28515625" style="260" customWidth="1"/>
    <col min="6658" max="6658" width="16.85546875" style="260" customWidth="1"/>
    <col min="6659" max="6659" width="0.140625" style="260" customWidth="1"/>
    <col min="6660" max="6661" width="0" style="260" hidden="1" customWidth="1"/>
    <col min="6662" max="6662" width="1.5703125" style="260" customWidth="1"/>
    <col min="6663" max="6674" width="3" style="260" customWidth="1"/>
    <col min="6675" max="6675" width="14.7109375" style="260" customWidth="1"/>
    <col min="6676" max="6676" width="0" style="260" hidden="1" customWidth="1"/>
    <col min="6677" max="6679" width="3" style="260" customWidth="1"/>
    <col min="6680" max="6680" width="0.5703125" style="260" customWidth="1"/>
    <col min="6681" max="6681" width="3" style="260" customWidth="1"/>
    <col min="6682" max="6682" width="1.28515625" style="260" customWidth="1"/>
    <col min="6683" max="6683" width="7.85546875" style="260" customWidth="1"/>
    <col min="6684" max="6684" width="1.42578125" style="260" customWidth="1"/>
    <col min="6685" max="6685" width="3.28515625" style="260" customWidth="1"/>
    <col min="6686" max="6686" width="3" style="260" customWidth="1"/>
    <col min="6687" max="6687" width="3.28515625" style="260" customWidth="1"/>
    <col min="6688" max="6688" width="3" style="260" customWidth="1"/>
    <col min="6689" max="6689" width="3.7109375" style="260" customWidth="1"/>
    <col min="6690" max="6690" width="3" style="260" customWidth="1"/>
    <col min="6691" max="6912" width="9" style="260"/>
    <col min="6913" max="6913" width="1.28515625" style="260" customWidth="1"/>
    <col min="6914" max="6914" width="16.85546875" style="260" customWidth="1"/>
    <col min="6915" max="6915" width="0.140625" style="260" customWidth="1"/>
    <col min="6916" max="6917" width="0" style="260" hidden="1" customWidth="1"/>
    <col min="6918" max="6918" width="1.5703125" style="260" customWidth="1"/>
    <col min="6919" max="6930" width="3" style="260" customWidth="1"/>
    <col min="6931" max="6931" width="14.7109375" style="260" customWidth="1"/>
    <col min="6932" max="6932" width="0" style="260" hidden="1" customWidth="1"/>
    <col min="6933" max="6935" width="3" style="260" customWidth="1"/>
    <col min="6936" max="6936" width="0.5703125" style="260" customWidth="1"/>
    <col min="6937" max="6937" width="3" style="260" customWidth="1"/>
    <col min="6938" max="6938" width="1.28515625" style="260" customWidth="1"/>
    <col min="6939" max="6939" width="7.85546875" style="260" customWidth="1"/>
    <col min="6940" max="6940" width="1.42578125" style="260" customWidth="1"/>
    <col min="6941" max="6941" width="3.28515625" style="260" customWidth="1"/>
    <col min="6942" max="6942" width="3" style="260" customWidth="1"/>
    <col min="6943" max="6943" width="3.28515625" style="260" customWidth="1"/>
    <col min="6944" max="6944" width="3" style="260" customWidth="1"/>
    <col min="6945" max="6945" width="3.7109375" style="260" customWidth="1"/>
    <col min="6946" max="6946" width="3" style="260" customWidth="1"/>
    <col min="6947" max="7168" width="9" style="260"/>
    <col min="7169" max="7169" width="1.28515625" style="260" customWidth="1"/>
    <col min="7170" max="7170" width="16.85546875" style="260" customWidth="1"/>
    <col min="7171" max="7171" width="0.140625" style="260" customWidth="1"/>
    <col min="7172" max="7173" width="0" style="260" hidden="1" customWidth="1"/>
    <col min="7174" max="7174" width="1.5703125" style="260" customWidth="1"/>
    <col min="7175" max="7186" width="3" style="260" customWidth="1"/>
    <col min="7187" max="7187" width="14.7109375" style="260" customWidth="1"/>
    <col min="7188" max="7188" width="0" style="260" hidden="1" customWidth="1"/>
    <col min="7189" max="7191" width="3" style="260" customWidth="1"/>
    <col min="7192" max="7192" width="0.5703125" style="260" customWidth="1"/>
    <col min="7193" max="7193" width="3" style="260" customWidth="1"/>
    <col min="7194" max="7194" width="1.28515625" style="260" customWidth="1"/>
    <col min="7195" max="7195" width="7.85546875" style="260" customWidth="1"/>
    <col min="7196" max="7196" width="1.42578125" style="260" customWidth="1"/>
    <col min="7197" max="7197" width="3.28515625" style="260" customWidth="1"/>
    <col min="7198" max="7198" width="3" style="260" customWidth="1"/>
    <col min="7199" max="7199" width="3.28515625" style="260" customWidth="1"/>
    <col min="7200" max="7200" width="3" style="260" customWidth="1"/>
    <col min="7201" max="7201" width="3.7109375" style="260" customWidth="1"/>
    <col min="7202" max="7202" width="3" style="260" customWidth="1"/>
    <col min="7203" max="7424" width="9" style="260"/>
    <col min="7425" max="7425" width="1.28515625" style="260" customWidth="1"/>
    <col min="7426" max="7426" width="16.85546875" style="260" customWidth="1"/>
    <col min="7427" max="7427" width="0.140625" style="260" customWidth="1"/>
    <col min="7428" max="7429" width="0" style="260" hidden="1" customWidth="1"/>
    <col min="7430" max="7430" width="1.5703125" style="260" customWidth="1"/>
    <col min="7431" max="7442" width="3" style="260" customWidth="1"/>
    <col min="7443" max="7443" width="14.7109375" style="260" customWidth="1"/>
    <col min="7444" max="7444" width="0" style="260" hidden="1" customWidth="1"/>
    <col min="7445" max="7447" width="3" style="260" customWidth="1"/>
    <col min="7448" max="7448" width="0.5703125" style="260" customWidth="1"/>
    <col min="7449" max="7449" width="3" style="260" customWidth="1"/>
    <col min="7450" max="7450" width="1.28515625" style="260" customWidth="1"/>
    <col min="7451" max="7451" width="7.85546875" style="260" customWidth="1"/>
    <col min="7452" max="7452" width="1.42578125" style="260" customWidth="1"/>
    <col min="7453" max="7453" width="3.28515625" style="260" customWidth="1"/>
    <col min="7454" max="7454" width="3" style="260" customWidth="1"/>
    <col min="7455" max="7455" width="3.28515625" style="260" customWidth="1"/>
    <col min="7456" max="7456" width="3" style="260" customWidth="1"/>
    <col min="7457" max="7457" width="3.7109375" style="260" customWidth="1"/>
    <col min="7458" max="7458" width="3" style="260" customWidth="1"/>
    <col min="7459" max="7680" width="9" style="260"/>
    <col min="7681" max="7681" width="1.28515625" style="260" customWidth="1"/>
    <col min="7682" max="7682" width="16.85546875" style="260" customWidth="1"/>
    <col min="7683" max="7683" width="0.140625" style="260" customWidth="1"/>
    <col min="7684" max="7685" width="0" style="260" hidden="1" customWidth="1"/>
    <col min="7686" max="7686" width="1.5703125" style="260" customWidth="1"/>
    <col min="7687" max="7698" width="3" style="260" customWidth="1"/>
    <col min="7699" max="7699" width="14.7109375" style="260" customWidth="1"/>
    <col min="7700" max="7700" width="0" style="260" hidden="1" customWidth="1"/>
    <col min="7701" max="7703" width="3" style="260" customWidth="1"/>
    <col min="7704" max="7704" width="0.5703125" style="260" customWidth="1"/>
    <col min="7705" max="7705" width="3" style="260" customWidth="1"/>
    <col min="7706" max="7706" width="1.28515625" style="260" customWidth="1"/>
    <col min="7707" max="7707" width="7.85546875" style="260" customWidth="1"/>
    <col min="7708" max="7708" width="1.42578125" style="260" customWidth="1"/>
    <col min="7709" max="7709" width="3.28515625" style="260" customWidth="1"/>
    <col min="7710" max="7710" width="3" style="260" customWidth="1"/>
    <col min="7711" max="7711" width="3.28515625" style="260" customWidth="1"/>
    <col min="7712" max="7712" width="3" style="260" customWidth="1"/>
    <col min="7713" max="7713" width="3.7109375" style="260" customWidth="1"/>
    <col min="7714" max="7714" width="3" style="260" customWidth="1"/>
    <col min="7715" max="7936" width="9" style="260"/>
    <col min="7937" max="7937" width="1.28515625" style="260" customWidth="1"/>
    <col min="7938" max="7938" width="16.85546875" style="260" customWidth="1"/>
    <col min="7939" max="7939" width="0.140625" style="260" customWidth="1"/>
    <col min="7940" max="7941" width="0" style="260" hidden="1" customWidth="1"/>
    <col min="7942" max="7942" width="1.5703125" style="260" customWidth="1"/>
    <col min="7943" max="7954" width="3" style="260" customWidth="1"/>
    <col min="7955" max="7955" width="14.7109375" style="260" customWidth="1"/>
    <col min="7956" max="7956" width="0" style="260" hidden="1" customWidth="1"/>
    <col min="7957" max="7959" width="3" style="260" customWidth="1"/>
    <col min="7960" max="7960" width="0.5703125" style="260" customWidth="1"/>
    <col min="7961" max="7961" width="3" style="260" customWidth="1"/>
    <col min="7962" max="7962" width="1.28515625" style="260" customWidth="1"/>
    <col min="7963" max="7963" width="7.85546875" style="260" customWidth="1"/>
    <col min="7964" max="7964" width="1.42578125" style="260" customWidth="1"/>
    <col min="7965" max="7965" width="3.28515625" style="260" customWidth="1"/>
    <col min="7966" max="7966" width="3" style="260" customWidth="1"/>
    <col min="7967" max="7967" width="3.28515625" style="260" customWidth="1"/>
    <col min="7968" max="7968" width="3" style="260" customWidth="1"/>
    <col min="7969" max="7969" width="3.7109375" style="260" customWidth="1"/>
    <col min="7970" max="7970" width="3" style="260" customWidth="1"/>
    <col min="7971" max="8192" width="9" style="260"/>
    <col min="8193" max="8193" width="1.28515625" style="260" customWidth="1"/>
    <col min="8194" max="8194" width="16.85546875" style="260" customWidth="1"/>
    <col min="8195" max="8195" width="0.140625" style="260" customWidth="1"/>
    <col min="8196" max="8197" width="0" style="260" hidden="1" customWidth="1"/>
    <col min="8198" max="8198" width="1.5703125" style="260" customWidth="1"/>
    <col min="8199" max="8210" width="3" style="260" customWidth="1"/>
    <col min="8211" max="8211" width="14.7109375" style="260" customWidth="1"/>
    <col min="8212" max="8212" width="0" style="260" hidden="1" customWidth="1"/>
    <col min="8213" max="8215" width="3" style="260" customWidth="1"/>
    <col min="8216" max="8216" width="0.5703125" style="260" customWidth="1"/>
    <col min="8217" max="8217" width="3" style="260" customWidth="1"/>
    <col min="8218" max="8218" width="1.28515625" style="260" customWidth="1"/>
    <col min="8219" max="8219" width="7.85546875" style="260" customWidth="1"/>
    <col min="8220" max="8220" width="1.42578125" style="260" customWidth="1"/>
    <col min="8221" max="8221" width="3.28515625" style="260" customWidth="1"/>
    <col min="8222" max="8222" width="3" style="260" customWidth="1"/>
    <col min="8223" max="8223" width="3.28515625" style="260" customWidth="1"/>
    <col min="8224" max="8224" width="3" style="260" customWidth="1"/>
    <col min="8225" max="8225" width="3.7109375" style="260" customWidth="1"/>
    <col min="8226" max="8226" width="3" style="260" customWidth="1"/>
    <col min="8227" max="8448" width="9" style="260"/>
    <col min="8449" max="8449" width="1.28515625" style="260" customWidth="1"/>
    <col min="8450" max="8450" width="16.85546875" style="260" customWidth="1"/>
    <col min="8451" max="8451" width="0.140625" style="260" customWidth="1"/>
    <col min="8452" max="8453" width="0" style="260" hidden="1" customWidth="1"/>
    <col min="8454" max="8454" width="1.5703125" style="260" customWidth="1"/>
    <col min="8455" max="8466" width="3" style="260" customWidth="1"/>
    <col min="8467" max="8467" width="14.7109375" style="260" customWidth="1"/>
    <col min="8468" max="8468" width="0" style="260" hidden="1" customWidth="1"/>
    <col min="8469" max="8471" width="3" style="260" customWidth="1"/>
    <col min="8472" max="8472" width="0.5703125" style="260" customWidth="1"/>
    <col min="8473" max="8473" width="3" style="260" customWidth="1"/>
    <col min="8474" max="8474" width="1.28515625" style="260" customWidth="1"/>
    <col min="8475" max="8475" width="7.85546875" style="260" customWidth="1"/>
    <col min="8476" max="8476" width="1.42578125" style="260" customWidth="1"/>
    <col min="8477" max="8477" width="3.28515625" style="260" customWidth="1"/>
    <col min="8478" max="8478" width="3" style="260" customWidth="1"/>
    <col min="8479" max="8479" width="3.28515625" style="260" customWidth="1"/>
    <col min="8480" max="8480" width="3" style="260" customWidth="1"/>
    <col min="8481" max="8481" width="3.7109375" style="260" customWidth="1"/>
    <col min="8482" max="8482" width="3" style="260" customWidth="1"/>
    <col min="8483" max="8704" width="9" style="260"/>
    <col min="8705" max="8705" width="1.28515625" style="260" customWidth="1"/>
    <col min="8706" max="8706" width="16.85546875" style="260" customWidth="1"/>
    <col min="8707" max="8707" width="0.140625" style="260" customWidth="1"/>
    <col min="8708" max="8709" width="0" style="260" hidden="1" customWidth="1"/>
    <col min="8710" max="8710" width="1.5703125" style="260" customWidth="1"/>
    <col min="8711" max="8722" width="3" style="260" customWidth="1"/>
    <col min="8723" max="8723" width="14.7109375" style="260" customWidth="1"/>
    <col min="8724" max="8724" width="0" style="260" hidden="1" customWidth="1"/>
    <col min="8725" max="8727" width="3" style="260" customWidth="1"/>
    <col min="8728" max="8728" width="0.5703125" style="260" customWidth="1"/>
    <col min="8729" max="8729" width="3" style="260" customWidth="1"/>
    <col min="8730" max="8730" width="1.28515625" style="260" customWidth="1"/>
    <col min="8731" max="8731" width="7.85546875" style="260" customWidth="1"/>
    <col min="8732" max="8732" width="1.42578125" style="260" customWidth="1"/>
    <col min="8733" max="8733" width="3.28515625" style="260" customWidth="1"/>
    <col min="8734" max="8734" width="3" style="260" customWidth="1"/>
    <col min="8735" max="8735" width="3.28515625" style="260" customWidth="1"/>
    <col min="8736" max="8736" width="3" style="260" customWidth="1"/>
    <col min="8737" max="8737" width="3.7109375" style="260" customWidth="1"/>
    <col min="8738" max="8738" width="3" style="260" customWidth="1"/>
    <col min="8739" max="8960" width="9" style="260"/>
    <col min="8961" max="8961" width="1.28515625" style="260" customWidth="1"/>
    <col min="8962" max="8962" width="16.85546875" style="260" customWidth="1"/>
    <col min="8963" max="8963" width="0.140625" style="260" customWidth="1"/>
    <col min="8964" max="8965" width="0" style="260" hidden="1" customWidth="1"/>
    <col min="8966" max="8966" width="1.5703125" style="260" customWidth="1"/>
    <col min="8967" max="8978" width="3" style="260" customWidth="1"/>
    <col min="8979" max="8979" width="14.7109375" style="260" customWidth="1"/>
    <col min="8980" max="8980" width="0" style="260" hidden="1" customWidth="1"/>
    <col min="8981" max="8983" width="3" style="260" customWidth="1"/>
    <col min="8984" max="8984" width="0.5703125" style="260" customWidth="1"/>
    <col min="8985" max="8985" width="3" style="260" customWidth="1"/>
    <col min="8986" max="8986" width="1.28515625" style="260" customWidth="1"/>
    <col min="8987" max="8987" width="7.85546875" style="260" customWidth="1"/>
    <col min="8988" max="8988" width="1.42578125" style="260" customWidth="1"/>
    <col min="8989" max="8989" width="3.28515625" style="260" customWidth="1"/>
    <col min="8990" max="8990" width="3" style="260" customWidth="1"/>
    <col min="8991" max="8991" width="3.28515625" style="260" customWidth="1"/>
    <col min="8992" max="8992" width="3" style="260" customWidth="1"/>
    <col min="8993" max="8993" width="3.7109375" style="260" customWidth="1"/>
    <col min="8994" max="8994" width="3" style="260" customWidth="1"/>
    <col min="8995" max="9216" width="9" style="260"/>
    <col min="9217" max="9217" width="1.28515625" style="260" customWidth="1"/>
    <col min="9218" max="9218" width="16.85546875" style="260" customWidth="1"/>
    <col min="9219" max="9219" width="0.140625" style="260" customWidth="1"/>
    <col min="9220" max="9221" width="0" style="260" hidden="1" customWidth="1"/>
    <col min="9222" max="9222" width="1.5703125" style="260" customWidth="1"/>
    <col min="9223" max="9234" width="3" style="260" customWidth="1"/>
    <col min="9235" max="9235" width="14.7109375" style="260" customWidth="1"/>
    <col min="9236" max="9236" width="0" style="260" hidden="1" customWidth="1"/>
    <col min="9237" max="9239" width="3" style="260" customWidth="1"/>
    <col min="9240" max="9240" width="0.5703125" style="260" customWidth="1"/>
    <col min="9241" max="9241" width="3" style="260" customWidth="1"/>
    <col min="9242" max="9242" width="1.28515625" style="260" customWidth="1"/>
    <col min="9243" max="9243" width="7.85546875" style="260" customWidth="1"/>
    <col min="9244" max="9244" width="1.42578125" style="260" customWidth="1"/>
    <col min="9245" max="9245" width="3.28515625" style="260" customWidth="1"/>
    <col min="9246" max="9246" width="3" style="260" customWidth="1"/>
    <col min="9247" max="9247" width="3.28515625" style="260" customWidth="1"/>
    <col min="9248" max="9248" width="3" style="260" customWidth="1"/>
    <col min="9249" max="9249" width="3.7109375" style="260" customWidth="1"/>
    <col min="9250" max="9250" width="3" style="260" customWidth="1"/>
    <col min="9251" max="9472" width="9" style="260"/>
    <col min="9473" max="9473" width="1.28515625" style="260" customWidth="1"/>
    <col min="9474" max="9474" width="16.85546875" style="260" customWidth="1"/>
    <col min="9475" max="9475" width="0.140625" style="260" customWidth="1"/>
    <col min="9476" max="9477" width="0" style="260" hidden="1" customWidth="1"/>
    <col min="9478" max="9478" width="1.5703125" style="260" customWidth="1"/>
    <col min="9479" max="9490" width="3" style="260" customWidth="1"/>
    <col min="9491" max="9491" width="14.7109375" style="260" customWidth="1"/>
    <col min="9492" max="9492" width="0" style="260" hidden="1" customWidth="1"/>
    <col min="9493" max="9495" width="3" style="260" customWidth="1"/>
    <col min="9496" max="9496" width="0.5703125" style="260" customWidth="1"/>
    <col min="9497" max="9497" width="3" style="260" customWidth="1"/>
    <col min="9498" max="9498" width="1.28515625" style="260" customWidth="1"/>
    <col min="9499" max="9499" width="7.85546875" style="260" customWidth="1"/>
    <col min="9500" max="9500" width="1.42578125" style="260" customWidth="1"/>
    <col min="9501" max="9501" width="3.28515625" style="260" customWidth="1"/>
    <col min="9502" max="9502" width="3" style="260" customWidth="1"/>
    <col min="9503" max="9503" width="3.28515625" style="260" customWidth="1"/>
    <col min="9504" max="9504" width="3" style="260" customWidth="1"/>
    <col min="9505" max="9505" width="3.7109375" style="260" customWidth="1"/>
    <col min="9506" max="9506" width="3" style="260" customWidth="1"/>
    <col min="9507" max="9728" width="9" style="260"/>
    <col min="9729" max="9729" width="1.28515625" style="260" customWidth="1"/>
    <col min="9730" max="9730" width="16.85546875" style="260" customWidth="1"/>
    <col min="9731" max="9731" width="0.140625" style="260" customWidth="1"/>
    <col min="9732" max="9733" width="0" style="260" hidden="1" customWidth="1"/>
    <col min="9734" max="9734" width="1.5703125" style="260" customWidth="1"/>
    <col min="9735" max="9746" width="3" style="260" customWidth="1"/>
    <col min="9747" max="9747" width="14.7109375" style="260" customWidth="1"/>
    <col min="9748" max="9748" width="0" style="260" hidden="1" customWidth="1"/>
    <col min="9749" max="9751" width="3" style="260" customWidth="1"/>
    <col min="9752" max="9752" width="0.5703125" style="260" customWidth="1"/>
    <col min="9753" max="9753" width="3" style="260" customWidth="1"/>
    <col min="9754" max="9754" width="1.28515625" style="260" customWidth="1"/>
    <col min="9755" max="9755" width="7.85546875" style="260" customWidth="1"/>
    <col min="9756" max="9756" width="1.42578125" style="260" customWidth="1"/>
    <col min="9757" max="9757" width="3.28515625" style="260" customWidth="1"/>
    <col min="9758" max="9758" width="3" style="260" customWidth="1"/>
    <col min="9759" max="9759" width="3.28515625" style="260" customWidth="1"/>
    <col min="9760" max="9760" width="3" style="260" customWidth="1"/>
    <col min="9761" max="9761" width="3.7109375" style="260" customWidth="1"/>
    <col min="9762" max="9762" width="3" style="260" customWidth="1"/>
    <col min="9763" max="9984" width="9" style="260"/>
    <col min="9985" max="9985" width="1.28515625" style="260" customWidth="1"/>
    <col min="9986" max="9986" width="16.85546875" style="260" customWidth="1"/>
    <col min="9987" max="9987" width="0.140625" style="260" customWidth="1"/>
    <col min="9988" max="9989" width="0" style="260" hidden="1" customWidth="1"/>
    <col min="9990" max="9990" width="1.5703125" style="260" customWidth="1"/>
    <col min="9991" max="10002" width="3" style="260" customWidth="1"/>
    <col min="10003" max="10003" width="14.7109375" style="260" customWidth="1"/>
    <col min="10004" max="10004" width="0" style="260" hidden="1" customWidth="1"/>
    <col min="10005" max="10007" width="3" style="260" customWidth="1"/>
    <col min="10008" max="10008" width="0.5703125" style="260" customWidth="1"/>
    <col min="10009" max="10009" width="3" style="260" customWidth="1"/>
    <col min="10010" max="10010" width="1.28515625" style="260" customWidth="1"/>
    <col min="10011" max="10011" width="7.85546875" style="260" customWidth="1"/>
    <col min="10012" max="10012" width="1.42578125" style="260" customWidth="1"/>
    <col min="10013" max="10013" width="3.28515625" style="260" customWidth="1"/>
    <col min="10014" max="10014" width="3" style="260" customWidth="1"/>
    <col min="10015" max="10015" width="3.28515625" style="260" customWidth="1"/>
    <col min="10016" max="10016" width="3" style="260" customWidth="1"/>
    <col min="10017" max="10017" width="3.7109375" style="260" customWidth="1"/>
    <col min="10018" max="10018" width="3" style="260" customWidth="1"/>
    <col min="10019" max="10240" width="9" style="260"/>
    <col min="10241" max="10241" width="1.28515625" style="260" customWidth="1"/>
    <col min="10242" max="10242" width="16.85546875" style="260" customWidth="1"/>
    <col min="10243" max="10243" width="0.140625" style="260" customWidth="1"/>
    <col min="10244" max="10245" width="0" style="260" hidden="1" customWidth="1"/>
    <col min="10246" max="10246" width="1.5703125" style="260" customWidth="1"/>
    <col min="10247" max="10258" width="3" style="260" customWidth="1"/>
    <col min="10259" max="10259" width="14.7109375" style="260" customWidth="1"/>
    <col min="10260" max="10260" width="0" style="260" hidden="1" customWidth="1"/>
    <col min="10261" max="10263" width="3" style="260" customWidth="1"/>
    <col min="10264" max="10264" width="0.5703125" style="260" customWidth="1"/>
    <col min="10265" max="10265" width="3" style="260" customWidth="1"/>
    <col min="10266" max="10266" width="1.28515625" style="260" customWidth="1"/>
    <col min="10267" max="10267" width="7.85546875" style="260" customWidth="1"/>
    <col min="10268" max="10268" width="1.42578125" style="260" customWidth="1"/>
    <col min="10269" max="10269" width="3.28515625" style="260" customWidth="1"/>
    <col min="10270" max="10270" width="3" style="260" customWidth="1"/>
    <col min="10271" max="10271" width="3.28515625" style="260" customWidth="1"/>
    <col min="10272" max="10272" width="3" style="260" customWidth="1"/>
    <col min="10273" max="10273" width="3.7109375" style="260" customWidth="1"/>
    <col min="10274" max="10274" width="3" style="260" customWidth="1"/>
    <col min="10275" max="10496" width="9" style="260"/>
    <col min="10497" max="10497" width="1.28515625" style="260" customWidth="1"/>
    <col min="10498" max="10498" width="16.85546875" style="260" customWidth="1"/>
    <col min="10499" max="10499" width="0.140625" style="260" customWidth="1"/>
    <col min="10500" max="10501" width="0" style="260" hidden="1" customWidth="1"/>
    <col min="10502" max="10502" width="1.5703125" style="260" customWidth="1"/>
    <col min="10503" max="10514" width="3" style="260" customWidth="1"/>
    <col min="10515" max="10515" width="14.7109375" style="260" customWidth="1"/>
    <col min="10516" max="10516" width="0" style="260" hidden="1" customWidth="1"/>
    <col min="10517" max="10519" width="3" style="260" customWidth="1"/>
    <col min="10520" max="10520" width="0.5703125" style="260" customWidth="1"/>
    <col min="10521" max="10521" width="3" style="260" customWidth="1"/>
    <col min="10522" max="10522" width="1.28515625" style="260" customWidth="1"/>
    <col min="10523" max="10523" width="7.85546875" style="260" customWidth="1"/>
    <col min="10524" max="10524" width="1.42578125" style="260" customWidth="1"/>
    <col min="10525" max="10525" width="3.28515625" style="260" customWidth="1"/>
    <col min="10526" max="10526" width="3" style="260" customWidth="1"/>
    <col min="10527" max="10527" width="3.28515625" style="260" customWidth="1"/>
    <col min="10528" max="10528" width="3" style="260" customWidth="1"/>
    <col min="10529" max="10529" width="3.7109375" style="260" customWidth="1"/>
    <col min="10530" max="10530" width="3" style="260" customWidth="1"/>
    <col min="10531" max="10752" width="9" style="260"/>
    <col min="10753" max="10753" width="1.28515625" style="260" customWidth="1"/>
    <col min="10754" max="10754" width="16.85546875" style="260" customWidth="1"/>
    <col min="10755" max="10755" width="0.140625" style="260" customWidth="1"/>
    <col min="10756" max="10757" width="0" style="260" hidden="1" customWidth="1"/>
    <col min="10758" max="10758" width="1.5703125" style="260" customWidth="1"/>
    <col min="10759" max="10770" width="3" style="260" customWidth="1"/>
    <col min="10771" max="10771" width="14.7109375" style="260" customWidth="1"/>
    <col min="10772" max="10772" width="0" style="260" hidden="1" customWidth="1"/>
    <col min="10773" max="10775" width="3" style="260" customWidth="1"/>
    <col min="10776" max="10776" width="0.5703125" style="260" customWidth="1"/>
    <col min="10777" max="10777" width="3" style="260" customWidth="1"/>
    <col min="10778" max="10778" width="1.28515625" style="260" customWidth="1"/>
    <col min="10779" max="10779" width="7.85546875" style="260" customWidth="1"/>
    <col min="10780" max="10780" width="1.42578125" style="260" customWidth="1"/>
    <col min="10781" max="10781" width="3.28515625" style="260" customWidth="1"/>
    <col min="10782" max="10782" width="3" style="260" customWidth="1"/>
    <col min="10783" max="10783" width="3.28515625" style="260" customWidth="1"/>
    <col min="10784" max="10784" width="3" style="260" customWidth="1"/>
    <col min="10785" max="10785" width="3.7109375" style="260" customWidth="1"/>
    <col min="10786" max="10786" width="3" style="260" customWidth="1"/>
    <col min="10787" max="11008" width="9" style="260"/>
    <col min="11009" max="11009" width="1.28515625" style="260" customWidth="1"/>
    <col min="11010" max="11010" width="16.85546875" style="260" customWidth="1"/>
    <col min="11011" max="11011" width="0.140625" style="260" customWidth="1"/>
    <col min="11012" max="11013" width="0" style="260" hidden="1" customWidth="1"/>
    <col min="11014" max="11014" width="1.5703125" style="260" customWidth="1"/>
    <col min="11015" max="11026" width="3" style="260" customWidth="1"/>
    <col min="11027" max="11027" width="14.7109375" style="260" customWidth="1"/>
    <col min="11028" max="11028" width="0" style="260" hidden="1" customWidth="1"/>
    <col min="11029" max="11031" width="3" style="260" customWidth="1"/>
    <col min="11032" max="11032" width="0.5703125" style="260" customWidth="1"/>
    <col min="11033" max="11033" width="3" style="260" customWidth="1"/>
    <col min="11034" max="11034" width="1.28515625" style="260" customWidth="1"/>
    <col min="11035" max="11035" width="7.85546875" style="260" customWidth="1"/>
    <col min="11036" max="11036" width="1.42578125" style="260" customWidth="1"/>
    <col min="11037" max="11037" width="3.28515625" style="260" customWidth="1"/>
    <col min="11038" max="11038" width="3" style="260" customWidth="1"/>
    <col min="11039" max="11039" width="3.28515625" style="260" customWidth="1"/>
    <col min="11040" max="11040" width="3" style="260" customWidth="1"/>
    <col min="11041" max="11041" width="3.7109375" style="260" customWidth="1"/>
    <col min="11042" max="11042" width="3" style="260" customWidth="1"/>
    <col min="11043" max="11264" width="9" style="260"/>
    <col min="11265" max="11265" width="1.28515625" style="260" customWidth="1"/>
    <col min="11266" max="11266" width="16.85546875" style="260" customWidth="1"/>
    <col min="11267" max="11267" width="0.140625" style="260" customWidth="1"/>
    <col min="11268" max="11269" width="0" style="260" hidden="1" customWidth="1"/>
    <col min="11270" max="11270" width="1.5703125" style="260" customWidth="1"/>
    <col min="11271" max="11282" width="3" style="260" customWidth="1"/>
    <col min="11283" max="11283" width="14.7109375" style="260" customWidth="1"/>
    <col min="11284" max="11284" width="0" style="260" hidden="1" customWidth="1"/>
    <col min="11285" max="11287" width="3" style="260" customWidth="1"/>
    <col min="11288" max="11288" width="0.5703125" style="260" customWidth="1"/>
    <col min="11289" max="11289" width="3" style="260" customWidth="1"/>
    <col min="11290" max="11290" width="1.28515625" style="260" customWidth="1"/>
    <col min="11291" max="11291" width="7.85546875" style="260" customWidth="1"/>
    <col min="11292" max="11292" width="1.42578125" style="260" customWidth="1"/>
    <col min="11293" max="11293" width="3.28515625" style="260" customWidth="1"/>
    <col min="11294" max="11294" width="3" style="260" customWidth="1"/>
    <col min="11295" max="11295" width="3.28515625" style="260" customWidth="1"/>
    <col min="11296" max="11296" width="3" style="260" customWidth="1"/>
    <col min="11297" max="11297" width="3.7109375" style="260" customWidth="1"/>
    <col min="11298" max="11298" width="3" style="260" customWidth="1"/>
    <col min="11299" max="11520" width="9" style="260"/>
    <col min="11521" max="11521" width="1.28515625" style="260" customWidth="1"/>
    <col min="11522" max="11522" width="16.85546875" style="260" customWidth="1"/>
    <col min="11523" max="11523" width="0.140625" style="260" customWidth="1"/>
    <col min="11524" max="11525" width="0" style="260" hidden="1" customWidth="1"/>
    <col min="11526" max="11526" width="1.5703125" style="260" customWidth="1"/>
    <col min="11527" max="11538" width="3" style="260" customWidth="1"/>
    <col min="11539" max="11539" width="14.7109375" style="260" customWidth="1"/>
    <col min="11540" max="11540" width="0" style="260" hidden="1" customWidth="1"/>
    <col min="11541" max="11543" width="3" style="260" customWidth="1"/>
    <col min="11544" max="11544" width="0.5703125" style="260" customWidth="1"/>
    <col min="11545" max="11545" width="3" style="260" customWidth="1"/>
    <col min="11546" max="11546" width="1.28515625" style="260" customWidth="1"/>
    <col min="11547" max="11547" width="7.85546875" style="260" customWidth="1"/>
    <col min="11548" max="11548" width="1.42578125" style="260" customWidth="1"/>
    <col min="11549" max="11549" width="3.28515625" style="260" customWidth="1"/>
    <col min="11550" max="11550" width="3" style="260" customWidth="1"/>
    <col min="11551" max="11551" width="3.28515625" style="260" customWidth="1"/>
    <col min="11552" max="11552" width="3" style="260" customWidth="1"/>
    <col min="11553" max="11553" width="3.7109375" style="260" customWidth="1"/>
    <col min="11554" max="11554" width="3" style="260" customWidth="1"/>
    <col min="11555" max="11776" width="9" style="260"/>
    <col min="11777" max="11777" width="1.28515625" style="260" customWidth="1"/>
    <col min="11778" max="11778" width="16.85546875" style="260" customWidth="1"/>
    <col min="11779" max="11779" width="0.140625" style="260" customWidth="1"/>
    <col min="11780" max="11781" width="0" style="260" hidden="1" customWidth="1"/>
    <col min="11782" max="11782" width="1.5703125" style="260" customWidth="1"/>
    <col min="11783" max="11794" width="3" style="260" customWidth="1"/>
    <col min="11795" max="11795" width="14.7109375" style="260" customWidth="1"/>
    <col min="11796" max="11796" width="0" style="260" hidden="1" customWidth="1"/>
    <col min="11797" max="11799" width="3" style="260" customWidth="1"/>
    <col min="11800" max="11800" width="0.5703125" style="260" customWidth="1"/>
    <col min="11801" max="11801" width="3" style="260" customWidth="1"/>
    <col min="11802" max="11802" width="1.28515625" style="260" customWidth="1"/>
    <col min="11803" max="11803" width="7.85546875" style="260" customWidth="1"/>
    <col min="11804" max="11804" width="1.42578125" style="260" customWidth="1"/>
    <col min="11805" max="11805" width="3.28515625" style="260" customWidth="1"/>
    <col min="11806" max="11806" width="3" style="260" customWidth="1"/>
    <col min="11807" max="11807" width="3.28515625" style="260" customWidth="1"/>
    <col min="11808" max="11808" width="3" style="260" customWidth="1"/>
    <col min="11809" max="11809" width="3.7109375" style="260" customWidth="1"/>
    <col min="11810" max="11810" width="3" style="260" customWidth="1"/>
    <col min="11811" max="12032" width="9" style="260"/>
    <col min="12033" max="12033" width="1.28515625" style="260" customWidth="1"/>
    <col min="12034" max="12034" width="16.85546875" style="260" customWidth="1"/>
    <col min="12035" max="12035" width="0.140625" style="260" customWidth="1"/>
    <col min="12036" max="12037" width="0" style="260" hidden="1" customWidth="1"/>
    <col min="12038" max="12038" width="1.5703125" style="260" customWidth="1"/>
    <col min="12039" max="12050" width="3" style="260" customWidth="1"/>
    <col min="12051" max="12051" width="14.7109375" style="260" customWidth="1"/>
    <col min="12052" max="12052" width="0" style="260" hidden="1" customWidth="1"/>
    <col min="12053" max="12055" width="3" style="260" customWidth="1"/>
    <col min="12056" max="12056" width="0.5703125" style="260" customWidth="1"/>
    <col min="12057" max="12057" width="3" style="260" customWidth="1"/>
    <col min="12058" max="12058" width="1.28515625" style="260" customWidth="1"/>
    <col min="12059" max="12059" width="7.85546875" style="260" customWidth="1"/>
    <col min="12060" max="12060" width="1.42578125" style="260" customWidth="1"/>
    <col min="12061" max="12061" width="3.28515625" style="260" customWidth="1"/>
    <col min="12062" max="12062" width="3" style="260" customWidth="1"/>
    <col min="12063" max="12063" width="3.28515625" style="260" customWidth="1"/>
    <col min="12064" max="12064" width="3" style="260" customWidth="1"/>
    <col min="12065" max="12065" width="3.7109375" style="260" customWidth="1"/>
    <col min="12066" max="12066" width="3" style="260" customWidth="1"/>
    <col min="12067" max="12288" width="9" style="260"/>
    <col min="12289" max="12289" width="1.28515625" style="260" customWidth="1"/>
    <col min="12290" max="12290" width="16.85546875" style="260" customWidth="1"/>
    <col min="12291" max="12291" width="0.140625" style="260" customWidth="1"/>
    <col min="12292" max="12293" width="0" style="260" hidden="1" customWidth="1"/>
    <col min="12294" max="12294" width="1.5703125" style="260" customWidth="1"/>
    <col min="12295" max="12306" width="3" style="260" customWidth="1"/>
    <col min="12307" max="12307" width="14.7109375" style="260" customWidth="1"/>
    <col min="12308" max="12308" width="0" style="260" hidden="1" customWidth="1"/>
    <col min="12309" max="12311" width="3" style="260" customWidth="1"/>
    <col min="12312" max="12312" width="0.5703125" style="260" customWidth="1"/>
    <col min="12313" max="12313" width="3" style="260" customWidth="1"/>
    <col min="12314" max="12314" width="1.28515625" style="260" customWidth="1"/>
    <col min="12315" max="12315" width="7.85546875" style="260" customWidth="1"/>
    <col min="12316" max="12316" width="1.42578125" style="260" customWidth="1"/>
    <col min="12317" max="12317" width="3.28515625" style="260" customWidth="1"/>
    <col min="12318" max="12318" width="3" style="260" customWidth="1"/>
    <col min="12319" max="12319" width="3.28515625" style="260" customWidth="1"/>
    <col min="12320" max="12320" width="3" style="260" customWidth="1"/>
    <col min="12321" max="12321" width="3.7109375" style="260" customWidth="1"/>
    <col min="12322" max="12322" width="3" style="260" customWidth="1"/>
    <col min="12323" max="12544" width="9" style="260"/>
    <col min="12545" max="12545" width="1.28515625" style="260" customWidth="1"/>
    <col min="12546" max="12546" width="16.85546875" style="260" customWidth="1"/>
    <col min="12547" max="12547" width="0.140625" style="260" customWidth="1"/>
    <col min="12548" max="12549" width="0" style="260" hidden="1" customWidth="1"/>
    <col min="12550" max="12550" width="1.5703125" style="260" customWidth="1"/>
    <col min="12551" max="12562" width="3" style="260" customWidth="1"/>
    <col min="12563" max="12563" width="14.7109375" style="260" customWidth="1"/>
    <col min="12564" max="12564" width="0" style="260" hidden="1" customWidth="1"/>
    <col min="12565" max="12567" width="3" style="260" customWidth="1"/>
    <col min="12568" max="12568" width="0.5703125" style="260" customWidth="1"/>
    <col min="12569" max="12569" width="3" style="260" customWidth="1"/>
    <col min="12570" max="12570" width="1.28515625" style="260" customWidth="1"/>
    <col min="12571" max="12571" width="7.85546875" style="260" customWidth="1"/>
    <col min="12572" max="12572" width="1.42578125" style="260" customWidth="1"/>
    <col min="12573" max="12573" width="3.28515625" style="260" customWidth="1"/>
    <col min="12574" max="12574" width="3" style="260" customWidth="1"/>
    <col min="12575" max="12575" width="3.28515625" style="260" customWidth="1"/>
    <col min="12576" max="12576" width="3" style="260" customWidth="1"/>
    <col min="12577" max="12577" width="3.7109375" style="260" customWidth="1"/>
    <col min="12578" max="12578" width="3" style="260" customWidth="1"/>
    <col min="12579" max="12800" width="9" style="260"/>
    <col min="12801" max="12801" width="1.28515625" style="260" customWidth="1"/>
    <col min="12802" max="12802" width="16.85546875" style="260" customWidth="1"/>
    <col min="12803" max="12803" width="0.140625" style="260" customWidth="1"/>
    <col min="12804" max="12805" width="0" style="260" hidden="1" customWidth="1"/>
    <col min="12806" max="12806" width="1.5703125" style="260" customWidth="1"/>
    <col min="12807" max="12818" width="3" style="260" customWidth="1"/>
    <col min="12819" max="12819" width="14.7109375" style="260" customWidth="1"/>
    <col min="12820" max="12820" width="0" style="260" hidden="1" customWidth="1"/>
    <col min="12821" max="12823" width="3" style="260" customWidth="1"/>
    <col min="12824" max="12824" width="0.5703125" style="260" customWidth="1"/>
    <col min="12825" max="12825" width="3" style="260" customWidth="1"/>
    <col min="12826" max="12826" width="1.28515625" style="260" customWidth="1"/>
    <col min="12827" max="12827" width="7.85546875" style="260" customWidth="1"/>
    <col min="12828" max="12828" width="1.42578125" style="260" customWidth="1"/>
    <col min="12829" max="12829" width="3.28515625" style="260" customWidth="1"/>
    <col min="12830" max="12830" width="3" style="260" customWidth="1"/>
    <col min="12831" max="12831" width="3.28515625" style="260" customWidth="1"/>
    <col min="12832" max="12832" width="3" style="260" customWidth="1"/>
    <col min="12833" max="12833" width="3.7109375" style="260" customWidth="1"/>
    <col min="12834" max="12834" width="3" style="260" customWidth="1"/>
    <col min="12835" max="13056" width="9" style="260"/>
    <col min="13057" max="13057" width="1.28515625" style="260" customWidth="1"/>
    <col min="13058" max="13058" width="16.85546875" style="260" customWidth="1"/>
    <col min="13059" max="13059" width="0.140625" style="260" customWidth="1"/>
    <col min="13060" max="13061" width="0" style="260" hidden="1" customWidth="1"/>
    <col min="13062" max="13062" width="1.5703125" style="260" customWidth="1"/>
    <col min="13063" max="13074" width="3" style="260" customWidth="1"/>
    <col min="13075" max="13075" width="14.7109375" style="260" customWidth="1"/>
    <col min="13076" max="13076" width="0" style="260" hidden="1" customWidth="1"/>
    <col min="13077" max="13079" width="3" style="260" customWidth="1"/>
    <col min="13080" max="13080" width="0.5703125" style="260" customWidth="1"/>
    <col min="13081" max="13081" width="3" style="260" customWidth="1"/>
    <col min="13082" max="13082" width="1.28515625" style="260" customWidth="1"/>
    <col min="13083" max="13083" width="7.85546875" style="260" customWidth="1"/>
    <col min="13084" max="13084" width="1.42578125" style="260" customWidth="1"/>
    <col min="13085" max="13085" width="3.28515625" style="260" customWidth="1"/>
    <col min="13086" max="13086" width="3" style="260" customWidth="1"/>
    <col min="13087" max="13087" width="3.28515625" style="260" customWidth="1"/>
    <col min="13088" max="13088" width="3" style="260" customWidth="1"/>
    <col min="13089" max="13089" width="3.7109375" style="260" customWidth="1"/>
    <col min="13090" max="13090" width="3" style="260" customWidth="1"/>
    <col min="13091" max="13312" width="9" style="260"/>
    <col min="13313" max="13313" width="1.28515625" style="260" customWidth="1"/>
    <col min="13314" max="13314" width="16.85546875" style="260" customWidth="1"/>
    <col min="13315" max="13315" width="0.140625" style="260" customWidth="1"/>
    <col min="13316" max="13317" width="0" style="260" hidden="1" customWidth="1"/>
    <col min="13318" max="13318" width="1.5703125" style="260" customWidth="1"/>
    <col min="13319" max="13330" width="3" style="260" customWidth="1"/>
    <col min="13331" max="13331" width="14.7109375" style="260" customWidth="1"/>
    <col min="13332" max="13332" width="0" style="260" hidden="1" customWidth="1"/>
    <col min="13333" max="13335" width="3" style="260" customWidth="1"/>
    <col min="13336" max="13336" width="0.5703125" style="260" customWidth="1"/>
    <col min="13337" max="13337" width="3" style="260" customWidth="1"/>
    <col min="13338" max="13338" width="1.28515625" style="260" customWidth="1"/>
    <col min="13339" max="13339" width="7.85546875" style="260" customWidth="1"/>
    <col min="13340" max="13340" width="1.42578125" style="260" customWidth="1"/>
    <col min="13341" max="13341" width="3.28515625" style="260" customWidth="1"/>
    <col min="13342" max="13342" width="3" style="260" customWidth="1"/>
    <col min="13343" max="13343" width="3.28515625" style="260" customWidth="1"/>
    <col min="13344" max="13344" width="3" style="260" customWidth="1"/>
    <col min="13345" max="13345" width="3.7109375" style="260" customWidth="1"/>
    <col min="13346" max="13346" width="3" style="260" customWidth="1"/>
    <col min="13347" max="13568" width="9" style="260"/>
    <col min="13569" max="13569" width="1.28515625" style="260" customWidth="1"/>
    <col min="13570" max="13570" width="16.85546875" style="260" customWidth="1"/>
    <col min="13571" max="13571" width="0.140625" style="260" customWidth="1"/>
    <col min="13572" max="13573" width="0" style="260" hidden="1" customWidth="1"/>
    <col min="13574" max="13574" width="1.5703125" style="260" customWidth="1"/>
    <col min="13575" max="13586" width="3" style="260" customWidth="1"/>
    <col min="13587" max="13587" width="14.7109375" style="260" customWidth="1"/>
    <col min="13588" max="13588" width="0" style="260" hidden="1" customWidth="1"/>
    <col min="13589" max="13591" width="3" style="260" customWidth="1"/>
    <col min="13592" max="13592" width="0.5703125" style="260" customWidth="1"/>
    <col min="13593" max="13593" width="3" style="260" customWidth="1"/>
    <col min="13594" max="13594" width="1.28515625" style="260" customWidth="1"/>
    <col min="13595" max="13595" width="7.85546875" style="260" customWidth="1"/>
    <col min="13596" max="13596" width="1.42578125" style="260" customWidth="1"/>
    <col min="13597" max="13597" width="3.28515625" style="260" customWidth="1"/>
    <col min="13598" max="13598" width="3" style="260" customWidth="1"/>
    <col min="13599" max="13599" width="3.28515625" style="260" customWidth="1"/>
    <col min="13600" max="13600" width="3" style="260" customWidth="1"/>
    <col min="13601" max="13601" width="3.7109375" style="260" customWidth="1"/>
    <col min="13602" max="13602" width="3" style="260" customWidth="1"/>
    <col min="13603" max="13824" width="9" style="260"/>
    <col min="13825" max="13825" width="1.28515625" style="260" customWidth="1"/>
    <col min="13826" max="13826" width="16.85546875" style="260" customWidth="1"/>
    <col min="13827" max="13827" width="0.140625" style="260" customWidth="1"/>
    <col min="13828" max="13829" width="0" style="260" hidden="1" customWidth="1"/>
    <col min="13830" max="13830" width="1.5703125" style="260" customWidth="1"/>
    <col min="13831" max="13842" width="3" style="260" customWidth="1"/>
    <col min="13843" max="13843" width="14.7109375" style="260" customWidth="1"/>
    <col min="13844" max="13844" width="0" style="260" hidden="1" customWidth="1"/>
    <col min="13845" max="13847" width="3" style="260" customWidth="1"/>
    <col min="13848" max="13848" width="0.5703125" style="260" customWidth="1"/>
    <col min="13849" max="13849" width="3" style="260" customWidth="1"/>
    <col min="13850" max="13850" width="1.28515625" style="260" customWidth="1"/>
    <col min="13851" max="13851" width="7.85546875" style="260" customWidth="1"/>
    <col min="13852" max="13852" width="1.42578125" style="260" customWidth="1"/>
    <col min="13853" max="13853" width="3.28515625" style="260" customWidth="1"/>
    <col min="13854" max="13854" width="3" style="260" customWidth="1"/>
    <col min="13855" max="13855" width="3.28515625" style="260" customWidth="1"/>
    <col min="13856" max="13856" width="3" style="260" customWidth="1"/>
    <col min="13857" max="13857" width="3.7109375" style="260" customWidth="1"/>
    <col min="13858" max="13858" width="3" style="260" customWidth="1"/>
    <col min="13859" max="14080" width="9" style="260"/>
    <col min="14081" max="14081" width="1.28515625" style="260" customWidth="1"/>
    <col min="14082" max="14082" width="16.85546875" style="260" customWidth="1"/>
    <col min="14083" max="14083" width="0.140625" style="260" customWidth="1"/>
    <col min="14084" max="14085" width="0" style="260" hidden="1" customWidth="1"/>
    <col min="14086" max="14086" width="1.5703125" style="260" customWidth="1"/>
    <col min="14087" max="14098" width="3" style="260" customWidth="1"/>
    <col min="14099" max="14099" width="14.7109375" style="260" customWidth="1"/>
    <col min="14100" max="14100" width="0" style="260" hidden="1" customWidth="1"/>
    <col min="14101" max="14103" width="3" style="260" customWidth="1"/>
    <col min="14104" max="14104" width="0.5703125" style="260" customWidth="1"/>
    <col min="14105" max="14105" width="3" style="260" customWidth="1"/>
    <col min="14106" max="14106" width="1.28515625" style="260" customWidth="1"/>
    <col min="14107" max="14107" width="7.85546875" style="260" customWidth="1"/>
    <col min="14108" max="14108" width="1.42578125" style="260" customWidth="1"/>
    <col min="14109" max="14109" width="3.28515625" style="260" customWidth="1"/>
    <col min="14110" max="14110" width="3" style="260" customWidth="1"/>
    <col min="14111" max="14111" width="3.28515625" style="260" customWidth="1"/>
    <col min="14112" max="14112" width="3" style="260" customWidth="1"/>
    <col min="14113" max="14113" width="3.7109375" style="260" customWidth="1"/>
    <col min="14114" max="14114" width="3" style="260" customWidth="1"/>
    <col min="14115" max="14336" width="9" style="260"/>
    <col min="14337" max="14337" width="1.28515625" style="260" customWidth="1"/>
    <col min="14338" max="14338" width="16.85546875" style="260" customWidth="1"/>
    <col min="14339" max="14339" width="0.140625" style="260" customWidth="1"/>
    <col min="14340" max="14341" width="0" style="260" hidden="1" customWidth="1"/>
    <col min="14342" max="14342" width="1.5703125" style="260" customWidth="1"/>
    <col min="14343" max="14354" width="3" style="260" customWidth="1"/>
    <col min="14355" max="14355" width="14.7109375" style="260" customWidth="1"/>
    <col min="14356" max="14356" width="0" style="260" hidden="1" customWidth="1"/>
    <col min="14357" max="14359" width="3" style="260" customWidth="1"/>
    <col min="14360" max="14360" width="0.5703125" style="260" customWidth="1"/>
    <col min="14361" max="14361" width="3" style="260" customWidth="1"/>
    <col min="14362" max="14362" width="1.28515625" style="260" customWidth="1"/>
    <col min="14363" max="14363" width="7.85546875" style="260" customWidth="1"/>
    <col min="14364" max="14364" width="1.42578125" style="260" customWidth="1"/>
    <col min="14365" max="14365" width="3.28515625" style="260" customWidth="1"/>
    <col min="14366" max="14366" width="3" style="260" customWidth="1"/>
    <col min="14367" max="14367" width="3.28515625" style="260" customWidth="1"/>
    <col min="14368" max="14368" width="3" style="260" customWidth="1"/>
    <col min="14369" max="14369" width="3.7109375" style="260" customWidth="1"/>
    <col min="14370" max="14370" width="3" style="260" customWidth="1"/>
    <col min="14371" max="14592" width="9" style="260"/>
    <col min="14593" max="14593" width="1.28515625" style="260" customWidth="1"/>
    <col min="14594" max="14594" width="16.85546875" style="260" customWidth="1"/>
    <col min="14595" max="14595" width="0.140625" style="260" customWidth="1"/>
    <col min="14596" max="14597" width="0" style="260" hidden="1" customWidth="1"/>
    <col min="14598" max="14598" width="1.5703125" style="260" customWidth="1"/>
    <col min="14599" max="14610" width="3" style="260" customWidth="1"/>
    <col min="14611" max="14611" width="14.7109375" style="260" customWidth="1"/>
    <col min="14612" max="14612" width="0" style="260" hidden="1" customWidth="1"/>
    <col min="14613" max="14615" width="3" style="260" customWidth="1"/>
    <col min="14616" max="14616" width="0.5703125" style="260" customWidth="1"/>
    <col min="14617" max="14617" width="3" style="260" customWidth="1"/>
    <col min="14618" max="14618" width="1.28515625" style="260" customWidth="1"/>
    <col min="14619" max="14619" width="7.85546875" style="260" customWidth="1"/>
    <col min="14620" max="14620" width="1.42578125" style="260" customWidth="1"/>
    <col min="14621" max="14621" width="3.28515625" style="260" customWidth="1"/>
    <col min="14622" max="14622" width="3" style="260" customWidth="1"/>
    <col min="14623" max="14623" width="3.28515625" style="260" customWidth="1"/>
    <col min="14624" max="14624" width="3" style="260" customWidth="1"/>
    <col min="14625" max="14625" width="3.7109375" style="260" customWidth="1"/>
    <col min="14626" max="14626" width="3" style="260" customWidth="1"/>
    <col min="14627" max="14848" width="9" style="260"/>
    <col min="14849" max="14849" width="1.28515625" style="260" customWidth="1"/>
    <col min="14850" max="14850" width="16.85546875" style="260" customWidth="1"/>
    <col min="14851" max="14851" width="0.140625" style="260" customWidth="1"/>
    <col min="14852" max="14853" width="0" style="260" hidden="1" customWidth="1"/>
    <col min="14854" max="14854" width="1.5703125" style="260" customWidth="1"/>
    <col min="14855" max="14866" width="3" style="260" customWidth="1"/>
    <col min="14867" max="14867" width="14.7109375" style="260" customWidth="1"/>
    <col min="14868" max="14868" width="0" style="260" hidden="1" customWidth="1"/>
    <col min="14869" max="14871" width="3" style="260" customWidth="1"/>
    <col min="14872" max="14872" width="0.5703125" style="260" customWidth="1"/>
    <col min="14873" max="14873" width="3" style="260" customWidth="1"/>
    <col min="14874" max="14874" width="1.28515625" style="260" customWidth="1"/>
    <col min="14875" max="14875" width="7.85546875" style="260" customWidth="1"/>
    <col min="14876" max="14876" width="1.42578125" style="260" customWidth="1"/>
    <col min="14877" max="14877" width="3.28515625" style="260" customWidth="1"/>
    <col min="14878" max="14878" width="3" style="260" customWidth="1"/>
    <col min="14879" max="14879" width="3.28515625" style="260" customWidth="1"/>
    <col min="14880" max="14880" width="3" style="260" customWidth="1"/>
    <col min="14881" max="14881" width="3.7109375" style="260" customWidth="1"/>
    <col min="14882" max="14882" width="3" style="260" customWidth="1"/>
    <col min="14883" max="15104" width="9" style="260"/>
    <col min="15105" max="15105" width="1.28515625" style="260" customWidth="1"/>
    <col min="15106" max="15106" width="16.85546875" style="260" customWidth="1"/>
    <col min="15107" max="15107" width="0.140625" style="260" customWidth="1"/>
    <col min="15108" max="15109" width="0" style="260" hidden="1" customWidth="1"/>
    <col min="15110" max="15110" width="1.5703125" style="260" customWidth="1"/>
    <col min="15111" max="15122" width="3" style="260" customWidth="1"/>
    <col min="15123" max="15123" width="14.7109375" style="260" customWidth="1"/>
    <col min="15124" max="15124" width="0" style="260" hidden="1" customWidth="1"/>
    <col min="15125" max="15127" width="3" style="260" customWidth="1"/>
    <col min="15128" max="15128" width="0.5703125" style="260" customWidth="1"/>
    <col min="15129" max="15129" width="3" style="260" customWidth="1"/>
    <col min="15130" max="15130" width="1.28515625" style="260" customWidth="1"/>
    <col min="15131" max="15131" width="7.85546875" style="260" customWidth="1"/>
    <col min="15132" max="15132" width="1.42578125" style="260" customWidth="1"/>
    <col min="15133" max="15133" width="3.28515625" style="260" customWidth="1"/>
    <col min="15134" max="15134" width="3" style="260" customWidth="1"/>
    <col min="15135" max="15135" width="3.28515625" style="260" customWidth="1"/>
    <col min="15136" max="15136" width="3" style="260" customWidth="1"/>
    <col min="15137" max="15137" width="3.7109375" style="260" customWidth="1"/>
    <col min="15138" max="15138" width="3" style="260" customWidth="1"/>
    <col min="15139" max="15360" width="9" style="260"/>
    <col min="15361" max="15361" width="1.28515625" style="260" customWidth="1"/>
    <col min="15362" max="15362" width="16.85546875" style="260" customWidth="1"/>
    <col min="15363" max="15363" width="0.140625" style="260" customWidth="1"/>
    <col min="15364" max="15365" width="0" style="260" hidden="1" customWidth="1"/>
    <col min="15366" max="15366" width="1.5703125" style="260" customWidth="1"/>
    <col min="15367" max="15378" width="3" style="260" customWidth="1"/>
    <col min="15379" max="15379" width="14.7109375" style="260" customWidth="1"/>
    <col min="15380" max="15380" width="0" style="260" hidden="1" customWidth="1"/>
    <col min="15381" max="15383" width="3" style="260" customWidth="1"/>
    <col min="15384" max="15384" width="0.5703125" style="260" customWidth="1"/>
    <col min="15385" max="15385" width="3" style="260" customWidth="1"/>
    <col min="15386" max="15386" width="1.28515625" style="260" customWidth="1"/>
    <col min="15387" max="15387" width="7.85546875" style="260" customWidth="1"/>
    <col min="15388" max="15388" width="1.42578125" style="260" customWidth="1"/>
    <col min="15389" max="15389" width="3.28515625" style="260" customWidth="1"/>
    <col min="15390" max="15390" width="3" style="260" customWidth="1"/>
    <col min="15391" max="15391" width="3.28515625" style="260" customWidth="1"/>
    <col min="15392" max="15392" width="3" style="260" customWidth="1"/>
    <col min="15393" max="15393" width="3.7109375" style="260" customWidth="1"/>
    <col min="15394" max="15394" width="3" style="260" customWidth="1"/>
    <col min="15395" max="15616" width="9" style="260"/>
    <col min="15617" max="15617" width="1.28515625" style="260" customWidth="1"/>
    <col min="15618" max="15618" width="16.85546875" style="260" customWidth="1"/>
    <col min="15619" max="15619" width="0.140625" style="260" customWidth="1"/>
    <col min="15620" max="15621" width="0" style="260" hidden="1" customWidth="1"/>
    <col min="15622" max="15622" width="1.5703125" style="260" customWidth="1"/>
    <col min="15623" max="15634" width="3" style="260" customWidth="1"/>
    <col min="15635" max="15635" width="14.7109375" style="260" customWidth="1"/>
    <col min="15636" max="15636" width="0" style="260" hidden="1" customWidth="1"/>
    <col min="15637" max="15639" width="3" style="260" customWidth="1"/>
    <col min="15640" max="15640" width="0.5703125" style="260" customWidth="1"/>
    <col min="15641" max="15641" width="3" style="260" customWidth="1"/>
    <col min="15642" max="15642" width="1.28515625" style="260" customWidth="1"/>
    <col min="15643" max="15643" width="7.85546875" style="260" customWidth="1"/>
    <col min="15644" max="15644" width="1.42578125" style="260" customWidth="1"/>
    <col min="15645" max="15645" width="3.28515625" style="260" customWidth="1"/>
    <col min="15646" max="15646" width="3" style="260" customWidth="1"/>
    <col min="15647" max="15647" width="3.28515625" style="260" customWidth="1"/>
    <col min="15648" max="15648" width="3" style="260" customWidth="1"/>
    <col min="15649" max="15649" width="3.7109375" style="260" customWidth="1"/>
    <col min="15650" max="15650" width="3" style="260" customWidth="1"/>
    <col min="15651" max="15872" width="9" style="260"/>
    <col min="15873" max="15873" width="1.28515625" style="260" customWidth="1"/>
    <col min="15874" max="15874" width="16.85546875" style="260" customWidth="1"/>
    <col min="15875" max="15875" width="0.140625" style="260" customWidth="1"/>
    <col min="15876" max="15877" width="0" style="260" hidden="1" customWidth="1"/>
    <col min="15878" max="15878" width="1.5703125" style="260" customWidth="1"/>
    <col min="15879" max="15890" width="3" style="260" customWidth="1"/>
    <col min="15891" max="15891" width="14.7109375" style="260" customWidth="1"/>
    <col min="15892" max="15892" width="0" style="260" hidden="1" customWidth="1"/>
    <col min="15893" max="15895" width="3" style="260" customWidth="1"/>
    <col min="15896" max="15896" width="0.5703125" style="260" customWidth="1"/>
    <col min="15897" max="15897" width="3" style="260" customWidth="1"/>
    <col min="15898" max="15898" width="1.28515625" style="260" customWidth="1"/>
    <col min="15899" max="15899" width="7.85546875" style="260" customWidth="1"/>
    <col min="15900" max="15900" width="1.42578125" style="260" customWidth="1"/>
    <col min="15901" max="15901" width="3.28515625" style="260" customWidth="1"/>
    <col min="15902" max="15902" width="3" style="260" customWidth="1"/>
    <col min="15903" max="15903" width="3.28515625" style="260" customWidth="1"/>
    <col min="15904" max="15904" width="3" style="260" customWidth="1"/>
    <col min="15905" max="15905" width="3.7109375" style="260" customWidth="1"/>
    <col min="15906" max="15906" width="3" style="260" customWidth="1"/>
    <col min="15907" max="16128" width="9" style="260"/>
    <col min="16129" max="16129" width="1.28515625" style="260" customWidth="1"/>
    <col min="16130" max="16130" width="16.85546875" style="260" customWidth="1"/>
    <col min="16131" max="16131" width="0.140625" style="260" customWidth="1"/>
    <col min="16132" max="16133" width="0" style="260" hidden="1" customWidth="1"/>
    <col min="16134" max="16134" width="1.5703125" style="260" customWidth="1"/>
    <col min="16135" max="16146" width="3" style="260" customWidth="1"/>
    <col min="16147" max="16147" width="14.7109375" style="260" customWidth="1"/>
    <col min="16148" max="16148" width="0" style="260" hidden="1" customWidth="1"/>
    <col min="16149" max="16151" width="3" style="260" customWidth="1"/>
    <col min="16152" max="16152" width="0.5703125" style="260" customWidth="1"/>
    <col min="16153" max="16153" width="3" style="260" customWidth="1"/>
    <col min="16154" max="16154" width="1.28515625" style="260" customWidth="1"/>
    <col min="16155" max="16155" width="7.85546875" style="260" customWidth="1"/>
    <col min="16156" max="16156" width="1.42578125" style="260" customWidth="1"/>
    <col min="16157" max="16157" width="3.28515625" style="260" customWidth="1"/>
    <col min="16158" max="16158" width="3" style="260" customWidth="1"/>
    <col min="16159" max="16159" width="3.28515625" style="260" customWidth="1"/>
    <col min="16160" max="16160" width="3" style="260" customWidth="1"/>
    <col min="16161" max="16161" width="3.7109375" style="260" customWidth="1"/>
    <col min="16162" max="16162" width="3" style="260" customWidth="1"/>
    <col min="16163" max="16384" width="9" style="260"/>
  </cols>
  <sheetData>
    <row r="1" spans="2:33" ht="6.75" customHeight="1" x14ac:dyDescent="0.2"/>
    <row r="2" spans="2:33" ht="15" customHeight="1" x14ac:dyDescent="0.2">
      <c r="Q2" s="261"/>
      <c r="R2" s="262"/>
      <c r="S2" s="261"/>
      <c r="V2" s="261"/>
    </row>
    <row r="3" spans="2:33" ht="15" customHeight="1" x14ac:dyDescent="0.2">
      <c r="H3" s="263" t="s">
        <v>204</v>
      </c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</row>
    <row r="4" spans="2:33" ht="13.5" customHeight="1" thickBot="1" x14ac:dyDescent="0.25">
      <c r="H4" s="264" t="s">
        <v>205</v>
      </c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AB4" s="265" t="s">
        <v>13</v>
      </c>
      <c r="AC4" s="265"/>
      <c r="AD4" s="265"/>
      <c r="AE4" s="265"/>
      <c r="AF4" s="265"/>
      <c r="AG4" s="265"/>
    </row>
    <row r="5" spans="2:33" ht="15" customHeight="1" x14ac:dyDescent="0.2">
      <c r="S5" s="266"/>
      <c r="AA5" s="267" t="s">
        <v>14</v>
      </c>
      <c r="AB5" s="268" t="s">
        <v>206</v>
      </c>
      <c r="AC5" s="268"/>
      <c r="AD5" s="268"/>
      <c r="AE5" s="268"/>
      <c r="AF5" s="268"/>
      <c r="AG5" s="268"/>
    </row>
    <row r="6" spans="2:33" ht="20.25" customHeight="1" x14ac:dyDescent="0.2">
      <c r="AA6" s="267" t="s">
        <v>207</v>
      </c>
      <c r="AB6" s="269" t="s">
        <v>17</v>
      </c>
      <c r="AC6" s="269"/>
      <c r="AD6" s="270" t="s">
        <v>18</v>
      </c>
      <c r="AE6" s="270"/>
      <c r="AF6" s="271">
        <v>2013</v>
      </c>
      <c r="AG6" s="271"/>
    </row>
    <row r="7" spans="2:33" x14ac:dyDescent="0.2">
      <c r="B7" s="272" t="s">
        <v>20</v>
      </c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273"/>
      <c r="X7" s="273"/>
      <c r="AA7" s="267" t="s">
        <v>21</v>
      </c>
      <c r="AB7" s="274" t="s">
        <v>22</v>
      </c>
      <c r="AC7" s="274"/>
      <c r="AD7" s="274"/>
      <c r="AE7" s="274"/>
      <c r="AF7" s="274"/>
      <c r="AG7" s="274"/>
    </row>
    <row r="8" spans="2:33" ht="20.25" customHeight="1" x14ac:dyDescent="0.2">
      <c r="B8" s="275" t="s">
        <v>23</v>
      </c>
      <c r="AA8" s="267" t="s">
        <v>24</v>
      </c>
      <c r="AB8" s="276" t="s">
        <v>25</v>
      </c>
      <c r="AC8" s="276"/>
      <c r="AD8" s="276"/>
      <c r="AE8" s="276"/>
      <c r="AF8" s="276"/>
      <c r="AG8" s="276"/>
    </row>
    <row r="9" spans="2:33" ht="36.6" customHeight="1" x14ac:dyDescent="0.2">
      <c r="B9" s="277" t="s">
        <v>208</v>
      </c>
      <c r="H9" s="273" t="s">
        <v>209</v>
      </c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  <c r="AA9" s="278" t="s">
        <v>210</v>
      </c>
      <c r="AB9" s="274" t="s">
        <v>28</v>
      </c>
      <c r="AC9" s="274"/>
      <c r="AD9" s="274"/>
      <c r="AE9" s="274"/>
      <c r="AF9" s="274"/>
      <c r="AG9" s="274"/>
    </row>
    <row r="10" spans="2:33" ht="12" customHeight="1" x14ac:dyDescent="0.2">
      <c r="B10" s="272" t="s">
        <v>211</v>
      </c>
      <c r="AB10" s="279" t="s">
        <v>34</v>
      </c>
      <c r="AC10" s="279"/>
      <c r="AD10" s="279"/>
      <c r="AE10" s="280" t="s">
        <v>35</v>
      </c>
      <c r="AF10" s="280"/>
      <c r="AG10" s="280"/>
    </row>
    <row r="11" spans="2:33" ht="21" customHeight="1" x14ac:dyDescent="0.2">
      <c r="B11" s="273" t="s">
        <v>212</v>
      </c>
      <c r="C11" s="273"/>
      <c r="D11" s="273"/>
      <c r="E11" s="273"/>
      <c r="F11" s="273"/>
      <c r="G11" s="273"/>
      <c r="H11" s="273"/>
      <c r="I11" s="273"/>
      <c r="J11" s="273"/>
      <c r="K11" s="273"/>
      <c r="L11" s="273"/>
      <c r="M11" s="281"/>
      <c r="N11" s="273" t="s">
        <v>33</v>
      </c>
      <c r="O11" s="273"/>
      <c r="P11" s="273"/>
      <c r="Q11" s="273"/>
      <c r="R11" s="273"/>
      <c r="S11" s="273"/>
      <c r="T11" s="273"/>
      <c r="U11" s="273"/>
      <c r="AA11" s="267" t="s">
        <v>213</v>
      </c>
      <c r="AB11" s="279"/>
      <c r="AC11" s="279"/>
      <c r="AD11" s="279"/>
      <c r="AE11" s="280"/>
      <c r="AF11" s="280"/>
      <c r="AG11" s="280"/>
    </row>
    <row r="12" spans="2:33" ht="15" customHeight="1" thickBot="1" x14ac:dyDescent="0.25">
      <c r="B12" s="272" t="s">
        <v>214</v>
      </c>
      <c r="H12" s="282" t="s">
        <v>215</v>
      </c>
      <c r="I12" s="282"/>
      <c r="J12" s="282"/>
      <c r="K12" s="282"/>
      <c r="L12" s="282"/>
      <c r="M12" s="282"/>
      <c r="N12" s="282"/>
      <c r="AA12" s="267" t="s">
        <v>39</v>
      </c>
      <c r="AB12" s="283" t="s">
        <v>216</v>
      </c>
      <c r="AC12" s="283"/>
      <c r="AD12" s="283"/>
      <c r="AE12" s="283"/>
      <c r="AF12" s="283"/>
      <c r="AG12" s="283"/>
    </row>
    <row r="13" spans="2:33" ht="8.25" customHeight="1" x14ac:dyDescent="0.2"/>
    <row r="14" spans="2:33" ht="5.25" customHeight="1" x14ac:dyDescent="0.2"/>
    <row r="15" spans="2:33" ht="6" customHeight="1" x14ac:dyDescent="0.2"/>
    <row r="16" spans="2:33" ht="11.25" customHeight="1" x14ac:dyDescent="0.2"/>
    <row r="17" spans="2:35" ht="34.5" customHeight="1" thickBot="1" x14ac:dyDescent="0.25">
      <c r="B17" s="284" t="s">
        <v>217</v>
      </c>
      <c r="C17" s="284"/>
      <c r="D17" s="284"/>
      <c r="E17" s="284"/>
      <c r="F17" s="285" t="s">
        <v>218</v>
      </c>
      <c r="G17" s="285"/>
      <c r="H17" s="285"/>
      <c r="I17" s="285"/>
      <c r="J17" s="285"/>
      <c r="K17" s="285"/>
      <c r="L17" s="285"/>
      <c r="M17" s="285"/>
      <c r="N17" s="285"/>
      <c r="O17" s="285"/>
      <c r="P17" s="285"/>
      <c r="Q17" s="285"/>
      <c r="R17" s="285"/>
      <c r="S17" s="285"/>
      <c r="T17" s="285"/>
      <c r="U17" s="286" t="s">
        <v>44</v>
      </c>
      <c r="V17" s="286"/>
      <c r="W17" s="287" t="s">
        <v>219</v>
      </c>
      <c r="X17" s="287"/>
      <c r="Y17" s="287"/>
      <c r="Z17" s="287"/>
      <c r="AA17" s="287"/>
      <c r="AB17" s="287"/>
      <c r="AC17" s="287" t="s">
        <v>220</v>
      </c>
      <c r="AD17" s="287"/>
      <c r="AE17" s="287"/>
      <c r="AF17" s="287"/>
      <c r="AG17" s="287"/>
      <c r="AH17" s="287"/>
    </row>
    <row r="18" spans="2:35" x14ac:dyDescent="0.2">
      <c r="B18" s="288" t="s">
        <v>221</v>
      </c>
      <c r="C18" s="288"/>
      <c r="D18" s="288"/>
      <c r="E18" s="288"/>
      <c r="F18" s="289" t="s">
        <v>222</v>
      </c>
      <c r="G18" s="289"/>
      <c r="H18" s="289"/>
      <c r="I18" s="289"/>
      <c r="J18" s="289"/>
      <c r="K18" s="289"/>
      <c r="L18" s="289"/>
      <c r="M18" s="289"/>
      <c r="N18" s="289"/>
      <c r="O18" s="289"/>
      <c r="P18" s="289"/>
      <c r="Q18" s="289"/>
      <c r="R18" s="289"/>
      <c r="S18" s="289"/>
      <c r="T18" s="289"/>
      <c r="U18" s="286" t="s">
        <v>223</v>
      </c>
      <c r="V18" s="286"/>
      <c r="W18" s="290">
        <v>2255811.6</v>
      </c>
      <c r="X18" s="290">
        <v>2222458</v>
      </c>
      <c r="Y18" s="290">
        <v>2222458</v>
      </c>
      <c r="Z18" s="290">
        <v>2222458</v>
      </c>
      <c r="AA18" s="290">
        <v>2222458</v>
      </c>
      <c r="AB18" s="290">
        <v>2222458</v>
      </c>
      <c r="AC18" s="291">
        <v>2222458</v>
      </c>
      <c r="AD18" s="291">
        <v>1957739</v>
      </c>
      <c r="AE18" s="291">
        <v>1957739</v>
      </c>
      <c r="AF18" s="291">
        <v>1957739</v>
      </c>
      <c r="AG18" s="291">
        <v>1957739</v>
      </c>
      <c r="AH18" s="291">
        <v>1957739</v>
      </c>
    </row>
    <row r="19" spans="2:35" x14ac:dyDescent="0.2">
      <c r="B19" s="292"/>
      <c r="C19" s="292"/>
      <c r="D19" s="292"/>
      <c r="E19" s="292"/>
      <c r="G19" s="293" t="s">
        <v>224</v>
      </c>
      <c r="H19" s="293"/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4"/>
      <c r="V19" s="294"/>
      <c r="W19" s="295"/>
      <c r="X19" s="295"/>
      <c r="Y19" s="295"/>
      <c r="Z19" s="295"/>
      <c r="AA19" s="295"/>
      <c r="AB19" s="295"/>
      <c r="AC19" s="296"/>
      <c r="AD19" s="296"/>
      <c r="AE19" s="296"/>
      <c r="AF19" s="296"/>
      <c r="AG19" s="296"/>
      <c r="AH19" s="296"/>
      <c r="AI19" s="297"/>
    </row>
    <row r="20" spans="2:35" x14ac:dyDescent="0.2">
      <c r="B20" s="298" t="s">
        <v>225</v>
      </c>
      <c r="C20" s="298"/>
      <c r="D20" s="298"/>
      <c r="E20" s="298"/>
      <c r="F20" s="281"/>
      <c r="G20" s="299" t="s">
        <v>226</v>
      </c>
      <c r="H20" s="299"/>
      <c r="I20" s="299"/>
      <c r="J20" s="299"/>
      <c r="K20" s="299"/>
      <c r="L20" s="299"/>
      <c r="M20" s="299"/>
      <c r="N20" s="299"/>
      <c r="O20" s="299"/>
      <c r="P20" s="299"/>
      <c r="Q20" s="299"/>
      <c r="R20" s="299"/>
      <c r="S20" s="299"/>
      <c r="T20" s="299"/>
      <c r="U20" s="298" t="s">
        <v>227</v>
      </c>
      <c r="V20" s="298"/>
      <c r="W20" s="300">
        <v>2255812</v>
      </c>
      <c r="X20" s="300">
        <v>2222458</v>
      </c>
      <c r="Y20" s="300">
        <v>2222458</v>
      </c>
      <c r="Z20" s="300">
        <v>2222458</v>
      </c>
      <c r="AA20" s="300">
        <v>2222458</v>
      </c>
      <c r="AB20" s="300">
        <v>2222458</v>
      </c>
      <c r="AC20" s="301">
        <v>2222458</v>
      </c>
      <c r="AD20" s="301">
        <v>1957739</v>
      </c>
      <c r="AE20" s="301">
        <v>1957739</v>
      </c>
      <c r="AF20" s="301">
        <v>1957739</v>
      </c>
      <c r="AG20" s="301">
        <v>1957739</v>
      </c>
      <c r="AH20" s="301">
        <v>1957739</v>
      </c>
    </row>
    <row r="21" spans="2:35" x14ac:dyDescent="0.2">
      <c r="B21" s="292"/>
      <c r="C21" s="292"/>
      <c r="D21" s="292"/>
      <c r="E21" s="292"/>
      <c r="H21" s="293" t="s">
        <v>224</v>
      </c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4"/>
      <c r="V21" s="294"/>
      <c r="W21" s="295"/>
      <c r="X21" s="295"/>
      <c r="Y21" s="295"/>
      <c r="Z21" s="295"/>
      <c r="AA21" s="295"/>
      <c r="AB21" s="295"/>
      <c r="AC21" s="296"/>
      <c r="AD21" s="296"/>
      <c r="AE21" s="296"/>
      <c r="AF21" s="296"/>
      <c r="AG21" s="296"/>
      <c r="AH21" s="296"/>
      <c r="AI21" s="297"/>
    </row>
    <row r="22" spans="2:35" x14ac:dyDescent="0.2">
      <c r="B22" s="298" t="s">
        <v>225</v>
      </c>
      <c r="C22" s="298"/>
      <c r="D22" s="298"/>
      <c r="E22" s="298"/>
      <c r="F22" s="281"/>
      <c r="G22" s="281"/>
      <c r="H22" s="302" t="s">
        <v>228</v>
      </c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298" t="s">
        <v>225</v>
      </c>
      <c r="V22" s="298"/>
      <c r="W22" s="300">
        <v>1676830</v>
      </c>
      <c r="X22" s="300"/>
      <c r="Y22" s="300"/>
      <c r="Z22" s="300"/>
      <c r="AA22" s="300"/>
      <c r="AB22" s="300"/>
      <c r="AC22" s="301">
        <v>1442596</v>
      </c>
      <c r="AD22" s="301"/>
      <c r="AE22" s="301"/>
      <c r="AF22" s="301"/>
      <c r="AG22" s="301"/>
      <c r="AH22" s="301"/>
      <c r="AI22" s="297"/>
    </row>
    <row r="23" spans="2:35" x14ac:dyDescent="0.2">
      <c r="B23" s="298" t="s">
        <v>225</v>
      </c>
      <c r="C23" s="298"/>
      <c r="D23" s="298"/>
      <c r="E23" s="298"/>
      <c r="F23" s="281"/>
      <c r="G23" s="281"/>
      <c r="H23" s="302" t="s">
        <v>229</v>
      </c>
      <c r="I23" s="302"/>
      <c r="J23" s="302"/>
      <c r="K23" s="302"/>
      <c r="L23" s="302"/>
      <c r="M23" s="302"/>
      <c r="N23" s="302"/>
      <c r="O23" s="302"/>
      <c r="P23" s="302"/>
      <c r="Q23" s="302"/>
      <c r="R23" s="302"/>
      <c r="S23" s="302"/>
      <c r="T23" s="302"/>
      <c r="U23" s="298" t="s">
        <v>225</v>
      </c>
      <c r="V23" s="298"/>
      <c r="W23" s="300">
        <v>578981.5</v>
      </c>
      <c r="X23" s="300"/>
      <c r="Y23" s="300"/>
      <c r="Z23" s="300"/>
      <c r="AA23" s="300"/>
      <c r="AB23" s="300"/>
      <c r="AC23" s="301">
        <v>779862</v>
      </c>
      <c r="AD23" s="301"/>
      <c r="AE23" s="301"/>
      <c r="AF23" s="301"/>
      <c r="AG23" s="301"/>
      <c r="AH23" s="301"/>
    </row>
    <row r="24" spans="2:35" x14ac:dyDescent="0.2">
      <c r="B24" s="298" t="s">
        <v>225</v>
      </c>
      <c r="C24" s="298"/>
      <c r="D24" s="298"/>
      <c r="E24" s="298"/>
      <c r="F24" s="281"/>
      <c r="G24" s="299" t="s">
        <v>230</v>
      </c>
      <c r="H24" s="299"/>
      <c r="I24" s="299"/>
      <c r="J24" s="299"/>
      <c r="K24" s="299"/>
      <c r="L24" s="299"/>
      <c r="M24" s="299"/>
      <c r="N24" s="299"/>
      <c r="O24" s="299"/>
      <c r="P24" s="299"/>
      <c r="Q24" s="299"/>
      <c r="R24" s="299"/>
      <c r="S24" s="299"/>
      <c r="T24" s="299"/>
      <c r="U24" s="298" t="s">
        <v>231</v>
      </c>
      <c r="V24" s="298"/>
      <c r="W24" s="300" t="s">
        <v>232</v>
      </c>
      <c r="X24" s="300"/>
      <c r="Y24" s="300"/>
      <c r="Z24" s="300"/>
      <c r="AA24" s="300"/>
      <c r="AB24" s="300"/>
      <c r="AC24" s="303" t="s">
        <v>232</v>
      </c>
      <c r="AD24" s="303"/>
      <c r="AE24" s="303"/>
      <c r="AF24" s="303"/>
      <c r="AG24" s="303"/>
      <c r="AH24" s="303"/>
    </row>
    <row r="25" spans="2:35" x14ac:dyDescent="0.2">
      <c r="B25" s="292"/>
      <c r="C25" s="292"/>
      <c r="D25" s="292"/>
      <c r="E25" s="292"/>
      <c r="H25" s="293" t="s">
        <v>224</v>
      </c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4"/>
      <c r="V25" s="294"/>
      <c r="W25" s="295"/>
      <c r="X25" s="295"/>
      <c r="Y25" s="295"/>
      <c r="Z25" s="295"/>
      <c r="AA25" s="295"/>
      <c r="AB25" s="295"/>
      <c r="AC25" s="304"/>
      <c r="AD25" s="304"/>
      <c r="AE25" s="304"/>
      <c r="AF25" s="304"/>
      <c r="AG25" s="304"/>
      <c r="AH25" s="304"/>
      <c r="AI25" s="297"/>
    </row>
    <row r="26" spans="2:35" x14ac:dyDescent="0.2">
      <c r="B26" s="298" t="s">
        <v>225</v>
      </c>
      <c r="C26" s="298"/>
      <c r="D26" s="298"/>
      <c r="E26" s="298"/>
      <c r="F26" s="281"/>
      <c r="G26" s="281"/>
      <c r="H26" s="302" t="s">
        <v>232</v>
      </c>
      <c r="I26" s="302"/>
      <c r="J26" s="302"/>
      <c r="K26" s="302"/>
      <c r="L26" s="302"/>
      <c r="M26" s="302"/>
      <c r="N26" s="302"/>
      <c r="O26" s="302"/>
      <c r="P26" s="302"/>
      <c r="Q26" s="302"/>
      <c r="R26" s="302"/>
      <c r="S26" s="302"/>
      <c r="T26" s="302"/>
      <c r="U26" s="298" t="s">
        <v>225</v>
      </c>
      <c r="V26" s="298"/>
      <c r="W26" s="305" t="s">
        <v>232</v>
      </c>
      <c r="X26" s="305"/>
      <c r="Y26" s="305"/>
      <c r="Z26" s="305"/>
      <c r="AA26" s="305"/>
      <c r="AB26" s="305"/>
      <c r="AC26" s="303" t="s">
        <v>232</v>
      </c>
      <c r="AD26" s="303"/>
      <c r="AE26" s="303"/>
      <c r="AF26" s="303"/>
      <c r="AG26" s="303"/>
      <c r="AH26" s="303"/>
    </row>
    <row r="27" spans="2:35" x14ac:dyDescent="0.2">
      <c r="B27" s="306" t="s">
        <v>221</v>
      </c>
      <c r="C27" s="306"/>
      <c r="D27" s="306"/>
      <c r="E27" s="306"/>
      <c r="F27" s="307" t="s">
        <v>233</v>
      </c>
      <c r="G27" s="307"/>
      <c r="H27" s="307"/>
      <c r="I27" s="307"/>
      <c r="J27" s="307"/>
      <c r="K27" s="307"/>
      <c r="L27" s="307"/>
      <c r="M27" s="307"/>
      <c r="N27" s="307"/>
      <c r="O27" s="307"/>
      <c r="P27" s="307"/>
      <c r="Q27" s="307"/>
      <c r="R27" s="307"/>
      <c r="S27" s="307"/>
      <c r="T27" s="307"/>
      <c r="U27" s="308" t="s">
        <v>234</v>
      </c>
      <c r="V27" s="308"/>
      <c r="W27" s="309" t="s">
        <v>235</v>
      </c>
      <c r="X27" s="310"/>
      <c r="Y27" s="310"/>
      <c r="Z27" s="310"/>
      <c r="AA27" s="310"/>
      <c r="AB27" s="310"/>
      <c r="AC27" s="311" t="s">
        <v>236</v>
      </c>
      <c r="AD27" s="312"/>
      <c r="AE27" s="312"/>
      <c r="AF27" s="312"/>
      <c r="AG27" s="312"/>
      <c r="AH27" s="312"/>
    </row>
    <row r="28" spans="2:35" x14ac:dyDescent="0.2">
      <c r="B28" s="292"/>
      <c r="C28" s="292"/>
      <c r="D28" s="292"/>
      <c r="E28" s="292"/>
      <c r="G28" s="293" t="s">
        <v>224</v>
      </c>
      <c r="H28" s="293"/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4"/>
      <c r="V28" s="294"/>
      <c r="W28" s="313"/>
      <c r="X28" s="313"/>
      <c r="Y28" s="313"/>
      <c r="Z28" s="313"/>
      <c r="AA28" s="313"/>
      <c r="AB28" s="313"/>
      <c r="AC28" s="304"/>
      <c r="AD28" s="304"/>
      <c r="AE28" s="304"/>
      <c r="AF28" s="304"/>
      <c r="AG28" s="304"/>
      <c r="AH28" s="304"/>
      <c r="AI28" s="297"/>
    </row>
    <row r="29" spans="2:35" x14ac:dyDescent="0.2">
      <c r="B29" s="298" t="s">
        <v>225</v>
      </c>
      <c r="C29" s="298"/>
      <c r="D29" s="298"/>
      <c r="E29" s="298"/>
      <c r="F29" s="281"/>
      <c r="G29" s="299" t="s">
        <v>226</v>
      </c>
      <c r="H29" s="299"/>
      <c r="I29" s="299"/>
      <c r="J29" s="299"/>
      <c r="K29" s="299"/>
      <c r="L29" s="299"/>
      <c r="M29" s="299"/>
      <c r="N29" s="299"/>
      <c r="O29" s="299"/>
      <c r="P29" s="299"/>
      <c r="Q29" s="299"/>
      <c r="R29" s="299"/>
      <c r="S29" s="299"/>
      <c r="T29" s="299"/>
      <c r="U29" s="298" t="s">
        <v>237</v>
      </c>
      <c r="V29" s="298"/>
      <c r="W29" s="314" t="s">
        <v>235</v>
      </c>
      <c r="X29" s="315"/>
      <c r="Y29" s="315"/>
      <c r="Z29" s="315"/>
      <c r="AA29" s="315"/>
      <c r="AB29" s="316"/>
      <c r="AC29" s="301" t="s">
        <v>236</v>
      </c>
      <c r="AD29" s="303"/>
      <c r="AE29" s="303"/>
      <c r="AF29" s="303"/>
      <c r="AG29" s="303"/>
      <c r="AH29" s="303"/>
    </row>
    <row r="30" spans="2:35" x14ac:dyDescent="0.2">
      <c r="B30" s="292"/>
      <c r="C30" s="292"/>
      <c r="D30" s="292"/>
      <c r="E30" s="292"/>
      <c r="H30" s="293" t="s">
        <v>224</v>
      </c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3"/>
      <c r="U30" s="294"/>
      <c r="V30" s="294"/>
      <c r="W30" s="313"/>
      <c r="X30" s="313"/>
      <c r="Y30" s="313"/>
      <c r="Z30" s="313"/>
      <c r="AA30" s="313"/>
      <c r="AB30" s="313"/>
      <c r="AC30" s="304"/>
      <c r="AD30" s="304"/>
      <c r="AE30" s="304"/>
      <c r="AF30" s="304"/>
      <c r="AG30" s="304"/>
      <c r="AH30" s="304"/>
      <c r="AI30" s="297"/>
    </row>
    <row r="31" spans="2:35" x14ac:dyDescent="0.2">
      <c r="B31" s="298" t="s">
        <v>225</v>
      </c>
      <c r="C31" s="298"/>
      <c r="D31" s="298"/>
      <c r="E31" s="298"/>
      <c r="F31" s="281"/>
      <c r="G31" s="281"/>
      <c r="H31" s="302" t="s">
        <v>238</v>
      </c>
      <c r="I31" s="302"/>
      <c r="J31" s="302"/>
      <c r="K31" s="302"/>
      <c r="L31" s="302"/>
      <c r="M31" s="302"/>
      <c r="N31" s="302"/>
      <c r="O31" s="302"/>
      <c r="P31" s="302"/>
      <c r="Q31" s="302"/>
      <c r="R31" s="302"/>
      <c r="S31" s="302"/>
      <c r="T31" s="302"/>
      <c r="U31" s="298" t="s">
        <v>225</v>
      </c>
      <c r="V31" s="298"/>
      <c r="W31" s="317" t="s">
        <v>239</v>
      </c>
      <c r="X31" s="318"/>
      <c r="Y31" s="318"/>
      <c r="Z31" s="318"/>
      <c r="AA31" s="318"/>
      <c r="AB31" s="319"/>
      <c r="AC31" s="301" t="s">
        <v>240</v>
      </c>
      <c r="AD31" s="301"/>
      <c r="AE31" s="301"/>
      <c r="AF31" s="301"/>
      <c r="AG31" s="301"/>
      <c r="AH31" s="301"/>
      <c r="AI31" s="297"/>
    </row>
    <row r="32" spans="2:35" x14ac:dyDescent="0.2">
      <c r="B32" s="298" t="s">
        <v>225</v>
      </c>
      <c r="C32" s="298"/>
      <c r="D32" s="298"/>
      <c r="E32" s="298"/>
      <c r="F32" s="281"/>
      <c r="G32" s="281"/>
      <c r="H32" s="302" t="s">
        <v>241</v>
      </c>
      <c r="I32" s="302"/>
      <c r="J32" s="302"/>
      <c r="K32" s="302"/>
      <c r="L32" s="302"/>
      <c r="M32" s="302"/>
      <c r="N32" s="302"/>
      <c r="O32" s="302"/>
      <c r="P32" s="302"/>
      <c r="Q32" s="302"/>
      <c r="R32" s="302"/>
      <c r="S32" s="302"/>
      <c r="T32" s="302"/>
      <c r="U32" s="298" t="s">
        <v>225</v>
      </c>
      <c r="V32" s="298"/>
      <c r="W32" s="305" t="s">
        <v>242</v>
      </c>
      <c r="X32" s="305"/>
      <c r="Y32" s="305"/>
      <c r="Z32" s="305"/>
      <c r="AA32" s="305"/>
      <c r="AB32" s="305"/>
      <c r="AC32" s="301" t="s">
        <v>243</v>
      </c>
      <c r="AD32" s="301"/>
      <c r="AE32" s="301"/>
      <c r="AF32" s="301"/>
      <c r="AG32" s="301"/>
      <c r="AH32" s="301"/>
    </row>
    <row r="33" spans="2:35" x14ac:dyDescent="0.2">
      <c r="B33" s="298" t="s">
        <v>225</v>
      </c>
      <c r="C33" s="298"/>
      <c r="D33" s="298"/>
      <c r="E33" s="298"/>
      <c r="F33" s="281"/>
      <c r="G33" s="299" t="s">
        <v>230</v>
      </c>
      <c r="H33" s="299"/>
      <c r="I33" s="299"/>
      <c r="J33" s="299"/>
      <c r="K33" s="299"/>
      <c r="L33" s="299"/>
      <c r="M33" s="299"/>
      <c r="N33" s="299"/>
      <c r="O33" s="299"/>
      <c r="P33" s="299"/>
      <c r="Q33" s="299"/>
      <c r="R33" s="299"/>
      <c r="S33" s="299"/>
      <c r="T33" s="299"/>
      <c r="U33" s="298" t="s">
        <v>244</v>
      </c>
      <c r="V33" s="298"/>
      <c r="W33" s="305" t="s">
        <v>232</v>
      </c>
      <c r="X33" s="305"/>
      <c r="Y33" s="305"/>
      <c r="Z33" s="305"/>
      <c r="AA33" s="305"/>
      <c r="AB33" s="305"/>
      <c r="AC33" s="303" t="s">
        <v>232</v>
      </c>
      <c r="AD33" s="303"/>
      <c r="AE33" s="303"/>
      <c r="AF33" s="303"/>
      <c r="AG33" s="303"/>
      <c r="AH33" s="303"/>
    </row>
    <row r="34" spans="2:35" x14ac:dyDescent="0.2">
      <c r="B34" s="292"/>
      <c r="C34" s="292"/>
      <c r="D34" s="292"/>
      <c r="E34" s="292"/>
      <c r="H34" s="293" t="s">
        <v>224</v>
      </c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4"/>
      <c r="V34" s="294"/>
      <c r="W34" s="313"/>
      <c r="X34" s="313"/>
      <c r="Y34" s="313"/>
      <c r="Z34" s="313"/>
      <c r="AA34" s="313"/>
      <c r="AB34" s="313"/>
      <c r="AC34" s="304"/>
      <c r="AD34" s="304"/>
      <c r="AE34" s="304"/>
      <c r="AF34" s="304"/>
      <c r="AG34" s="304"/>
      <c r="AH34" s="304"/>
      <c r="AI34" s="297"/>
    </row>
    <row r="35" spans="2:35" x14ac:dyDescent="0.2">
      <c r="B35" s="298" t="s">
        <v>225</v>
      </c>
      <c r="C35" s="298"/>
      <c r="D35" s="298"/>
      <c r="E35" s="298"/>
      <c r="F35" s="281"/>
      <c r="G35" s="281"/>
      <c r="H35" s="302" t="s">
        <v>232</v>
      </c>
      <c r="I35" s="302"/>
      <c r="J35" s="302"/>
      <c r="K35" s="302"/>
      <c r="L35" s="302"/>
      <c r="M35" s="302"/>
      <c r="N35" s="302"/>
      <c r="O35" s="302"/>
      <c r="P35" s="302"/>
      <c r="Q35" s="302"/>
      <c r="R35" s="302"/>
      <c r="S35" s="302"/>
      <c r="T35" s="302"/>
      <c r="U35" s="298" t="s">
        <v>225</v>
      </c>
      <c r="V35" s="298"/>
      <c r="W35" s="305" t="s">
        <v>232</v>
      </c>
      <c r="X35" s="305"/>
      <c r="Y35" s="305"/>
      <c r="Z35" s="305"/>
      <c r="AA35" s="305"/>
      <c r="AB35" s="305"/>
      <c r="AC35" s="303" t="s">
        <v>232</v>
      </c>
      <c r="AD35" s="303"/>
      <c r="AE35" s="303"/>
      <c r="AF35" s="303"/>
      <c r="AG35" s="303"/>
      <c r="AH35" s="303"/>
    </row>
    <row r="36" spans="2:35" s="322" customFormat="1" x14ac:dyDescent="0.2">
      <c r="B36" s="306" t="s">
        <v>221</v>
      </c>
      <c r="C36" s="306"/>
      <c r="D36" s="306"/>
      <c r="E36" s="306"/>
      <c r="F36" s="307" t="s">
        <v>245</v>
      </c>
      <c r="G36" s="307"/>
      <c r="H36" s="307"/>
      <c r="I36" s="307"/>
      <c r="J36" s="307"/>
      <c r="K36" s="307"/>
      <c r="L36" s="307"/>
      <c r="M36" s="307"/>
      <c r="N36" s="307"/>
      <c r="O36" s="307"/>
      <c r="P36" s="307"/>
      <c r="Q36" s="307"/>
      <c r="R36" s="307"/>
      <c r="S36" s="307"/>
      <c r="T36" s="307"/>
      <c r="U36" s="308" t="s">
        <v>246</v>
      </c>
      <c r="V36" s="308"/>
      <c r="W36" s="320">
        <v>797664</v>
      </c>
      <c r="X36" s="320">
        <v>695355</v>
      </c>
      <c r="Y36" s="320">
        <v>695355</v>
      </c>
      <c r="Z36" s="320">
        <v>695355</v>
      </c>
      <c r="AA36" s="320">
        <v>695355</v>
      </c>
      <c r="AB36" s="320">
        <v>695355</v>
      </c>
      <c r="AC36" s="321">
        <v>669267</v>
      </c>
      <c r="AD36" s="321">
        <v>518625</v>
      </c>
      <c r="AE36" s="321">
        <v>518625</v>
      </c>
      <c r="AF36" s="321">
        <v>518625</v>
      </c>
      <c r="AG36" s="321">
        <v>518625</v>
      </c>
      <c r="AH36" s="321">
        <v>518625</v>
      </c>
    </row>
    <row r="37" spans="2:35" x14ac:dyDescent="0.2">
      <c r="B37" s="292"/>
      <c r="C37" s="292"/>
      <c r="D37" s="292"/>
      <c r="E37" s="292"/>
      <c r="G37" s="293" t="s">
        <v>224</v>
      </c>
      <c r="H37" s="293"/>
      <c r="I37" s="293"/>
      <c r="J37" s="293"/>
      <c r="K37" s="293"/>
      <c r="L37" s="293"/>
      <c r="M37" s="293"/>
      <c r="N37" s="293"/>
      <c r="O37" s="293"/>
      <c r="P37" s="293"/>
      <c r="Q37" s="293"/>
      <c r="R37" s="293"/>
      <c r="S37" s="293"/>
      <c r="T37" s="293"/>
      <c r="U37" s="294"/>
      <c r="V37" s="294"/>
      <c r="W37" s="295"/>
      <c r="X37" s="295"/>
      <c r="Y37" s="295"/>
      <c r="Z37" s="295"/>
      <c r="AA37" s="295"/>
      <c r="AB37" s="295"/>
      <c r="AC37" s="296"/>
      <c r="AD37" s="296"/>
      <c r="AE37" s="296"/>
      <c r="AF37" s="296"/>
      <c r="AG37" s="296"/>
      <c r="AH37" s="296"/>
      <c r="AI37" s="297"/>
    </row>
    <row r="38" spans="2:35" x14ac:dyDescent="0.2">
      <c r="B38" s="298" t="s">
        <v>225</v>
      </c>
      <c r="C38" s="298"/>
      <c r="D38" s="298"/>
      <c r="E38" s="298"/>
      <c r="F38" s="281"/>
      <c r="G38" s="299" t="s">
        <v>226</v>
      </c>
      <c r="H38" s="299"/>
      <c r="I38" s="299"/>
      <c r="J38" s="299"/>
      <c r="K38" s="299"/>
      <c r="L38" s="299"/>
      <c r="M38" s="299"/>
      <c r="N38" s="299"/>
      <c r="O38" s="299"/>
      <c r="P38" s="299"/>
      <c r="Q38" s="299"/>
      <c r="R38" s="299"/>
      <c r="S38" s="299"/>
      <c r="T38" s="299"/>
      <c r="U38" s="298" t="s">
        <v>247</v>
      </c>
      <c r="V38" s="298"/>
      <c r="W38" s="300">
        <v>797664</v>
      </c>
      <c r="X38" s="300">
        <v>695355</v>
      </c>
      <c r="Y38" s="300">
        <v>695355</v>
      </c>
      <c r="Z38" s="300">
        <v>695355</v>
      </c>
      <c r="AA38" s="300">
        <v>695355</v>
      </c>
      <c r="AB38" s="300">
        <v>695355</v>
      </c>
      <c r="AC38" s="301">
        <v>669267</v>
      </c>
      <c r="AD38" s="301">
        <v>518625</v>
      </c>
      <c r="AE38" s="301">
        <v>518625</v>
      </c>
      <c r="AF38" s="301">
        <v>518625</v>
      </c>
      <c r="AG38" s="301">
        <v>518625</v>
      </c>
      <c r="AH38" s="301">
        <v>518625</v>
      </c>
    </row>
    <row r="39" spans="2:35" x14ac:dyDescent="0.2">
      <c r="B39" s="292"/>
      <c r="C39" s="292"/>
      <c r="D39" s="292"/>
      <c r="E39" s="292"/>
      <c r="H39" s="293" t="s">
        <v>224</v>
      </c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4"/>
      <c r="V39" s="294"/>
      <c r="W39" s="313"/>
      <c r="X39" s="313"/>
      <c r="Y39" s="313"/>
      <c r="Z39" s="313"/>
      <c r="AA39" s="313"/>
      <c r="AB39" s="313"/>
      <c r="AC39" s="304"/>
      <c r="AD39" s="304"/>
      <c r="AE39" s="304"/>
      <c r="AF39" s="304"/>
      <c r="AG39" s="304"/>
      <c r="AH39" s="304"/>
      <c r="AI39" s="297"/>
    </row>
    <row r="40" spans="2:35" x14ac:dyDescent="0.2">
      <c r="B40" s="298" t="s">
        <v>225</v>
      </c>
      <c r="C40" s="298"/>
      <c r="D40" s="298"/>
      <c r="E40" s="298"/>
      <c r="F40" s="281"/>
      <c r="G40" s="281"/>
      <c r="H40" s="302" t="s">
        <v>232</v>
      </c>
      <c r="I40" s="302"/>
      <c r="J40" s="302"/>
      <c r="K40" s="302"/>
      <c r="L40" s="302"/>
      <c r="M40" s="302"/>
      <c r="N40" s="302"/>
      <c r="O40" s="302"/>
      <c r="P40" s="302"/>
      <c r="Q40" s="302"/>
      <c r="R40" s="302"/>
      <c r="S40" s="302"/>
      <c r="T40" s="302"/>
      <c r="U40" s="298" t="s">
        <v>225</v>
      </c>
      <c r="V40" s="298"/>
      <c r="W40" s="305" t="s">
        <v>232</v>
      </c>
      <c r="X40" s="305"/>
      <c r="Y40" s="305"/>
      <c r="Z40" s="305"/>
      <c r="AA40" s="305"/>
      <c r="AB40" s="305"/>
      <c r="AC40" s="303" t="s">
        <v>232</v>
      </c>
      <c r="AD40" s="303"/>
      <c r="AE40" s="303"/>
      <c r="AF40" s="303"/>
      <c r="AG40" s="303"/>
      <c r="AH40" s="303"/>
    </row>
    <row r="41" spans="2:35" x14ac:dyDescent="0.2">
      <c r="B41" s="298" t="s">
        <v>225</v>
      </c>
      <c r="C41" s="298"/>
      <c r="D41" s="298"/>
      <c r="E41" s="298"/>
      <c r="F41" s="281"/>
      <c r="G41" s="299" t="s">
        <v>230</v>
      </c>
      <c r="H41" s="299"/>
      <c r="I41" s="299"/>
      <c r="J41" s="299"/>
      <c r="K41" s="299"/>
      <c r="L41" s="299"/>
      <c r="M41" s="299"/>
      <c r="N41" s="299"/>
      <c r="O41" s="299"/>
      <c r="P41" s="299"/>
      <c r="Q41" s="299"/>
      <c r="R41" s="299"/>
      <c r="S41" s="299"/>
      <c r="T41" s="299"/>
      <c r="U41" s="298" t="s">
        <v>248</v>
      </c>
      <c r="V41" s="298"/>
      <c r="W41" s="305" t="s">
        <v>232</v>
      </c>
      <c r="X41" s="305"/>
      <c r="Y41" s="305"/>
      <c r="Z41" s="305"/>
      <c r="AA41" s="305"/>
      <c r="AB41" s="305"/>
      <c r="AC41" s="303" t="s">
        <v>232</v>
      </c>
      <c r="AD41" s="303"/>
      <c r="AE41" s="303"/>
      <c r="AF41" s="303"/>
      <c r="AG41" s="303"/>
      <c r="AH41" s="303"/>
    </row>
    <row r="42" spans="2:35" x14ac:dyDescent="0.2">
      <c r="B42" s="292"/>
      <c r="C42" s="292"/>
      <c r="D42" s="292"/>
      <c r="E42" s="292"/>
      <c r="H42" s="293" t="s">
        <v>224</v>
      </c>
      <c r="I42" s="293"/>
      <c r="J42" s="293"/>
      <c r="K42" s="293"/>
      <c r="L42" s="293"/>
      <c r="M42" s="293"/>
      <c r="N42" s="293"/>
      <c r="O42" s="293"/>
      <c r="P42" s="293"/>
      <c r="Q42" s="293"/>
      <c r="R42" s="293"/>
      <c r="S42" s="293"/>
      <c r="T42" s="293"/>
      <c r="U42" s="294"/>
      <c r="V42" s="294"/>
      <c r="W42" s="313"/>
      <c r="X42" s="313"/>
      <c r="Y42" s="313"/>
      <c r="Z42" s="313"/>
      <c r="AA42" s="313"/>
      <c r="AB42" s="313"/>
      <c r="AC42" s="304"/>
      <c r="AD42" s="304"/>
      <c r="AE42" s="304"/>
      <c r="AF42" s="304"/>
      <c r="AG42" s="304"/>
      <c r="AH42" s="304"/>
      <c r="AI42" s="297"/>
    </row>
    <row r="43" spans="2:35" x14ac:dyDescent="0.2">
      <c r="B43" s="298" t="s">
        <v>225</v>
      </c>
      <c r="C43" s="298"/>
      <c r="D43" s="298"/>
      <c r="E43" s="298"/>
      <c r="F43" s="281"/>
      <c r="G43" s="281"/>
      <c r="H43" s="302" t="s">
        <v>232</v>
      </c>
      <c r="I43" s="302"/>
      <c r="J43" s="302"/>
      <c r="K43" s="302"/>
      <c r="L43" s="302"/>
      <c r="M43" s="302"/>
      <c r="N43" s="302"/>
      <c r="O43" s="302"/>
      <c r="P43" s="302"/>
      <c r="Q43" s="302"/>
      <c r="R43" s="302"/>
      <c r="S43" s="302"/>
      <c r="T43" s="302"/>
      <c r="U43" s="298" t="s">
        <v>225</v>
      </c>
      <c r="V43" s="298"/>
      <c r="W43" s="305" t="s">
        <v>232</v>
      </c>
      <c r="X43" s="305"/>
      <c r="Y43" s="305"/>
      <c r="Z43" s="305"/>
      <c r="AA43" s="305"/>
      <c r="AB43" s="305"/>
      <c r="AC43" s="303" t="s">
        <v>232</v>
      </c>
      <c r="AD43" s="303"/>
      <c r="AE43" s="303"/>
      <c r="AF43" s="303"/>
      <c r="AG43" s="303"/>
      <c r="AH43" s="303"/>
    </row>
    <row r="44" spans="2:35" s="322" customFormat="1" x14ac:dyDescent="0.2">
      <c r="B44" s="323" t="s">
        <v>221</v>
      </c>
      <c r="C44" s="323"/>
      <c r="D44" s="323"/>
      <c r="E44" s="323"/>
      <c r="F44" s="307" t="s">
        <v>249</v>
      </c>
      <c r="G44" s="307"/>
      <c r="H44" s="307"/>
      <c r="I44" s="307"/>
      <c r="J44" s="307"/>
      <c r="K44" s="307"/>
      <c r="L44" s="307"/>
      <c r="M44" s="307"/>
      <c r="N44" s="307"/>
      <c r="O44" s="307"/>
      <c r="P44" s="307"/>
      <c r="Q44" s="307"/>
      <c r="R44" s="307"/>
      <c r="S44" s="307"/>
      <c r="T44" s="307"/>
      <c r="U44" s="308" t="s">
        <v>250</v>
      </c>
      <c r="V44" s="308"/>
      <c r="W44" s="324" t="s">
        <v>251</v>
      </c>
      <c r="X44" s="324"/>
      <c r="Y44" s="324"/>
      <c r="Z44" s="324"/>
      <c r="AA44" s="324"/>
      <c r="AB44" s="324"/>
      <c r="AC44" s="325" t="s">
        <v>252</v>
      </c>
      <c r="AD44" s="325"/>
      <c r="AE44" s="325"/>
      <c r="AF44" s="325"/>
      <c r="AG44" s="325"/>
      <c r="AH44" s="325"/>
    </row>
    <row r="45" spans="2:35" x14ac:dyDescent="0.2">
      <c r="B45" s="292"/>
      <c r="C45" s="292"/>
      <c r="D45" s="292"/>
      <c r="E45" s="292"/>
      <c r="G45" s="293" t="s">
        <v>224</v>
      </c>
      <c r="H45" s="293"/>
      <c r="I45" s="293"/>
      <c r="J45" s="293"/>
      <c r="K45" s="293"/>
      <c r="L45" s="293"/>
      <c r="M45" s="293"/>
      <c r="N45" s="293"/>
      <c r="O45" s="293"/>
      <c r="P45" s="293"/>
      <c r="Q45" s="293"/>
      <c r="R45" s="293"/>
      <c r="S45" s="293"/>
      <c r="T45" s="293"/>
      <c r="U45" s="294"/>
      <c r="V45" s="294"/>
      <c r="W45" s="313"/>
      <c r="X45" s="313"/>
      <c r="Y45" s="313"/>
      <c r="Z45" s="313"/>
      <c r="AA45" s="313"/>
      <c r="AB45" s="313"/>
      <c r="AC45" s="304"/>
      <c r="AD45" s="304"/>
      <c r="AE45" s="304"/>
      <c r="AF45" s="304"/>
      <c r="AG45" s="304"/>
      <c r="AH45" s="304"/>
      <c r="AI45" s="297"/>
    </row>
    <row r="46" spans="2:35" x14ac:dyDescent="0.2">
      <c r="B46" s="298" t="s">
        <v>225</v>
      </c>
      <c r="C46" s="298"/>
      <c r="D46" s="298"/>
      <c r="E46" s="298"/>
      <c r="F46" s="281"/>
      <c r="G46" s="299" t="s">
        <v>226</v>
      </c>
      <c r="H46" s="299"/>
      <c r="I46" s="299"/>
      <c r="J46" s="299"/>
      <c r="K46" s="299"/>
      <c r="L46" s="299"/>
      <c r="M46" s="299"/>
      <c r="N46" s="299"/>
      <c r="O46" s="299"/>
      <c r="P46" s="299"/>
      <c r="Q46" s="299"/>
      <c r="R46" s="299"/>
      <c r="S46" s="299"/>
      <c r="T46" s="299"/>
      <c r="U46" s="298" t="s">
        <v>253</v>
      </c>
      <c r="V46" s="298"/>
      <c r="W46" s="300" t="s">
        <v>251</v>
      </c>
      <c r="X46" s="300"/>
      <c r="Y46" s="300"/>
      <c r="Z46" s="300"/>
      <c r="AA46" s="300"/>
      <c r="AB46" s="300"/>
      <c r="AC46" s="301" t="s">
        <v>252</v>
      </c>
      <c r="AD46" s="301"/>
      <c r="AE46" s="301"/>
      <c r="AF46" s="301"/>
      <c r="AG46" s="301"/>
      <c r="AH46" s="301"/>
    </row>
    <row r="47" spans="2:35" x14ac:dyDescent="0.2">
      <c r="B47" s="292"/>
      <c r="C47" s="292"/>
      <c r="D47" s="292"/>
      <c r="E47" s="292"/>
      <c r="H47" s="293" t="s">
        <v>224</v>
      </c>
      <c r="I47" s="293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4"/>
      <c r="V47" s="294"/>
      <c r="W47" s="313"/>
      <c r="X47" s="313"/>
      <c r="Y47" s="313"/>
      <c r="Z47" s="313"/>
      <c r="AA47" s="313"/>
      <c r="AB47" s="313"/>
      <c r="AC47" s="304"/>
      <c r="AD47" s="304"/>
      <c r="AE47" s="304"/>
      <c r="AF47" s="304"/>
      <c r="AG47" s="304"/>
      <c r="AH47" s="304"/>
      <c r="AI47" s="297"/>
    </row>
    <row r="48" spans="2:35" x14ac:dyDescent="0.2">
      <c r="B48" s="298" t="s">
        <v>225</v>
      </c>
      <c r="C48" s="298"/>
      <c r="D48" s="298"/>
      <c r="E48" s="298"/>
      <c r="F48" s="281"/>
      <c r="G48" s="281"/>
      <c r="H48" s="302" t="s">
        <v>232</v>
      </c>
      <c r="I48" s="302"/>
      <c r="J48" s="302"/>
      <c r="K48" s="302"/>
      <c r="L48" s="302"/>
      <c r="M48" s="302"/>
      <c r="N48" s="302"/>
      <c r="O48" s="302"/>
      <c r="P48" s="302"/>
      <c r="Q48" s="302"/>
      <c r="R48" s="302"/>
      <c r="S48" s="302"/>
      <c r="T48" s="302"/>
      <c r="U48" s="298" t="s">
        <v>225</v>
      </c>
      <c r="V48" s="298"/>
      <c r="W48" s="305" t="s">
        <v>232</v>
      </c>
      <c r="X48" s="305"/>
      <c r="Y48" s="305"/>
      <c r="Z48" s="305"/>
      <c r="AA48" s="305"/>
      <c r="AB48" s="305"/>
      <c r="AC48" s="303" t="s">
        <v>232</v>
      </c>
      <c r="AD48" s="303"/>
      <c r="AE48" s="303"/>
      <c r="AF48" s="303"/>
      <c r="AG48" s="303"/>
      <c r="AH48" s="303"/>
    </row>
    <row r="49" spans="2:35" x14ac:dyDescent="0.2">
      <c r="B49" s="298" t="s">
        <v>225</v>
      </c>
      <c r="C49" s="298"/>
      <c r="D49" s="298"/>
      <c r="E49" s="298"/>
      <c r="F49" s="281"/>
      <c r="G49" s="299" t="s">
        <v>230</v>
      </c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299"/>
      <c r="S49" s="299"/>
      <c r="T49" s="299"/>
      <c r="U49" s="298" t="s">
        <v>254</v>
      </c>
      <c r="V49" s="298"/>
      <c r="W49" s="305" t="s">
        <v>232</v>
      </c>
      <c r="X49" s="305"/>
      <c r="Y49" s="305"/>
      <c r="Z49" s="305"/>
      <c r="AA49" s="305"/>
      <c r="AB49" s="305"/>
      <c r="AC49" s="303" t="s">
        <v>232</v>
      </c>
      <c r="AD49" s="303"/>
      <c r="AE49" s="303"/>
      <c r="AF49" s="303"/>
      <c r="AG49" s="303"/>
      <c r="AH49" s="303"/>
    </row>
    <row r="50" spans="2:35" x14ac:dyDescent="0.2">
      <c r="B50" s="292"/>
      <c r="C50" s="292"/>
      <c r="D50" s="292"/>
      <c r="E50" s="292"/>
      <c r="H50" s="293" t="s">
        <v>224</v>
      </c>
      <c r="I50" s="293"/>
      <c r="J50" s="293"/>
      <c r="K50" s="293"/>
      <c r="L50" s="293"/>
      <c r="M50" s="293"/>
      <c r="N50" s="293"/>
      <c r="O50" s="293"/>
      <c r="P50" s="293"/>
      <c r="Q50" s="293"/>
      <c r="R50" s="293"/>
      <c r="S50" s="293"/>
      <c r="T50" s="293"/>
      <c r="U50" s="294"/>
      <c r="V50" s="294"/>
      <c r="W50" s="313"/>
      <c r="X50" s="313"/>
      <c r="Y50" s="313"/>
      <c r="Z50" s="313"/>
      <c r="AA50" s="313"/>
      <c r="AB50" s="313"/>
      <c r="AC50" s="304"/>
      <c r="AD50" s="304"/>
      <c r="AE50" s="304"/>
      <c r="AF50" s="304"/>
      <c r="AG50" s="304"/>
      <c r="AH50" s="304"/>
      <c r="AI50" s="297"/>
    </row>
    <row r="51" spans="2:35" x14ac:dyDescent="0.2">
      <c r="B51" s="298" t="s">
        <v>225</v>
      </c>
      <c r="C51" s="298"/>
      <c r="D51" s="298"/>
      <c r="E51" s="298"/>
      <c r="F51" s="281"/>
      <c r="G51" s="281"/>
      <c r="H51" s="302" t="s">
        <v>232</v>
      </c>
      <c r="I51" s="302"/>
      <c r="J51" s="302"/>
      <c r="K51" s="302"/>
      <c r="L51" s="302"/>
      <c r="M51" s="302"/>
      <c r="N51" s="302"/>
      <c r="O51" s="302"/>
      <c r="P51" s="302"/>
      <c r="Q51" s="302"/>
      <c r="R51" s="302"/>
      <c r="S51" s="302"/>
      <c r="T51" s="302"/>
      <c r="U51" s="298" t="s">
        <v>225</v>
      </c>
      <c r="V51" s="298"/>
      <c r="W51" s="305" t="s">
        <v>232</v>
      </c>
      <c r="X51" s="305"/>
      <c r="Y51" s="305"/>
      <c r="Z51" s="305"/>
      <c r="AA51" s="305"/>
      <c r="AB51" s="305"/>
      <c r="AC51" s="303" t="s">
        <v>232</v>
      </c>
      <c r="AD51" s="303"/>
      <c r="AE51" s="303"/>
      <c r="AF51" s="303"/>
      <c r="AG51" s="303"/>
      <c r="AH51" s="303"/>
    </row>
    <row r="52" spans="2:35" s="322" customFormat="1" x14ac:dyDescent="0.2">
      <c r="B52" s="323" t="s">
        <v>221</v>
      </c>
      <c r="C52" s="323"/>
      <c r="D52" s="323"/>
      <c r="E52" s="323"/>
      <c r="F52" s="307" t="s">
        <v>255</v>
      </c>
      <c r="G52" s="307"/>
      <c r="H52" s="307"/>
      <c r="I52" s="307"/>
      <c r="J52" s="307"/>
      <c r="K52" s="307"/>
      <c r="L52" s="307"/>
      <c r="M52" s="307"/>
      <c r="N52" s="307"/>
      <c r="O52" s="307"/>
      <c r="P52" s="307"/>
      <c r="Q52" s="307"/>
      <c r="R52" s="307"/>
      <c r="S52" s="307"/>
      <c r="T52" s="307"/>
      <c r="U52" s="308" t="s">
        <v>256</v>
      </c>
      <c r="V52" s="308"/>
      <c r="W52" s="324" t="s">
        <v>257</v>
      </c>
      <c r="X52" s="324"/>
      <c r="Y52" s="324"/>
      <c r="Z52" s="324"/>
      <c r="AA52" s="324"/>
      <c r="AB52" s="324"/>
      <c r="AC52" s="325" t="s">
        <v>258</v>
      </c>
      <c r="AD52" s="325"/>
      <c r="AE52" s="325"/>
      <c r="AF52" s="325"/>
      <c r="AG52" s="325"/>
      <c r="AH52" s="325"/>
    </row>
    <row r="53" spans="2:35" x14ac:dyDescent="0.2">
      <c r="B53" s="292"/>
      <c r="C53" s="292"/>
      <c r="D53" s="292"/>
      <c r="E53" s="292"/>
      <c r="G53" s="293" t="s">
        <v>224</v>
      </c>
      <c r="H53" s="293"/>
      <c r="I53" s="293"/>
      <c r="J53" s="293"/>
      <c r="K53" s="293"/>
      <c r="L53" s="293"/>
      <c r="M53" s="293"/>
      <c r="N53" s="293"/>
      <c r="O53" s="293"/>
      <c r="P53" s="293"/>
      <c r="Q53" s="293"/>
      <c r="R53" s="293"/>
      <c r="S53" s="293"/>
      <c r="T53" s="293"/>
      <c r="U53" s="294"/>
      <c r="V53" s="294"/>
      <c r="W53" s="295"/>
      <c r="X53" s="295"/>
      <c r="Y53" s="295"/>
      <c r="Z53" s="295"/>
      <c r="AA53" s="295"/>
      <c r="AB53" s="295"/>
      <c r="AC53" s="304"/>
      <c r="AD53" s="304"/>
      <c r="AE53" s="304"/>
      <c r="AF53" s="304"/>
      <c r="AG53" s="304"/>
      <c r="AH53" s="304"/>
      <c r="AI53" s="297"/>
    </row>
    <row r="54" spans="2:35" x14ac:dyDescent="0.2">
      <c r="B54" s="298" t="s">
        <v>225</v>
      </c>
      <c r="C54" s="298"/>
      <c r="D54" s="298"/>
      <c r="E54" s="298"/>
      <c r="F54" s="281"/>
      <c r="G54" s="299" t="s">
        <v>226</v>
      </c>
      <c r="H54" s="299"/>
      <c r="I54" s="299"/>
      <c r="J54" s="299"/>
      <c r="K54" s="299"/>
      <c r="L54" s="299"/>
      <c r="M54" s="299"/>
      <c r="N54" s="299"/>
      <c r="O54" s="299"/>
      <c r="P54" s="299"/>
      <c r="Q54" s="299"/>
      <c r="R54" s="299"/>
      <c r="S54" s="299"/>
      <c r="T54" s="299"/>
      <c r="U54" s="298" t="s">
        <v>259</v>
      </c>
      <c r="V54" s="298"/>
      <c r="W54" s="300" t="s">
        <v>257</v>
      </c>
      <c r="X54" s="300"/>
      <c r="Y54" s="300"/>
      <c r="Z54" s="300"/>
      <c r="AA54" s="300"/>
      <c r="AB54" s="300"/>
      <c r="AC54" s="301" t="s">
        <v>258</v>
      </c>
      <c r="AD54" s="301"/>
      <c r="AE54" s="301"/>
      <c r="AF54" s="301"/>
      <c r="AG54" s="301"/>
      <c r="AH54" s="301"/>
    </row>
    <row r="55" spans="2:35" x14ac:dyDescent="0.2">
      <c r="B55" s="292"/>
      <c r="C55" s="292"/>
      <c r="D55" s="292"/>
      <c r="E55" s="292"/>
      <c r="H55" s="293" t="s">
        <v>224</v>
      </c>
      <c r="I55" s="293"/>
      <c r="J55" s="293"/>
      <c r="K55" s="293"/>
      <c r="L55" s="293"/>
      <c r="M55" s="293"/>
      <c r="N55" s="293"/>
      <c r="O55" s="293"/>
      <c r="P55" s="293"/>
      <c r="Q55" s="293"/>
      <c r="R55" s="293"/>
      <c r="S55" s="293"/>
      <c r="T55" s="293"/>
      <c r="U55" s="294"/>
      <c r="V55" s="294"/>
      <c r="W55" s="313"/>
      <c r="X55" s="313"/>
      <c r="Y55" s="313"/>
      <c r="Z55" s="313"/>
      <c r="AA55" s="313"/>
      <c r="AB55" s="313"/>
      <c r="AC55" s="304"/>
      <c r="AD55" s="304"/>
      <c r="AE55" s="304"/>
      <c r="AF55" s="304"/>
      <c r="AG55" s="304"/>
      <c r="AH55" s="304"/>
      <c r="AI55" s="297"/>
    </row>
    <row r="56" spans="2:35" x14ac:dyDescent="0.2">
      <c r="B56" s="298" t="s">
        <v>225</v>
      </c>
      <c r="C56" s="298"/>
      <c r="D56" s="298"/>
      <c r="E56" s="298"/>
      <c r="F56" s="281"/>
      <c r="G56" s="281"/>
      <c r="H56" s="302" t="s">
        <v>232</v>
      </c>
      <c r="I56" s="302"/>
      <c r="J56" s="302"/>
      <c r="K56" s="302"/>
      <c r="L56" s="302"/>
      <c r="M56" s="302"/>
      <c r="N56" s="302"/>
      <c r="O56" s="302"/>
      <c r="P56" s="302"/>
      <c r="Q56" s="302"/>
      <c r="R56" s="302"/>
      <c r="S56" s="302"/>
      <c r="T56" s="302"/>
      <c r="U56" s="298" t="s">
        <v>225</v>
      </c>
      <c r="V56" s="298"/>
      <c r="W56" s="305" t="s">
        <v>232</v>
      </c>
      <c r="X56" s="305"/>
      <c r="Y56" s="305"/>
      <c r="Z56" s="305"/>
      <c r="AA56" s="305"/>
      <c r="AB56" s="305"/>
      <c r="AC56" s="303" t="s">
        <v>232</v>
      </c>
      <c r="AD56" s="303"/>
      <c r="AE56" s="303"/>
      <c r="AF56" s="303"/>
      <c r="AG56" s="303"/>
      <c r="AH56" s="303"/>
    </row>
    <row r="57" spans="2:35" x14ac:dyDescent="0.2">
      <c r="B57" s="298" t="s">
        <v>225</v>
      </c>
      <c r="C57" s="298"/>
      <c r="D57" s="298"/>
      <c r="E57" s="298"/>
      <c r="F57" s="281"/>
      <c r="G57" s="299" t="s">
        <v>230</v>
      </c>
      <c r="H57" s="299"/>
      <c r="I57" s="299"/>
      <c r="J57" s="299"/>
      <c r="K57" s="299"/>
      <c r="L57" s="299"/>
      <c r="M57" s="299"/>
      <c r="N57" s="299"/>
      <c r="O57" s="299"/>
      <c r="P57" s="299"/>
      <c r="Q57" s="299"/>
      <c r="R57" s="299"/>
      <c r="S57" s="299"/>
      <c r="T57" s="299"/>
      <c r="U57" s="298" t="s">
        <v>260</v>
      </c>
      <c r="V57" s="298"/>
      <c r="W57" s="305" t="s">
        <v>232</v>
      </c>
      <c r="X57" s="305"/>
      <c r="Y57" s="305"/>
      <c r="Z57" s="305"/>
      <c r="AA57" s="305"/>
      <c r="AB57" s="305"/>
      <c r="AC57" s="303" t="s">
        <v>232</v>
      </c>
      <c r="AD57" s="303"/>
      <c r="AE57" s="303"/>
      <c r="AF57" s="303"/>
      <c r="AG57" s="303"/>
      <c r="AH57" s="303"/>
    </row>
    <row r="58" spans="2:35" x14ac:dyDescent="0.2">
      <c r="B58" s="292"/>
      <c r="C58" s="292"/>
      <c r="D58" s="292"/>
      <c r="E58" s="292"/>
      <c r="H58" s="293" t="s">
        <v>224</v>
      </c>
      <c r="I58" s="293"/>
      <c r="J58" s="293"/>
      <c r="K58" s="293"/>
      <c r="L58" s="293"/>
      <c r="M58" s="293"/>
      <c r="N58" s="293"/>
      <c r="O58" s="293"/>
      <c r="P58" s="293"/>
      <c r="Q58" s="293"/>
      <c r="R58" s="293"/>
      <c r="S58" s="293"/>
      <c r="T58" s="293"/>
      <c r="U58" s="294"/>
      <c r="V58" s="294"/>
      <c r="W58" s="313"/>
      <c r="X58" s="313"/>
      <c r="Y58" s="313"/>
      <c r="Z58" s="313"/>
      <c r="AA58" s="313"/>
      <c r="AB58" s="313"/>
      <c r="AC58" s="304"/>
      <c r="AD58" s="304"/>
      <c r="AE58" s="304"/>
      <c r="AF58" s="304"/>
      <c r="AG58" s="304"/>
      <c r="AH58" s="304"/>
      <c r="AI58" s="297"/>
    </row>
    <row r="59" spans="2:35" x14ac:dyDescent="0.2">
      <c r="B59" s="298" t="s">
        <v>225</v>
      </c>
      <c r="C59" s="298"/>
      <c r="D59" s="298"/>
      <c r="E59" s="298"/>
      <c r="F59" s="281"/>
      <c r="G59" s="281"/>
      <c r="H59" s="302" t="s">
        <v>232</v>
      </c>
      <c r="I59" s="302"/>
      <c r="J59" s="302"/>
      <c r="K59" s="302"/>
      <c r="L59" s="302"/>
      <c r="M59" s="302"/>
      <c r="N59" s="302"/>
      <c r="O59" s="302"/>
      <c r="P59" s="302"/>
      <c r="Q59" s="302"/>
      <c r="R59" s="302"/>
      <c r="S59" s="302"/>
      <c r="T59" s="302"/>
      <c r="U59" s="298" t="s">
        <v>225</v>
      </c>
      <c r="V59" s="298"/>
      <c r="W59" s="300" t="s">
        <v>232</v>
      </c>
      <c r="X59" s="300"/>
      <c r="Y59" s="300"/>
      <c r="Z59" s="300"/>
      <c r="AA59" s="300"/>
      <c r="AB59" s="300"/>
      <c r="AC59" s="301" t="s">
        <v>232</v>
      </c>
      <c r="AD59" s="301"/>
      <c r="AE59" s="301"/>
      <c r="AF59" s="301"/>
      <c r="AG59" s="301"/>
      <c r="AH59" s="301"/>
    </row>
    <row r="60" spans="2:35" s="322" customFormat="1" x14ac:dyDescent="0.2">
      <c r="B60" s="323" t="s">
        <v>221</v>
      </c>
      <c r="C60" s="323"/>
      <c r="D60" s="323"/>
      <c r="E60" s="323"/>
      <c r="F60" s="307" t="s">
        <v>261</v>
      </c>
      <c r="G60" s="307"/>
      <c r="H60" s="307"/>
      <c r="I60" s="307"/>
      <c r="J60" s="307"/>
      <c r="K60" s="307"/>
      <c r="L60" s="307"/>
      <c r="M60" s="307"/>
      <c r="N60" s="307"/>
      <c r="O60" s="307"/>
      <c r="P60" s="307"/>
      <c r="Q60" s="307"/>
      <c r="R60" s="307"/>
      <c r="S60" s="307"/>
      <c r="T60" s="307"/>
      <c r="U60" s="308" t="s">
        <v>262</v>
      </c>
      <c r="V60" s="308"/>
      <c r="W60" s="326">
        <v>222625</v>
      </c>
      <c r="X60" s="326">
        <v>165143</v>
      </c>
      <c r="Y60" s="326">
        <v>165143</v>
      </c>
      <c r="Z60" s="326">
        <v>165143</v>
      </c>
      <c r="AA60" s="326">
        <v>165143</v>
      </c>
      <c r="AB60" s="326">
        <v>165143</v>
      </c>
      <c r="AC60" s="327">
        <v>139055</v>
      </c>
      <c r="AD60" s="327"/>
      <c r="AE60" s="327"/>
      <c r="AF60" s="327"/>
      <c r="AG60" s="327"/>
      <c r="AH60" s="327"/>
    </row>
    <row r="61" spans="2:35" x14ac:dyDescent="0.2">
      <c r="B61" s="292"/>
      <c r="C61" s="292"/>
      <c r="D61" s="292"/>
      <c r="E61" s="292"/>
      <c r="H61" s="293" t="s">
        <v>224</v>
      </c>
      <c r="I61" s="293"/>
      <c r="J61" s="293"/>
      <c r="K61" s="293"/>
      <c r="L61" s="293"/>
      <c r="M61" s="293"/>
      <c r="N61" s="293"/>
      <c r="O61" s="293"/>
      <c r="P61" s="293"/>
      <c r="Q61" s="293"/>
      <c r="R61" s="293"/>
      <c r="S61" s="293"/>
      <c r="T61" s="293"/>
      <c r="U61" s="294"/>
      <c r="V61" s="294"/>
      <c r="W61" s="295"/>
      <c r="X61" s="295"/>
      <c r="Y61" s="295"/>
      <c r="Z61" s="295"/>
      <c r="AA61" s="295"/>
      <c r="AB61" s="295"/>
      <c r="AC61" s="296"/>
      <c r="AD61" s="296"/>
      <c r="AE61" s="296"/>
      <c r="AF61" s="296"/>
      <c r="AG61" s="296"/>
      <c r="AH61" s="296"/>
      <c r="AI61" s="297"/>
    </row>
    <row r="62" spans="2:35" x14ac:dyDescent="0.2">
      <c r="B62" s="298" t="s">
        <v>225</v>
      </c>
      <c r="C62" s="298"/>
      <c r="D62" s="298"/>
      <c r="E62" s="298"/>
      <c r="F62" s="281"/>
      <c r="G62" s="299" t="s">
        <v>226</v>
      </c>
      <c r="H62" s="299"/>
      <c r="I62" s="299"/>
      <c r="J62" s="299"/>
      <c r="K62" s="299"/>
      <c r="L62" s="299"/>
      <c r="M62" s="299"/>
      <c r="N62" s="299"/>
      <c r="O62" s="299"/>
      <c r="P62" s="299"/>
      <c r="Q62" s="299"/>
      <c r="R62" s="299"/>
      <c r="S62" s="299"/>
      <c r="T62" s="299"/>
      <c r="U62" s="298" t="s">
        <v>263</v>
      </c>
      <c r="V62" s="298"/>
      <c r="W62" s="300">
        <v>222625</v>
      </c>
      <c r="X62" s="300">
        <v>165143</v>
      </c>
      <c r="Y62" s="300">
        <v>165143</v>
      </c>
      <c r="Z62" s="300">
        <v>165143</v>
      </c>
      <c r="AA62" s="300">
        <v>165143</v>
      </c>
      <c r="AB62" s="300">
        <v>165143</v>
      </c>
      <c r="AC62" s="301">
        <v>139055</v>
      </c>
      <c r="AD62" s="301"/>
      <c r="AE62" s="301"/>
      <c r="AF62" s="301"/>
      <c r="AG62" s="301"/>
      <c r="AH62" s="301"/>
    </row>
    <row r="63" spans="2:35" x14ac:dyDescent="0.2">
      <c r="B63" s="292"/>
      <c r="C63" s="292"/>
      <c r="D63" s="292"/>
      <c r="E63" s="292"/>
      <c r="F63" s="328"/>
      <c r="G63" s="328"/>
      <c r="H63" s="328"/>
      <c r="I63" s="293" t="s">
        <v>224</v>
      </c>
      <c r="J63" s="293"/>
      <c r="K63" s="293"/>
      <c r="L63" s="293"/>
      <c r="M63" s="293"/>
      <c r="N63" s="293"/>
      <c r="O63" s="293"/>
      <c r="P63" s="293"/>
      <c r="Q63" s="293"/>
      <c r="R63" s="293"/>
      <c r="S63" s="293"/>
      <c r="T63" s="293"/>
      <c r="U63" s="294"/>
      <c r="V63" s="294"/>
      <c r="W63" s="295"/>
      <c r="X63" s="295"/>
      <c r="Y63" s="295"/>
      <c r="Z63" s="295"/>
      <c r="AA63" s="295"/>
      <c r="AB63" s="295"/>
      <c r="AC63" s="296"/>
      <c r="AD63" s="296"/>
      <c r="AE63" s="296"/>
      <c r="AF63" s="296"/>
      <c r="AG63" s="296"/>
      <c r="AH63" s="296"/>
      <c r="AI63" s="297"/>
    </row>
    <row r="64" spans="2:35" x14ac:dyDescent="0.2">
      <c r="B64" s="298" t="s">
        <v>225</v>
      </c>
      <c r="C64" s="298"/>
      <c r="D64" s="298"/>
      <c r="E64" s="298"/>
      <c r="F64" s="281"/>
      <c r="G64" s="281"/>
      <c r="H64" s="281"/>
      <c r="I64" s="329" t="s">
        <v>232</v>
      </c>
      <c r="J64" s="329"/>
      <c r="K64" s="329"/>
      <c r="L64" s="329"/>
      <c r="M64" s="329"/>
      <c r="N64" s="329"/>
      <c r="O64" s="329"/>
      <c r="P64" s="329"/>
      <c r="Q64" s="329"/>
      <c r="R64" s="329"/>
      <c r="S64" s="329"/>
      <c r="T64" s="329"/>
      <c r="U64" s="298" t="s">
        <v>225</v>
      </c>
      <c r="V64" s="298"/>
      <c r="W64" s="300" t="s">
        <v>232</v>
      </c>
      <c r="X64" s="300"/>
      <c r="Y64" s="300"/>
      <c r="Z64" s="300"/>
      <c r="AA64" s="300"/>
      <c r="AB64" s="300"/>
      <c r="AC64" s="301" t="s">
        <v>232</v>
      </c>
      <c r="AD64" s="301"/>
      <c r="AE64" s="301"/>
      <c r="AF64" s="301"/>
      <c r="AG64" s="301"/>
      <c r="AH64" s="301"/>
    </row>
    <row r="65" spans="2:35" x14ac:dyDescent="0.2">
      <c r="B65" s="298" t="s">
        <v>225</v>
      </c>
      <c r="C65" s="298"/>
      <c r="D65" s="298"/>
      <c r="E65" s="298"/>
      <c r="F65" s="281"/>
      <c r="G65" s="299" t="s">
        <v>230</v>
      </c>
      <c r="H65" s="299"/>
      <c r="I65" s="299"/>
      <c r="J65" s="299"/>
      <c r="K65" s="299"/>
      <c r="L65" s="299"/>
      <c r="M65" s="299"/>
      <c r="N65" s="299"/>
      <c r="O65" s="299"/>
      <c r="P65" s="299"/>
      <c r="Q65" s="299"/>
      <c r="R65" s="299"/>
      <c r="S65" s="299"/>
      <c r="T65" s="299"/>
      <c r="U65" s="298" t="s">
        <v>264</v>
      </c>
      <c r="V65" s="298"/>
      <c r="W65" s="305" t="s">
        <v>232</v>
      </c>
      <c r="X65" s="305"/>
      <c r="Y65" s="305"/>
      <c r="Z65" s="305"/>
      <c r="AA65" s="305"/>
      <c r="AB65" s="305"/>
      <c r="AC65" s="303" t="s">
        <v>232</v>
      </c>
      <c r="AD65" s="303"/>
      <c r="AE65" s="303"/>
      <c r="AF65" s="303"/>
      <c r="AG65" s="303"/>
      <c r="AH65" s="303"/>
    </row>
    <row r="66" spans="2:35" x14ac:dyDescent="0.2">
      <c r="B66" s="292"/>
      <c r="C66" s="292"/>
      <c r="D66" s="292"/>
      <c r="E66" s="292"/>
      <c r="F66" s="328"/>
      <c r="G66" s="328"/>
      <c r="H66" s="328"/>
      <c r="I66" s="293" t="s">
        <v>224</v>
      </c>
      <c r="J66" s="293"/>
      <c r="K66" s="293"/>
      <c r="L66" s="293"/>
      <c r="M66" s="293"/>
      <c r="N66" s="293"/>
      <c r="O66" s="293"/>
      <c r="P66" s="293"/>
      <c r="Q66" s="293"/>
      <c r="R66" s="293"/>
      <c r="S66" s="293"/>
      <c r="T66" s="293"/>
      <c r="U66" s="294"/>
      <c r="V66" s="294"/>
      <c r="W66" s="313"/>
      <c r="X66" s="313"/>
      <c r="Y66" s="313"/>
      <c r="Z66" s="313"/>
      <c r="AA66" s="313"/>
      <c r="AB66" s="313"/>
      <c r="AC66" s="304"/>
      <c r="AD66" s="304"/>
      <c r="AE66" s="304"/>
      <c r="AF66" s="304"/>
      <c r="AG66" s="304"/>
      <c r="AH66" s="304"/>
      <c r="AI66" s="297"/>
    </row>
    <row r="67" spans="2:35" x14ac:dyDescent="0.2">
      <c r="B67" s="298" t="s">
        <v>225</v>
      </c>
      <c r="C67" s="298"/>
      <c r="D67" s="298"/>
      <c r="E67" s="298"/>
      <c r="F67" s="281"/>
      <c r="G67" s="281"/>
      <c r="H67" s="281"/>
      <c r="I67" s="329" t="s">
        <v>232</v>
      </c>
      <c r="J67" s="329"/>
      <c r="K67" s="329"/>
      <c r="L67" s="329"/>
      <c r="M67" s="329"/>
      <c r="N67" s="329"/>
      <c r="O67" s="329"/>
      <c r="P67" s="329"/>
      <c r="Q67" s="329"/>
      <c r="R67" s="329"/>
      <c r="S67" s="329"/>
      <c r="T67" s="329"/>
      <c r="U67" s="298" t="s">
        <v>225</v>
      </c>
      <c r="V67" s="298"/>
      <c r="W67" s="305" t="s">
        <v>232</v>
      </c>
      <c r="X67" s="305"/>
      <c r="Y67" s="305"/>
      <c r="Z67" s="305"/>
      <c r="AA67" s="305"/>
      <c r="AB67" s="305"/>
      <c r="AC67" s="303" t="s">
        <v>232</v>
      </c>
      <c r="AD67" s="303"/>
      <c r="AE67" s="303"/>
      <c r="AF67" s="303"/>
      <c r="AG67" s="303"/>
      <c r="AH67" s="303"/>
    </row>
    <row r="68" spans="2:35" s="322" customFormat="1" x14ac:dyDescent="0.2">
      <c r="B68" s="323" t="s">
        <v>221</v>
      </c>
      <c r="C68" s="323"/>
      <c r="D68" s="323"/>
      <c r="E68" s="323"/>
      <c r="F68" s="307" t="s">
        <v>265</v>
      </c>
      <c r="G68" s="307"/>
      <c r="H68" s="307"/>
      <c r="I68" s="307"/>
      <c r="J68" s="307"/>
      <c r="K68" s="307"/>
      <c r="L68" s="307"/>
      <c r="M68" s="307"/>
      <c r="N68" s="307"/>
      <c r="O68" s="307"/>
      <c r="P68" s="307"/>
      <c r="Q68" s="307"/>
      <c r="R68" s="307"/>
      <c r="S68" s="307"/>
      <c r="T68" s="307"/>
      <c r="U68" s="308" t="s">
        <v>266</v>
      </c>
      <c r="V68" s="308"/>
      <c r="W68" s="330" t="s">
        <v>267</v>
      </c>
      <c r="X68" s="330"/>
      <c r="Y68" s="330"/>
      <c r="Z68" s="330"/>
      <c r="AA68" s="330"/>
      <c r="AB68" s="330"/>
      <c r="AC68" s="331" t="s">
        <v>267</v>
      </c>
      <c r="AD68" s="331"/>
      <c r="AE68" s="331"/>
      <c r="AF68" s="331"/>
      <c r="AG68" s="331"/>
      <c r="AH68" s="331"/>
    </row>
    <row r="69" spans="2:35" x14ac:dyDescent="0.2">
      <c r="B69" s="292"/>
      <c r="C69" s="292"/>
      <c r="D69" s="292"/>
      <c r="E69" s="292"/>
      <c r="G69" s="293" t="s">
        <v>224</v>
      </c>
      <c r="H69" s="293"/>
      <c r="I69" s="293"/>
      <c r="J69" s="293"/>
      <c r="K69" s="293"/>
      <c r="L69" s="293"/>
      <c r="M69" s="293"/>
      <c r="N69" s="293"/>
      <c r="O69" s="293"/>
      <c r="P69" s="293"/>
      <c r="Q69" s="293"/>
      <c r="R69" s="293"/>
      <c r="S69" s="293"/>
      <c r="T69" s="293"/>
      <c r="U69" s="294"/>
      <c r="V69" s="294"/>
      <c r="W69" s="313"/>
      <c r="X69" s="313"/>
      <c r="Y69" s="313"/>
      <c r="Z69" s="313"/>
      <c r="AA69" s="313"/>
      <c r="AB69" s="313"/>
      <c r="AC69" s="304"/>
      <c r="AD69" s="304"/>
      <c r="AE69" s="304"/>
      <c r="AF69" s="304"/>
      <c r="AG69" s="304"/>
      <c r="AH69" s="304"/>
      <c r="AI69" s="297"/>
    </row>
    <row r="70" spans="2:35" x14ac:dyDescent="0.2">
      <c r="B70" s="298" t="s">
        <v>225</v>
      </c>
      <c r="C70" s="298"/>
      <c r="D70" s="298"/>
      <c r="E70" s="298"/>
      <c r="F70" s="281"/>
      <c r="G70" s="299" t="s">
        <v>268</v>
      </c>
      <c r="H70" s="299"/>
      <c r="I70" s="299"/>
      <c r="J70" s="299"/>
      <c r="K70" s="299"/>
      <c r="L70" s="299"/>
      <c r="M70" s="299"/>
      <c r="N70" s="299"/>
      <c r="O70" s="299"/>
      <c r="P70" s="299"/>
      <c r="Q70" s="299"/>
      <c r="R70" s="299"/>
      <c r="S70" s="299"/>
      <c r="T70" s="299"/>
      <c r="U70" s="298" t="s">
        <v>269</v>
      </c>
      <c r="V70" s="298"/>
      <c r="W70" s="305" t="s">
        <v>232</v>
      </c>
      <c r="X70" s="305"/>
      <c r="Y70" s="305"/>
      <c r="Z70" s="305"/>
      <c r="AA70" s="305"/>
      <c r="AB70" s="305"/>
      <c r="AC70" s="303" t="s">
        <v>232</v>
      </c>
      <c r="AD70" s="303"/>
      <c r="AE70" s="303"/>
      <c r="AF70" s="303"/>
      <c r="AG70" s="303"/>
      <c r="AH70" s="303"/>
    </row>
    <row r="71" spans="2:35" x14ac:dyDescent="0.2">
      <c r="B71" s="298" t="s">
        <v>225</v>
      </c>
      <c r="C71" s="298"/>
      <c r="D71" s="298"/>
      <c r="E71" s="298"/>
      <c r="F71" s="281"/>
      <c r="G71" s="299" t="s">
        <v>270</v>
      </c>
      <c r="H71" s="299"/>
      <c r="I71" s="299"/>
      <c r="J71" s="299"/>
      <c r="K71" s="299"/>
      <c r="L71" s="299"/>
      <c r="M71" s="299"/>
      <c r="N71" s="299"/>
      <c r="O71" s="299"/>
      <c r="P71" s="299"/>
      <c r="Q71" s="299"/>
      <c r="R71" s="299"/>
      <c r="S71" s="299"/>
      <c r="T71" s="299"/>
      <c r="U71" s="298" t="s">
        <v>271</v>
      </c>
      <c r="V71" s="298"/>
      <c r="W71" s="305" t="s">
        <v>232</v>
      </c>
      <c r="X71" s="305"/>
      <c r="Y71" s="305"/>
      <c r="Z71" s="305"/>
      <c r="AA71" s="305"/>
      <c r="AB71" s="305"/>
      <c r="AC71" s="303" t="s">
        <v>232</v>
      </c>
      <c r="AD71" s="303"/>
      <c r="AE71" s="303"/>
      <c r="AF71" s="303"/>
      <c r="AG71" s="303"/>
      <c r="AH71" s="303"/>
    </row>
    <row r="72" spans="2:35" s="322" customFormat="1" x14ac:dyDescent="0.2">
      <c r="B72" s="323" t="s">
        <v>221</v>
      </c>
      <c r="C72" s="323"/>
      <c r="D72" s="323"/>
      <c r="E72" s="323"/>
      <c r="F72" s="307" t="s">
        <v>272</v>
      </c>
      <c r="G72" s="307"/>
      <c r="H72" s="307"/>
      <c r="I72" s="307"/>
      <c r="J72" s="307"/>
      <c r="K72" s="307"/>
      <c r="L72" s="307"/>
      <c r="M72" s="307"/>
      <c r="N72" s="307"/>
      <c r="O72" s="307"/>
      <c r="P72" s="307"/>
      <c r="Q72" s="307"/>
      <c r="R72" s="307"/>
      <c r="S72" s="307"/>
      <c r="T72" s="307"/>
      <c r="U72" s="308" t="s">
        <v>273</v>
      </c>
      <c r="V72" s="308"/>
      <c r="W72" s="324">
        <v>10913</v>
      </c>
      <c r="X72" s="324">
        <v>5977</v>
      </c>
      <c r="Y72" s="324">
        <v>5977</v>
      </c>
      <c r="Z72" s="324">
        <v>5977</v>
      </c>
      <c r="AA72" s="324">
        <v>5977</v>
      </c>
      <c r="AB72" s="324">
        <v>5977</v>
      </c>
      <c r="AC72" s="325">
        <v>5977</v>
      </c>
      <c r="AD72" s="325">
        <v>1995</v>
      </c>
      <c r="AE72" s="325">
        <v>1995</v>
      </c>
      <c r="AF72" s="325">
        <v>1995</v>
      </c>
      <c r="AG72" s="325">
        <v>1995</v>
      </c>
      <c r="AH72" s="325">
        <v>1995</v>
      </c>
    </row>
    <row r="73" spans="2:35" x14ac:dyDescent="0.2">
      <c r="B73" s="292"/>
      <c r="C73" s="292"/>
      <c r="D73" s="292"/>
      <c r="E73" s="292"/>
      <c r="G73" s="293" t="s">
        <v>224</v>
      </c>
      <c r="H73" s="293"/>
      <c r="I73" s="293"/>
      <c r="J73" s="293"/>
      <c r="K73" s="293"/>
      <c r="L73" s="293"/>
      <c r="M73" s="293"/>
      <c r="N73" s="293"/>
      <c r="O73" s="293"/>
      <c r="P73" s="293"/>
      <c r="Q73" s="293"/>
      <c r="R73" s="293"/>
      <c r="S73" s="293"/>
      <c r="T73" s="293"/>
      <c r="U73" s="294"/>
      <c r="V73" s="294"/>
      <c r="W73" s="295"/>
      <c r="X73" s="295"/>
      <c r="Y73" s="295"/>
      <c r="Z73" s="295"/>
      <c r="AA73" s="295"/>
      <c r="AB73" s="295"/>
      <c r="AC73" s="296"/>
      <c r="AD73" s="296"/>
      <c r="AE73" s="296"/>
      <c r="AF73" s="296"/>
      <c r="AG73" s="296"/>
      <c r="AH73" s="296"/>
      <c r="AI73" s="297"/>
    </row>
    <row r="74" spans="2:35" x14ac:dyDescent="0.2">
      <c r="B74" s="298" t="s">
        <v>225</v>
      </c>
      <c r="C74" s="298"/>
      <c r="D74" s="298"/>
      <c r="E74" s="298"/>
      <c r="F74" s="281"/>
      <c r="G74" s="299" t="s">
        <v>272</v>
      </c>
      <c r="H74" s="299"/>
      <c r="I74" s="299"/>
      <c r="J74" s="299"/>
      <c r="K74" s="299"/>
      <c r="L74" s="299"/>
      <c r="M74" s="299"/>
      <c r="N74" s="299"/>
      <c r="O74" s="299"/>
      <c r="P74" s="299"/>
      <c r="Q74" s="299"/>
      <c r="R74" s="299"/>
      <c r="S74" s="299"/>
      <c r="T74" s="299"/>
      <c r="U74" s="298" t="s">
        <v>274</v>
      </c>
      <c r="V74" s="298"/>
      <c r="W74" s="300">
        <v>10913</v>
      </c>
      <c r="X74" s="300">
        <v>5977</v>
      </c>
      <c r="Y74" s="300">
        <v>5977</v>
      </c>
      <c r="Z74" s="300">
        <v>5977</v>
      </c>
      <c r="AA74" s="300">
        <v>5977</v>
      </c>
      <c r="AB74" s="300">
        <v>5977</v>
      </c>
      <c r="AC74" s="301">
        <v>5977</v>
      </c>
      <c r="AD74" s="301">
        <v>1995</v>
      </c>
      <c r="AE74" s="301">
        <v>1995</v>
      </c>
      <c r="AF74" s="301">
        <v>1995</v>
      </c>
      <c r="AG74" s="301">
        <v>1995</v>
      </c>
      <c r="AH74" s="301">
        <v>1995</v>
      </c>
    </row>
    <row r="75" spans="2:35" x14ac:dyDescent="0.2">
      <c r="B75" s="298" t="s">
        <v>225</v>
      </c>
      <c r="C75" s="298"/>
      <c r="D75" s="298"/>
      <c r="E75" s="298"/>
      <c r="F75" s="281"/>
      <c r="G75" s="299" t="s">
        <v>275</v>
      </c>
      <c r="H75" s="299"/>
      <c r="I75" s="299"/>
      <c r="J75" s="299"/>
      <c r="K75" s="299"/>
      <c r="L75" s="299"/>
      <c r="M75" s="299"/>
      <c r="N75" s="299"/>
      <c r="O75" s="299"/>
      <c r="P75" s="299"/>
      <c r="Q75" s="299"/>
      <c r="R75" s="299"/>
      <c r="S75" s="299"/>
      <c r="T75" s="299"/>
      <c r="U75" s="298" t="s">
        <v>276</v>
      </c>
      <c r="V75" s="298"/>
      <c r="W75" s="305" t="s">
        <v>232</v>
      </c>
      <c r="X75" s="305"/>
      <c r="Y75" s="305"/>
      <c r="Z75" s="305"/>
      <c r="AA75" s="305"/>
      <c r="AB75" s="305"/>
      <c r="AC75" s="303" t="s">
        <v>232</v>
      </c>
      <c r="AD75" s="303"/>
      <c r="AE75" s="303"/>
      <c r="AF75" s="303"/>
      <c r="AG75" s="303"/>
      <c r="AH75" s="303"/>
    </row>
    <row r="76" spans="2:35" x14ac:dyDescent="0.2">
      <c r="B76" s="298" t="s">
        <v>225</v>
      </c>
      <c r="C76" s="298"/>
      <c r="D76" s="298"/>
      <c r="E76" s="298"/>
      <c r="F76" s="281"/>
      <c r="G76" s="299" t="s">
        <v>277</v>
      </c>
      <c r="H76" s="299"/>
      <c r="I76" s="299"/>
      <c r="J76" s="299"/>
      <c r="K76" s="299"/>
      <c r="L76" s="299"/>
      <c r="M76" s="299"/>
      <c r="N76" s="299"/>
      <c r="O76" s="299"/>
      <c r="P76" s="299"/>
      <c r="Q76" s="299"/>
      <c r="R76" s="299"/>
      <c r="S76" s="299"/>
      <c r="T76" s="299"/>
      <c r="U76" s="298" t="s">
        <v>278</v>
      </c>
      <c r="V76" s="298"/>
      <c r="W76" s="305" t="s">
        <v>232</v>
      </c>
      <c r="X76" s="305"/>
      <c r="Y76" s="305"/>
      <c r="Z76" s="305"/>
      <c r="AA76" s="305"/>
      <c r="AB76" s="305"/>
      <c r="AC76" s="303" t="s">
        <v>232</v>
      </c>
      <c r="AD76" s="303"/>
      <c r="AE76" s="303"/>
      <c r="AF76" s="303"/>
      <c r="AG76" s="303"/>
      <c r="AH76" s="303"/>
    </row>
    <row r="77" spans="2:35" s="322" customFormat="1" x14ac:dyDescent="0.2">
      <c r="B77" s="323" t="s">
        <v>221</v>
      </c>
      <c r="C77" s="323"/>
      <c r="D77" s="323"/>
      <c r="E77" s="323"/>
      <c r="F77" s="307" t="s">
        <v>279</v>
      </c>
      <c r="G77" s="307"/>
      <c r="H77" s="307"/>
      <c r="I77" s="307"/>
      <c r="J77" s="307"/>
      <c r="K77" s="307"/>
      <c r="L77" s="307"/>
      <c r="M77" s="307"/>
      <c r="N77" s="307"/>
      <c r="O77" s="307"/>
      <c r="P77" s="307"/>
      <c r="Q77" s="307"/>
      <c r="R77" s="307"/>
      <c r="S77" s="307"/>
      <c r="T77" s="307"/>
      <c r="U77" s="308" t="s">
        <v>280</v>
      </c>
      <c r="V77" s="308"/>
      <c r="W77" s="324" t="s">
        <v>281</v>
      </c>
      <c r="X77" s="324"/>
      <c r="Y77" s="324"/>
      <c r="Z77" s="324"/>
      <c r="AA77" s="324"/>
      <c r="AB77" s="324"/>
      <c r="AC77" s="325" t="s">
        <v>282</v>
      </c>
      <c r="AD77" s="325"/>
      <c r="AE77" s="325"/>
      <c r="AF77" s="325"/>
      <c r="AG77" s="325"/>
      <c r="AH77" s="325"/>
    </row>
    <row r="78" spans="2:35" x14ac:dyDescent="0.2">
      <c r="B78" s="292"/>
      <c r="C78" s="292"/>
      <c r="D78" s="292"/>
      <c r="E78" s="292"/>
      <c r="G78" s="293" t="s">
        <v>224</v>
      </c>
      <c r="H78" s="293"/>
      <c r="I78" s="293"/>
      <c r="J78" s="293"/>
      <c r="K78" s="293"/>
      <c r="L78" s="293"/>
      <c r="M78" s="293"/>
      <c r="N78" s="293"/>
      <c r="O78" s="293"/>
      <c r="P78" s="293"/>
      <c r="Q78" s="293"/>
      <c r="R78" s="293"/>
      <c r="S78" s="293"/>
      <c r="T78" s="293"/>
      <c r="U78" s="294"/>
      <c r="V78" s="294"/>
      <c r="W78" s="295"/>
      <c r="X78" s="295"/>
      <c r="Y78" s="295"/>
      <c r="Z78" s="295"/>
      <c r="AA78" s="295"/>
      <c r="AB78" s="295"/>
      <c r="AC78" s="304"/>
      <c r="AD78" s="304"/>
      <c r="AE78" s="304"/>
      <c r="AF78" s="304"/>
      <c r="AG78" s="304"/>
      <c r="AH78" s="304"/>
      <c r="AI78" s="297"/>
    </row>
    <row r="79" spans="2:35" x14ac:dyDescent="0.2">
      <c r="B79" s="298" t="s">
        <v>225</v>
      </c>
      <c r="C79" s="298"/>
      <c r="D79" s="298"/>
      <c r="E79" s="298"/>
      <c r="F79" s="281"/>
      <c r="G79" s="299" t="s">
        <v>279</v>
      </c>
      <c r="H79" s="299"/>
      <c r="I79" s="299"/>
      <c r="J79" s="299"/>
      <c r="K79" s="299"/>
      <c r="L79" s="299"/>
      <c r="M79" s="299"/>
      <c r="N79" s="299"/>
      <c r="O79" s="299"/>
      <c r="P79" s="299"/>
      <c r="Q79" s="299"/>
      <c r="R79" s="299"/>
      <c r="S79" s="299"/>
      <c r="T79" s="299"/>
      <c r="U79" s="298" t="s">
        <v>283</v>
      </c>
      <c r="V79" s="298"/>
      <c r="W79" s="300" t="s">
        <v>281</v>
      </c>
      <c r="X79" s="300"/>
      <c r="Y79" s="300"/>
      <c r="Z79" s="300"/>
      <c r="AA79" s="300"/>
      <c r="AB79" s="300"/>
      <c r="AC79" s="303" t="s">
        <v>282</v>
      </c>
      <c r="AD79" s="303"/>
      <c r="AE79" s="303"/>
      <c r="AF79" s="303"/>
      <c r="AG79" s="303"/>
      <c r="AH79" s="303"/>
    </row>
    <row r="80" spans="2:35" s="322" customFormat="1" x14ac:dyDescent="0.2">
      <c r="B80" s="323" t="s">
        <v>221</v>
      </c>
      <c r="C80" s="323"/>
      <c r="D80" s="323"/>
      <c r="E80" s="323"/>
      <c r="F80" s="332" t="s">
        <v>284</v>
      </c>
      <c r="G80" s="332"/>
      <c r="H80" s="332"/>
      <c r="I80" s="332"/>
      <c r="J80" s="332"/>
      <c r="K80" s="332"/>
      <c r="L80" s="332"/>
      <c r="M80" s="332"/>
      <c r="N80" s="332"/>
      <c r="O80" s="332"/>
      <c r="P80" s="332"/>
      <c r="Q80" s="332"/>
      <c r="R80" s="332"/>
      <c r="S80" s="332"/>
      <c r="T80" s="332"/>
      <c r="U80" s="308" t="s">
        <v>285</v>
      </c>
      <c r="V80" s="308"/>
      <c r="W80" s="324">
        <v>36239</v>
      </c>
      <c r="X80" s="324">
        <v>42067</v>
      </c>
      <c r="Y80" s="324">
        <v>42067</v>
      </c>
      <c r="Z80" s="324">
        <v>42067</v>
      </c>
      <c r="AA80" s="324">
        <v>42067</v>
      </c>
      <c r="AB80" s="324">
        <v>42067</v>
      </c>
      <c r="AC80" s="325">
        <v>42067</v>
      </c>
      <c r="AD80" s="325">
        <v>34720</v>
      </c>
      <c r="AE80" s="325">
        <v>34720</v>
      </c>
      <c r="AF80" s="325">
        <v>34720</v>
      </c>
      <c r="AG80" s="325">
        <v>34720</v>
      </c>
      <c r="AH80" s="325">
        <v>34720</v>
      </c>
    </row>
    <row r="81" spans="2:35" x14ac:dyDescent="0.2">
      <c r="B81" s="292"/>
      <c r="C81" s="292"/>
      <c r="D81" s="292"/>
      <c r="E81" s="292"/>
      <c r="G81" s="293" t="s">
        <v>224</v>
      </c>
      <c r="H81" s="293"/>
      <c r="I81" s="293"/>
      <c r="J81" s="293"/>
      <c r="K81" s="293"/>
      <c r="L81" s="293"/>
      <c r="M81" s="293"/>
      <c r="N81" s="293"/>
      <c r="O81" s="293"/>
      <c r="P81" s="293"/>
      <c r="Q81" s="293"/>
      <c r="R81" s="293"/>
      <c r="S81" s="293"/>
      <c r="T81" s="293"/>
      <c r="U81" s="294"/>
      <c r="V81" s="294"/>
      <c r="W81" s="295"/>
      <c r="X81" s="295"/>
      <c r="Y81" s="295"/>
      <c r="Z81" s="295"/>
      <c r="AA81" s="295"/>
      <c r="AB81" s="295"/>
      <c r="AC81" s="296"/>
      <c r="AD81" s="296"/>
      <c r="AE81" s="296"/>
      <c r="AF81" s="296"/>
      <c r="AG81" s="296"/>
      <c r="AH81" s="296"/>
      <c r="AI81" s="297"/>
    </row>
    <row r="82" spans="2:35" x14ac:dyDescent="0.2">
      <c r="B82" s="298" t="s">
        <v>225</v>
      </c>
      <c r="C82" s="298"/>
      <c r="D82" s="298"/>
      <c r="E82" s="298"/>
      <c r="F82" s="281"/>
      <c r="G82" s="299" t="s">
        <v>286</v>
      </c>
      <c r="H82" s="299"/>
      <c r="I82" s="299"/>
      <c r="J82" s="299"/>
      <c r="K82" s="299"/>
      <c r="L82" s="299"/>
      <c r="M82" s="299"/>
      <c r="N82" s="299"/>
      <c r="O82" s="299"/>
      <c r="P82" s="299"/>
      <c r="Q82" s="299"/>
      <c r="R82" s="299"/>
      <c r="S82" s="299"/>
      <c r="T82" s="299"/>
      <c r="U82" s="298" t="s">
        <v>287</v>
      </c>
      <c r="V82" s="298"/>
      <c r="W82" s="333">
        <v>1950.5</v>
      </c>
      <c r="X82" s="333"/>
      <c r="Y82" s="333"/>
      <c r="Z82" s="333"/>
      <c r="AA82" s="333"/>
      <c r="AB82" s="333"/>
      <c r="AC82" s="301">
        <v>8963</v>
      </c>
      <c r="AD82" s="301">
        <v>5810</v>
      </c>
      <c r="AE82" s="301">
        <v>5810</v>
      </c>
      <c r="AF82" s="301">
        <v>5810</v>
      </c>
      <c r="AG82" s="301">
        <v>5810</v>
      </c>
      <c r="AH82" s="301">
        <v>5810</v>
      </c>
    </row>
    <row r="83" spans="2:35" x14ac:dyDescent="0.2">
      <c r="B83" s="298" t="s">
        <v>225</v>
      </c>
      <c r="C83" s="298"/>
      <c r="D83" s="298"/>
      <c r="E83" s="298"/>
      <c r="F83" s="281"/>
      <c r="G83" s="299" t="s">
        <v>288</v>
      </c>
      <c r="H83" s="299"/>
      <c r="I83" s="299"/>
      <c r="J83" s="299"/>
      <c r="K83" s="299"/>
      <c r="L83" s="299"/>
      <c r="M83" s="299"/>
      <c r="N83" s="299"/>
      <c r="O83" s="299"/>
      <c r="P83" s="299"/>
      <c r="Q83" s="299"/>
      <c r="R83" s="299"/>
      <c r="S83" s="299"/>
      <c r="T83" s="299"/>
      <c r="U83" s="298" t="s">
        <v>289</v>
      </c>
      <c r="V83" s="298"/>
      <c r="W83" s="300" t="s">
        <v>232</v>
      </c>
      <c r="X83" s="300"/>
      <c r="Y83" s="300"/>
      <c r="Z83" s="300"/>
      <c r="AA83" s="300"/>
      <c r="AB83" s="300"/>
      <c r="AC83" s="301" t="s">
        <v>232</v>
      </c>
      <c r="AD83" s="301"/>
      <c r="AE83" s="301"/>
      <c r="AF83" s="301"/>
      <c r="AG83" s="301"/>
      <c r="AH83" s="301"/>
    </row>
    <row r="84" spans="2:35" x14ac:dyDescent="0.2">
      <c r="B84" s="298" t="s">
        <v>225</v>
      </c>
      <c r="C84" s="298"/>
      <c r="D84" s="298"/>
      <c r="E84" s="298"/>
      <c r="F84" s="281"/>
      <c r="G84" s="299" t="s">
        <v>290</v>
      </c>
      <c r="H84" s="299"/>
      <c r="I84" s="299"/>
      <c r="J84" s="299"/>
      <c r="K84" s="299"/>
      <c r="L84" s="299"/>
      <c r="M84" s="299"/>
      <c r="N84" s="299"/>
      <c r="O84" s="299"/>
      <c r="P84" s="299"/>
      <c r="Q84" s="299"/>
      <c r="R84" s="299"/>
      <c r="S84" s="299"/>
      <c r="T84" s="299"/>
      <c r="U84" s="298" t="s">
        <v>291</v>
      </c>
      <c r="V84" s="298"/>
      <c r="W84" s="305" t="s">
        <v>232</v>
      </c>
      <c r="X84" s="305"/>
      <c r="Y84" s="305"/>
      <c r="Z84" s="305"/>
      <c r="AA84" s="305"/>
      <c r="AB84" s="305"/>
      <c r="AC84" s="301" t="s">
        <v>232</v>
      </c>
      <c r="AD84" s="301"/>
      <c r="AE84" s="301"/>
      <c r="AF84" s="301"/>
      <c r="AG84" s="301"/>
      <c r="AH84" s="301"/>
    </row>
    <row r="85" spans="2:35" x14ac:dyDescent="0.2">
      <c r="B85" s="298" t="s">
        <v>225</v>
      </c>
      <c r="C85" s="298"/>
      <c r="D85" s="298"/>
      <c r="E85" s="298"/>
      <c r="F85" s="281"/>
      <c r="G85" s="299" t="s">
        <v>292</v>
      </c>
      <c r="H85" s="299"/>
      <c r="I85" s="299"/>
      <c r="J85" s="299"/>
      <c r="K85" s="299"/>
      <c r="L85" s="299"/>
      <c r="M85" s="299"/>
      <c r="N85" s="299"/>
      <c r="O85" s="299"/>
      <c r="P85" s="299"/>
      <c r="Q85" s="299"/>
      <c r="R85" s="299"/>
      <c r="S85" s="299"/>
      <c r="T85" s="299"/>
      <c r="U85" s="298" t="s">
        <v>293</v>
      </c>
      <c r="V85" s="298"/>
      <c r="W85" s="305" t="s">
        <v>232</v>
      </c>
      <c r="X85" s="305"/>
      <c r="Y85" s="305"/>
      <c r="Z85" s="305"/>
      <c r="AA85" s="305"/>
      <c r="AB85" s="305"/>
      <c r="AC85" s="301" t="s">
        <v>232</v>
      </c>
      <c r="AD85" s="301"/>
      <c r="AE85" s="301"/>
      <c r="AF85" s="301"/>
      <c r="AG85" s="301"/>
      <c r="AH85" s="301"/>
    </row>
    <row r="86" spans="2:35" x14ac:dyDescent="0.2">
      <c r="B86" s="298" t="s">
        <v>225</v>
      </c>
      <c r="C86" s="298"/>
      <c r="D86" s="298"/>
      <c r="E86" s="298"/>
      <c r="F86" s="281"/>
      <c r="G86" s="299" t="s">
        <v>294</v>
      </c>
      <c r="H86" s="299"/>
      <c r="I86" s="299"/>
      <c r="J86" s="299"/>
      <c r="K86" s="299"/>
      <c r="L86" s="299"/>
      <c r="M86" s="299"/>
      <c r="N86" s="299"/>
      <c r="O86" s="299"/>
      <c r="P86" s="299"/>
      <c r="Q86" s="299"/>
      <c r="R86" s="299"/>
      <c r="S86" s="299"/>
      <c r="T86" s="299"/>
      <c r="U86" s="298" t="s">
        <v>295</v>
      </c>
      <c r="V86" s="298"/>
      <c r="W86" s="305" t="s">
        <v>232</v>
      </c>
      <c r="X86" s="305"/>
      <c r="Y86" s="305"/>
      <c r="Z86" s="305"/>
      <c r="AA86" s="305"/>
      <c r="AB86" s="305"/>
      <c r="AC86" s="301" t="s">
        <v>232</v>
      </c>
      <c r="AD86" s="301"/>
      <c r="AE86" s="301"/>
      <c r="AF86" s="301"/>
      <c r="AG86" s="301"/>
      <c r="AH86" s="301"/>
    </row>
    <row r="87" spans="2:35" x14ac:dyDescent="0.2">
      <c r="B87" s="298" t="s">
        <v>225</v>
      </c>
      <c r="C87" s="298"/>
      <c r="D87" s="298"/>
      <c r="E87" s="298"/>
      <c r="F87" s="281"/>
      <c r="G87" s="299" t="s">
        <v>296</v>
      </c>
      <c r="H87" s="299"/>
      <c r="I87" s="299"/>
      <c r="J87" s="299"/>
      <c r="K87" s="299"/>
      <c r="L87" s="299"/>
      <c r="M87" s="299"/>
      <c r="N87" s="299"/>
      <c r="O87" s="299"/>
      <c r="P87" s="299"/>
      <c r="Q87" s="299"/>
      <c r="R87" s="299"/>
      <c r="S87" s="299"/>
      <c r="T87" s="299"/>
      <c r="U87" s="298" t="s">
        <v>297</v>
      </c>
      <c r="V87" s="298"/>
      <c r="W87" s="305" t="s">
        <v>232</v>
      </c>
      <c r="X87" s="305"/>
      <c r="Y87" s="305"/>
      <c r="Z87" s="305"/>
      <c r="AA87" s="305"/>
      <c r="AB87" s="305"/>
      <c r="AC87" s="301" t="s">
        <v>232</v>
      </c>
      <c r="AD87" s="301"/>
      <c r="AE87" s="301"/>
      <c r="AF87" s="301"/>
      <c r="AG87" s="301"/>
      <c r="AH87" s="301"/>
    </row>
    <row r="88" spans="2:35" x14ac:dyDescent="0.2">
      <c r="B88" s="298" t="s">
        <v>225</v>
      </c>
      <c r="C88" s="298"/>
      <c r="D88" s="298"/>
      <c r="E88" s="298"/>
      <c r="F88" s="281"/>
      <c r="G88" s="299" t="s">
        <v>298</v>
      </c>
      <c r="H88" s="299"/>
      <c r="I88" s="299"/>
      <c r="J88" s="299"/>
      <c r="K88" s="299"/>
      <c r="L88" s="299"/>
      <c r="M88" s="299"/>
      <c r="N88" s="299"/>
      <c r="O88" s="299"/>
      <c r="P88" s="299"/>
      <c r="Q88" s="299"/>
      <c r="R88" s="299"/>
      <c r="S88" s="299"/>
      <c r="T88" s="299"/>
      <c r="U88" s="298" t="s">
        <v>299</v>
      </c>
      <c r="V88" s="298"/>
      <c r="W88" s="300">
        <v>2677</v>
      </c>
      <c r="X88" s="300"/>
      <c r="Y88" s="300"/>
      <c r="Z88" s="300"/>
      <c r="AA88" s="300"/>
      <c r="AB88" s="300"/>
      <c r="AC88" s="301">
        <v>1709</v>
      </c>
      <c r="AD88" s="301"/>
      <c r="AE88" s="301"/>
      <c r="AF88" s="301"/>
      <c r="AG88" s="301"/>
      <c r="AH88" s="301"/>
    </row>
    <row r="89" spans="2:35" x14ac:dyDescent="0.2">
      <c r="B89" s="298" t="s">
        <v>225</v>
      </c>
      <c r="C89" s="298"/>
      <c r="D89" s="298"/>
      <c r="E89" s="298"/>
      <c r="F89" s="281"/>
      <c r="G89" s="299" t="s">
        <v>300</v>
      </c>
      <c r="H89" s="299"/>
      <c r="I89" s="299"/>
      <c r="J89" s="299"/>
      <c r="K89" s="299"/>
      <c r="L89" s="299"/>
      <c r="M89" s="299"/>
      <c r="N89" s="299"/>
      <c r="O89" s="299"/>
      <c r="P89" s="299"/>
      <c r="Q89" s="299"/>
      <c r="R89" s="299"/>
      <c r="S89" s="299"/>
      <c r="T89" s="299"/>
      <c r="U89" s="298" t="s">
        <v>301</v>
      </c>
      <c r="V89" s="298"/>
      <c r="W89" s="300">
        <v>15226</v>
      </c>
      <c r="X89" s="300"/>
      <c r="Y89" s="300"/>
      <c r="Z89" s="300"/>
      <c r="AA89" s="300"/>
      <c r="AB89" s="300"/>
      <c r="AC89" s="301">
        <v>5697</v>
      </c>
      <c r="AD89" s="301">
        <v>22838</v>
      </c>
      <c r="AE89" s="301">
        <v>22838</v>
      </c>
      <c r="AF89" s="301">
        <v>22838</v>
      </c>
      <c r="AG89" s="301">
        <v>22838</v>
      </c>
      <c r="AH89" s="301">
        <v>22838</v>
      </c>
    </row>
    <row r="90" spans="2:35" x14ac:dyDescent="0.2">
      <c r="B90" s="298" t="s">
        <v>225</v>
      </c>
      <c r="C90" s="298"/>
      <c r="D90" s="298"/>
      <c r="E90" s="298"/>
      <c r="F90" s="281"/>
      <c r="G90" s="299" t="s">
        <v>302</v>
      </c>
      <c r="H90" s="299"/>
      <c r="I90" s="299"/>
      <c r="J90" s="299"/>
      <c r="K90" s="299"/>
      <c r="L90" s="299"/>
      <c r="M90" s="299"/>
      <c r="N90" s="299"/>
      <c r="O90" s="299"/>
      <c r="P90" s="299"/>
      <c r="Q90" s="299"/>
      <c r="R90" s="299"/>
      <c r="S90" s="299"/>
      <c r="T90" s="299"/>
      <c r="U90" s="298" t="s">
        <v>303</v>
      </c>
      <c r="V90" s="298"/>
      <c r="W90" s="334"/>
      <c r="X90" s="334"/>
      <c r="Y90" s="334"/>
      <c r="Z90" s="334"/>
      <c r="AA90" s="334"/>
      <c r="AB90" s="334"/>
      <c r="AC90" s="301">
        <v>103</v>
      </c>
      <c r="AD90" s="301"/>
      <c r="AE90" s="301"/>
      <c r="AF90" s="301"/>
      <c r="AG90" s="301"/>
      <c r="AH90" s="301"/>
    </row>
    <row r="91" spans="2:35" x14ac:dyDescent="0.2">
      <c r="B91" s="298" t="s">
        <v>225</v>
      </c>
      <c r="C91" s="298"/>
      <c r="D91" s="298"/>
      <c r="E91" s="298"/>
      <c r="F91" s="281"/>
      <c r="G91" s="299" t="s">
        <v>304</v>
      </c>
      <c r="H91" s="299"/>
      <c r="I91" s="299"/>
      <c r="J91" s="299"/>
      <c r="K91" s="299"/>
      <c r="L91" s="299"/>
      <c r="M91" s="299"/>
      <c r="N91" s="299"/>
      <c r="O91" s="299"/>
      <c r="P91" s="299"/>
      <c r="Q91" s="299"/>
      <c r="R91" s="299"/>
      <c r="S91" s="299"/>
      <c r="T91" s="299"/>
      <c r="U91" s="298" t="s">
        <v>305</v>
      </c>
      <c r="V91" s="298"/>
      <c r="W91" s="300">
        <v>310</v>
      </c>
      <c r="X91" s="300"/>
      <c r="Y91" s="300"/>
      <c r="Z91" s="300"/>
      <c r="AA91" s="300"/>
      <c r="AB91" s="300"/>
      <c r="AC91" s="301">
        <v>165</v>
      </c>
      <c r="AD91" s="301">
        <v>165</v>
      </c>
      <c r="AE91" s="301">
        <v>165</v>
      </c>
      <c r="AF91" s="301">
        <v>165</v>
      </c>
      <c r="AG91" s="301">
        <v>165</v>
      </c>
      <c r="AH91" s="301">
        <v>165</v>
      </c>
    </row>
    <row r="92" spans="2:35" x14ac:dyDescent="0.2">
      <c r="B92" s="298" t="s">
        <v>225</v>
      </c>
      <c r="C92" s="298"/>
      <c r="D92" s="298"/>
      <c r="E92" s="298"/>
      <c r="F92" s="281"/>
      <c r="G92" s="299" t="s">
        <v>306</v>
      </c>
      <c r="H92" s="299"/>
      <c r="I92" s="299"/>
      <c r="J92" s="299"/>
      <c r="K92" s="299"/>
      <c r="L92" s="299"/>
      <c r="M92" s="299"/>
      <c r="N92" s="299"/>
      <c r="O92" s="299"/>
      <c r="P92" s="299"/>
      <c r="Q92" s="299"/>
      <c r="R92" s="299"/>
      <c r="S92" s="299"/>
      <c r="T92" s="299"/>
      <c r="U92" s="298" t="s">
        <v>307</v>
      </c>
      <c r="V92" s="298"/>
      <c r="W92" s="305" t="s">
        <v>232</v>
      </c>
      <c r="X92" s="305"/>
      <c r="Y92" s="305"/>
      <c r="Z92" s="305"/>
      <c r="AA92" s="305"/>
      <c r="AB92" s="305"/>
      <c r="AC92" s="301" t="s">
        <v>232</v>
      </c>
      <c r="AD92" s="301"/>
      <c r="AE92" s="301"/>
      <c r="AF92" s="301"/>
      <c r="AG92" s="301"/>
      <c r="AH92" s="301"/>
    </row>
    <row r="93" spans="2:35" x14ac:dyDescent="0.2">
      <c r="B93" s="298" t="s">
        <v>225</v>
      </c>
      <c r="C93" s="298"/>
      <c r="D93" s="298"/>
      <c r="E93" s="298"/>
      <c r="F93" s="281"/>
      <c r="G93" s="299" t="s">
        <v>308</v>
      </c>
      <c r="H93" s="299"/>
      <c r="I93" s="299"/>
      <c r="J93" s="299"/>
      <c r="K93" s="299"/>
      <c r="L93" s="299"/>
      <c r="M93" s="299"/>
      <c r="N93" s="299"/>
      <c r="O93" s="299"/>
      <c r="P93" s="299"/>
      <c r="Q93" s="299"/>
      <c r="R93" s="299"/>
      <c r="S93" s="299"/>
      <c r="T93" s="299"/>
      <c r="U93" s="298" t="s">
        <v>309</v>
      </c>
      <c r="V93" s="298"/>
      <c r="W93" s="300">
        <v>2960</v>
      </c>
      <c r="X93" s="300"/>
      <c r="Y93" s="300"/>
      <c r="Z93" s="300"/>
      <c r="AA93" s="300"/>
      <c r="AB93" s="300"/>
      <c r="AC93" s="301">
        <v>14070</v>
      </c>
      <c r="AD93" s="301">
        <v>5907</v>
      </c>
      <c r="AE93" s="301">
        <v>5907</v>
      </c>
      <c r="AF93" s="301">
        <v>5907</v>
      </c>
      <c r="AG93" s="301">
        <v>5907</v>
      </c>
      <c r="AH93" s="301">
        <v>5907</v>
      </c>
    </row>
    <row r="94" spans="2:35" x14ac:dyDescent="0.2">
      <c r="B94" s="298" t="s">
        <v>225</v>
      </c>
      <c r="C94" s="298"/>
      <c r="D94" s="298"/>
      <c r="E94" s="298"/>
      <c r="F94" s="281"/>
      <c r="G94" s="299" t="s">
        <v>310</v>
      </c>
      <c r="H94" s="299"/>
      <c r="I94" s="299"/>
      <c r="J94" s="299"/>
      <c r="K94" s="299"/>
      <c r="L94" s="299"/>
      <c r="M94" s="299"/>
      <c r="N94" s="299"/>
      <c r="O94" s="299"/>
      <c r="P94" s="299"/>
      <c r="Q94" s="299"/>
      <c r="R94" s="299"/>
      <c r="S94" s="299"/>
      <c r="T94" s="299"/>
      <c r="U94" s="298" t="s">
        <v>311</v>
      </c>
      <c r="V94" s="298"/>
      <c r="W94" s="305">
        <v>427</v>
      </c>
      <c r="X94" s="305"/>
      <c r="Y94" s="305"/>
      <c r="Z94" s="305"/>
      <c r="AA94" s="305"/>
      <c r="AB94" s="305"/>
      <c r="AC94" s="301" t="s">
        <v>232</v>
      </c>
      <c r="AD94" s="301"/>
      <c r="AE94" s="301"/>
      <c r="AF94" s="301"/>
      <c r="AG94" s="301"/>
      <c r="AH94" s="301"/>
    </row>
    <row r="95" spans="2:35" x14ac:dyDescent="0.2">
      <c r="B95" s="298" t="s">
        <v>225</v>
      </c>
      <c r="C95" s="298"/>
      <c r="D95" s="298"/>
      <c r="E95" s="298"/>
      <c r="F95" s="281"/>
      <c r="G95" s="299" t="s">
        <v>312</v>
      </c>
      <c r="H95" s="299"/>
      <c r="I95" s="299"/>
      <c r="J95" s="299"/>
      <c r="K95" s="299"/>
      <c r="L95" s="299"/>
      <c r="M95" s="299"/>
      <c r="N95" s="299"/>
      <c r="O95" s="299"/>
      <c r="P95" s="299"/>
      <c r="Q95" s="299"/>
      <c r="R95" s="299"/>
      <c r="S95" s="299"/>
      <c r="T95" s="299"/>
      <c r="U95" s="298" t="s">
        <v>313</v>
      </c>
      <c r="V95" s="298"/>
      <c r="W95" s="305" t="s">
        <v>232</v>
      </c>
      <c r="X95" s="305"/>
      <c r="Y95" s="305"/>
      <c r="Z95" s="305"/>
      <c r="AA95" s="305"/>
      <c r="AB95" s="305"/>
      <c r="AC95" s="301" t="s">
        <v>232</v>
      </c>
      <c r="AD95" s="301"/>
      <c r="AE95" s="301"/>
      <c r="AF95" s="301"/>
      <c r="AG95" s="301"/>
      <c r="AH95" s="301"/>
    </row>
    <row r="96" spans="2:35" x14ac:dyDescent="0.2">
      <c r="B96" s="298" t="s">
        <v>225</v>
      </c>
      <c r="C96" s="298"/>
      <c r="D96" s="298"/>
      <c r="E96" s="298"/>
      <c r="F96" s="281"/>
      <c r="G96" s="299" t="s">
        <v>314</v>
      </c>
      <c r="H96" s="299"/>
      <c r="I96" s="299"/>
      <c r="J96" s="299"/>
      <c r="K96" s="299"/>
      <c r="L96" s="299"/>
      <c r="M96" s="299"/>
      <c r="N96" s="299"/>
      <c r="O96" s="299"/>
      <c r="P96" s="299"/>
      <c r="Q96" s="299"/>
      <c r="R96" s="299"/>
      <c r="S96" s="299"/>
      <c r="T96" s="299"/>
      <c r="U96" s="298" t="s">
        <v>315</v>
      </c>
      <c r="V96" s="298"/>
      <c r="W96" s="333">
        <v>12688</v>
      </c>
      <c r="X96" s="333"/>
      <c r="Y96" s="333"/>
      <c r="Z96" s="333"/>
      <c r="AA96" s="333"/>
      <c r="AB96" s="333"/>
      <c r="AC96" s="301">
        <v>11525</v>
      </c>
      <c r="AD96" s="301"/>
      <c r="AE96" s="301"/>
      <c r="AF96" s="301"/>
      <c r="AG96" s="301"/>
      <c r="AH96" s="301"/>
    </row>
    <row r="97" spans="2:35" x14ac:dyDescent="0.2">
      <c r="B97" s="298" t="s">
        <v>225</v>
      </c>
      <c r="C97" s="298"/>
      <c r="D97" s="298"/>
      <c r="E97" s="298"/>
      <c r="F97" s="281"/>
      <c r="G97" s="299" t="s">
        <v>232</v>
      </c>
      <c r="H97" s="299"/>
      <c r="I97" s="299"/>
      <c r="J97" s="299"/>
      <c r="K97" s="299"/>
      <c r="L97" s="299"/>
      <c r="M97" s="299"/>
      <c r="N97" s="299"/>
      <c r="O97" s="299"/>
      <c r="P97" s="299"/>
      <c r="Q97" s="299"/>
      <c r="R97" s="299"/>
      <c r="S97" s="299"/>
      <c r="T97" s="299"/>
      <c r="U97" s="298" t="s">
        <v>316</v>
      </c>
      <c r="V97" s="298"/>
      <c r="W97" s="305" t="s">
        <v>232</v>
      </c>
      <c r="X97" s="305"/>
      <c r="Y97" s="305"/>
      <c r="Z97" s="305"/>
      <c r="AA97" s="305"/>
      <c r="AB97" s="305"/>
      <c r="AC97" s="301" t="s">
        <v>232</v>
      </c>
      <c r="AD97" s="301"/>
      <c r="AE97" s="301"/>
      <c r="AF97" s="301"/>
      <c r="AG97" s="301"/>
      <c r="AH97" s="301"/>
    </row>
    <row r="98" spans="2:35" x14ac:dyDescent="0.2">
      <c r="B98" s="306" t="s">
        <v>221</v>
      </c>
      <c r="C98" s="306"/>
      <c r="D98" s="306"/>
      <c r="E98" s="306"/>
      <c r="F98" s="307" t="s">
        <v>317</v>
      </c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8" t="s">
        <v>318</v>
      </c>
      <c r="V98" s="308"/>
      <c r="W98" s="335" t="s">
        <v>319</v>
      </c>
      <c r="X98" s="310"/>
      <c r="Y98" s="310"/>
      <c r="Z98" s="310"/>
      <c r="AA98" s="310"/>
      <c r="AB98" s="310"/>
      <c r="AC98" s="311" t="s">
        <v>320</v>
      </c>
      <c r="AD98" s="311"/>
      <c r="AE98" s="311"/>
      <c r="AF98" s="311"/>
      <c r="AG98" s="311"/>
      <c r="AH98" s="311"/>
    </row>
    <row r="99" spans="2:35" x14ac:dyDescent="0.2">
      <c r="B99" s="292"/>
      <c r="C99" s="292"/>
      <c r="D99" s="292"/>
      <c r="E99" s="292"/>
      <c r="G99" s="293" t="s">
        <v>224</v>
      </c>
      <c r="H99" s="293"/>
      <c r="I99" s="293"/>
      <c r="J99" s="293"/>
      <c r="K99" s="293"/>
      <c r="L99" s="293"/>
      <c r="M99" s="293"/>
      <c r="N99" s="293"/>
      <c r="O99" s="293"/>
      <c r="P99" s="293"/>
      <c r="Q99" s="293"/>
      <c r="R99" s="293"/>
      <c r="S99" s="293"/>
      <c r="T99" s="293"/>
      <c r="U99" s="294"/>
      <c r="V99" s="294"/>
      <c r="W99" s="313"/>
      <c r="X99" s="313"/>
      <c r="Y99" s="313"/>
      <c r="Z99" s="313"/>
      <c r="AA99" s="313"/>
      <c r="AB99" s="313"/>
      <c r="AC99" s="304"/>
      <c r="AD99" s="304"/>
      <c r="AE99" s="304"/>
      <c r="AF99" s="304"/>
      <c r="AG99" s="304"/>
      <c r="AH99" s="304"/>
      <c r="AI99" s="297"/>
    </row>
    <row r="100" spans="2:35" x14ac:dyDescent="0.2">
      <c r="B100" s="298" t="s">
        <v>225</v>
      </c>
      <c r="C100" s="298"/>
      <c r="D100" s="298"/>
      <c r="E100" s="298"/>
      <c r="F100" s="281"/>
      <c r="G100" s="299" t="s">
        <v>321</v>
      </c>
      <c r="H100" s="299"/>
      <c r="I100" s="299"/>
      <c r="J100" s="299"/>
      <c r="K100" s="299"/>
      <c r="L100" s="299"/>
      <c r="M100" s="299"/>
      <c r="N100" s="299"/>
      <c r="O100" s="299"/>
      <c r="P100" s="299"/>
      <c r="Q100" s="299"/>
      <c r="R100" s="299"/>
      <c r="S100" s="299"/>
      <c r="T100" s="299"/>
      <c r="U100" s="298" t="s">
        <v>322</v>
      </c>
      <c r="V100" s="298"/>
      <c r="W100" s="305" t="s">
        <v>232</v>
      </c>
      <c r="X100" s="305"/>
      <c r="Y100" s="305"/>
      <c r="Z100" s="305"/>
      <c r="AA100" s="305"/>
      <c r="AB100" s="305"/>
      <c r="AC100" s="303" t="s">
        <v>232</v>
      </c>
      <c r="AD100" s="303"/>
      <c r="AE100" s="303"/>
      <c r="AF100" s="303"/>
      <c r="AG100" s="303"/>
      <c r="AH100" s="303"/>
    </row>
    <row r="101" spans="2:35" x14ac:dyDescent="0.2">
      <c r="B101" s="298" t="s">
        <v>225</v>
      </c>
      <c r="C101" s="298"/>
      <c r="D101" s="298"/>
      <c r="E101" s="298"/>
      <c r="F101" s="281"/>
      <c r="G101" s="299" t="s">
        <v>323</v>
      </c>
      <c r="H101" s="299"/>
      <c r="I101" s="299"/>
      <c r="J101" s="299"/>
      <c r="K101" s="299"/>
      <c r="L101" s="299"/>
      <c r="M101" s="299"/>
      <c r="N101" s="299"/>
      <c r="O101" s="299"/>
      <c r="P101" s="299"/>
      <c r="Q101" s="299"/>
      <c r="R101" s="299"/>
      <c r="S101" s="299"/>
      <c r="T101" s="299"/>
      <c r="U101" s="298" t="s">
        <v>324</v>
      </c>
      <c r="V101" s="298"/>
      <c r="W101" s="305" t="s">
        <v>232</v>
      </c>
      <c r="X101" s="305"/>
      <c r="Y101" s="305"/>
      <c r="Z101" s="305"/>
      <c r="AA101" s="305"/>
      <c r="AB101" s="305"/>
      <c r="AC101" s="303" t="s">
        <v>232</v>
      </c>
      <c r="AD101" s="303"/>
      <c r="AE101" s="303"/>
      <c r="AF101" s="303"/>
      <c r="AG101" s="303"/>
      <c r="AH101" s="303"/>
    </row>
    <row r="102" spans="2:35" x14ac:dyDescent="0.2">
      <c r="B102" s="298" t="s">
        <v>225</v>
      </c>
      <c r="C102" s="298"/>
      <c r="D102" s="298"/>
      <c r="E102" s="298"/>
      <c r="F102" s="281"/>
      <c r="G102" s="299" t="s">
        <v>325</v>
      </c>
      <c r="H102" s="299"/>
      <c r="I102" s="299"/>
      <c r="J102" s="299"/>
      <c r="K102" s="299"/>
      <c r="L102" s="299"/>
      <c r="M102" s="299"/>
      <c r="N102" s="299"/>
      <c r="O102" s="299"/>
      <c r="P102" s="299"/>
      <c r="Q102" s="299"/>
      <c r="R102" s="299"/>
      <c r="S102" s="299"/>
      <c r="T102" s="299"/>
      <c r="U102" s="298" t="s">
        <v>326</v>
      </c>
      <c r="V102" s="298"/>
      <c r="W102" s="300" t="s">
        <v>327</v>
      </c>
      <c r="X102" s="300"/>
      <c r="Y102" s="300"/>
      <c r="Z102" s="300"/>
      <c r="AA102" s="300"/>
      <c r="AB102" s="300"/>
      <c r="AC102" s="303" t="s">
        <v>328</v>
      </c>
      <c r="AD102" s="303"/>
      <c r="AE102" s="303"/>
      <c r="AF102" s="303"/>
      <c r="AG102" s="303"/>
      <c r="AH102" s="303"/>
    </row>
    <row r="103" spans="2:35" x14ac:dyDescent="0.2">
      <c r="B103" s="298" t="s">
        <v>225</v>
      </c>
      <c r="C103" s="298"/>
      <c r="D103" s="298"/>
      <c r="E103" s="298"/>
      <c r="F103" s="281"/>
      <c r="G103" s="299" t="s">
        <v>329</v>
      </c>
      <c r="H103" s="299"/>
      <c r="I103" s="299"/>
      <c r="J103" s="299"/>
      <c r="K103" s="299"/>
      <c r="L103" s="299"/>
      <c r="M103" s="299"/>
      <c r="N103" s="299"/>
      <c r="O103" s="299"/>
      <c r="P103" s="299"/>
      <c r="Q103" s="299"/>
      <c r="R103" s="299"/>
      <c r="S103" s="299"/>
      <c r="T103" s="299"/>
      <c r="U103" s="298" t="s">
        <v>330</v>
      </c>
      <c r="V103" s="298"/>
      <c r="W103" s="305" t="s">
        <v>232</v>
      </c>
      <c r="X103" s="305"/>
      <c r="Y103" s="305"/>
      <c r="Z103" s="305"/>
      <c r="AA103" s="305"/>
      <c r="AB103" s="305"/>
      <c r="AC103" s="303" t="s">
        <v>232</v>
      </c>
      <c r="AD103" s="303"/>
      <c r="AE103" s="303"/>
      <c r="AF103" s="303"/>
      <c r="AG103" s="303"/>
      <c r="AH103" s="303"/>
    </row>
    <row r="104" spans="2:35" x14ac:dyDescent="0.2">
      <c r="B104" s="298" t="s">
        <v>225</v>
      </c>
      <c r="C104" s="298"/>
      <c r="D104" s="298"/>
      <c r="E104" s="298"/>
      <c r="F104" s="281"/>
      <c r="G104" s="299" t="s">
        <v>331</v>
      </c>
      <c r="H104" s="299"/>
      <c r="I104" s="299"/>
      <c r="J104" s="299"/>
      <c r="K104" s="299"/>
      <c r="L104" s="299"/>
      <c r="M104" s="299"/>
      <c r="N104" s="299"/>
      <c r="O104" s="299"/>
      <c r="P104" s="299"/>
      <c r="Q104" s="299"/>
      <c r="R104" s="299"/>
      <c r="S104" s="299"/>
      <c r="T104" s="299"/>
      <c r="U104" s="298" t="s">
        <v>332</v>
      </c>
      <c r="V104" s="298"/>
      <c r="W104" s="305" t="s">
        <v>333</v>
      </c>
      <c r="X104" s="305"/>
      <c r="Y104" s="305"/>
      <c r="Z104" s="305"/>
      <c r="AA104" s="305"/>
      <c r="AB104" s="305"/>
      <c r="AC104" s="303" t="s">
        <v>334</v>
      </c>
      <c r="AD104" s="303"/>
      <c r="AE104" s="303"/>
      <c r="AF104" s="303"/>
      <c r="AG104" s="303"/>
      <c r="AH104" s="303"/>
    </row>
    <row r="105" spans="2:35" x14ac:dyDescent="0.2">
      <c r="B105" s="298" t="s">
        <v>225</v>
      </c>
      <c r="C105" s="298"/>
      <c r="D105" s="298"/>
      <c r="E105" s="298"/>
      <c r="F105" s="281"/>
      <c r="G105" s="299" t="s">
        <v>335</v>
      </c>
      <c r="H105" s="299"/>
      <c r="I105" s="299"/>
      <c r="J105" s="299"/>
      <c r="K105" s="299"/>
      <c r="L105" s="299"/>
      <c r="M105" s="299"/>
      <c r="N105" s="299"/>
      <c r="O105" s="299"/>
      <c r="P105" s="299"/>
      <c r="Q105" s="299"/>
      <c r="R105" s="299"/>
      <c r="S105" s="299"/>
      <c r="T105" s="299"/>
      <c r="U105" s="298" t="s">
        <v>336</v>
      </c>
      <c r="V105" s="298"/>
      <c r="W105" s="305" t="s">
        <v>232</v>
      </c>
      <c r="X105" s="305"/>
      <c r="Y105" s="305"/>
      <c r="Z105" s="305"/>
      <c r="AA105" s="305"/>
      <c r="AB105" s="305"/>
      <c r="AC105" s="303" t="s">
        <v>232</v>
      </c>
      <c r="AD105" s="303"/>
      <c r="AE105" s="303"/>
      <c r="AF105" s="303"/>
      <c r="AG105" s="303"/>
      <c r="AH105" s="303"/>
    </row>
    <row r="106" spans="2:35" x14ac:dyDescent="0.2">
      <c r="B106" s="298" t="s">
        <v>225</v>
      </c>
      <c r="C106" s="298"/>
      <c r="D106" s="298"/>
      <c r="E106" s="298"/>
      <c r="F106" s="281"/>
      <c r="G106" s="299" t="s">
        <v>337</v>
      </c>
      <c r="H106" s="299"/>
      <c r="I106" s="299"/>
      <c r="J106" s="299"/>
      <c r="K106" s="299"/>
      <c r="L106" s="299"/>
      <c r="M106" s="299"/>
      <c r="N106" s="299"/>
      <c r="O106" s="299"/>
      <c r="P106" s="299"/>
      <c r="Q106" s="299"/>
      <c r="R106" s="299"/>
      <c r="S106" s="299"/>
      <c r="T106" s="299"/>
      <c r="U106" s="298" t="s">
        <v>338</v>
      </c>
      <c r="V106" s="298"/>
      <c r="W106" s="305" t="s">
        <v>232</v>
      </c>
      <c r="X106" s="305"/>
      <c r="Y106" s="305"/>
      <c r="Z106" s="305"/>
      <c r="AA106" s="305"/>
      <c r="AB106" s="305"/>
      <c r="AC106" s="303" t="s">
        <v>232</v>
      </c>
      <c r="AD106" s="303"/>
      <c r="AE106" s="303"/>
      <c r="AF106" s="303"/>
      <c r="AG106" s="303"/>
      <c r="AH106" s="303"/>
    </row>
    <row r="107" spans="2:35" x14ac:dyDescent="0.2">
      <c r="B107" s="298" t="s">
        <v>225</v>
      </c>
      <c r="C107" s="298"/>
      <c r="D107" s="298"/>
      <c r="E107" s="298"/>
      <c r="F107" s="281"/>
      <c r="G107" s="299" t="s">
        <v>339</v>
      </c>
      <c r="H107" s="299"/>
      <c r="I107" s="299"/>
      <c r="J107" s="299"/>
      <c r="K107" s="299"/>
      <c r="L107" s="299"/>
      <c r="M107" s="299"/>
      <c r="N107" s="299"/>
      <c r="O107" s="299"/>
      <c r="P107" s="299"/>
      <c r="Q107" s="299"/>
      <c r="R107" s="299"/>
      <c r="S107" s="299"/>
      <c r="T107" s="299"/>
      <c r="U107" s="298" t="s">
        <v>340</v>
      </c>
      <c r="V107" s="298"/>
      <c r="W107" s="305" t="s">
        <v>232</v>
      </c>
      <c r="X107" s="305"/>
      <c r="Y107" s="305"/>
      <c r="Z107" s="305"/>
      <c r="AA107" s="305"/>
      <c r="AB107" s="305"/>
      <c r="AC107" s="303" t="s">
        <v>232</v>
      </c>
      <c r="AD107" s="303"/>
      <c r="AE107" s="303"/>
      <c r="AF107" s="303"/>
      <c r="AG107" s="303"/>
      <c r="AH107" s="303"/>
    </row>
    <row r="108" spans="2:35" x14ac:dyDescent="0.2">
      <c r="B108" s="298" t="s">
        <v>225</v>
      </c>
      <c r="C108" s="298"/>
      <c r="D108" s="298"/>
      <c r="E108" s="298"/>
      <c r="F108" s="281"/>
      <c r="G108" s="299" t="s">
        <v>341</v>
      </c>
      <c r="H108" s="299"/>
      <c r="I108" s="299"/>
      <c r="J108" s="299"/>
      <c r="K108" s="299"/>
      <c r="L108" s="299"/>
      <c r="M108" s="299"/>
      <c r="N108" s="299"/>
      <c r="O108" s="299"/>
      <c r="P108" s="299"/>
      <c r="Q108" s="299"/>
      <c r="R108" s="299"/>
      <c r="S108" s="299"/>
      <c r="T108" s="299"/>
      <c r="U108" s="298" t="s">
        <v>342</v>
      </c>
      <c r="V108" s="298"/>
      <c r="W108" s="305"/>
      <c r="X108" s="305"/>
      <c r="Y108" s="305"/>
      <c r="Z108" s="305"/>
      <c r="AA108" s="305"/>
      <c r="AB108" s="305"/>
      <c r="AC108" s="303" t="s">
        <v>343</v>
      </c>
      <c r="AD108" s="303"/>
      <c r="AE108" s="303"/>
      <c r="AF108" s="303"/>
      <c r="AG108" s="303"/>
      <c r="AH108" s="303"/>
    </row>
    <row r="109" spans="2:35" x14ac:dyDescent="0.2">
      <c r="B109" s="298" t="s">
        <v>225</v>
      </c>
      <c r="C109" s="298"/>
      <c r="D109" s="298"/>
      <c r="E109" s="298"/>
      <c r="F109" s="281"/>
      <c r="G109" s="299" t="s">
        <v>344</v>
      </c>
      <c r="H109" s="299"/>
      <c r="I109" s="299"/>
      <c r="J109" s="299"/>
      <c r="K109" s="299"/>
      <c r="L109" s="299"/>
      <c r="M109" s="299"/>
      <c r="N109" s="299"/>
      <c r="O109" s="299"/>
      <c r="P109" s="299"/>
      <c r="Q109" s="299"/>
      <c r="R109" s="299"/>
      <c r="S109" s="299"/>
      <c r="T109" s="299"/>
      <c r="U109" s="298" t="s">
        <v>345</v>
      </c>
      <c r="V109" s="298"/>
      <c r="W109" s="305" t="s">
        <v>346</v>
      </c>
      <c r="X109" s="305"/>
      <c r="Y109" s="305"/>
      <c r="Z109" s="305"/>
      <c r="AA109" s="305"/>
      <c r="AB109" s="305"/>
      <c r="AC109" s="303" t="s">
        <v>347</v>
      </c>
      <c r="AD109" s="303"/>
      <c r="AE109" s="303"/>
      <c r="AF109" s="303"/>
      <c r="AG109" s="303"/>
      <c r="AH109" s="303"/>
    </row>
    <row r="110" spans="2:35" x14ac:dyDescent="0.2">
      <c r="B110" s="298" t="s">
        <v>225</v>
      </c>
      <c r="C110" s="298"/>
      <c r="D110" s="298"/>
      <c r="E110" s="298"/>
      <c r="F110" s="281"/>
      <c r="G110" s="299" t="s">
        <v>348</v>
      </c>
      <c r="H110" s="299"/>
      <c r="I110" s="299"/>
      <c r="J110" s="299"/>
      <c r="K110" s="299"/>
      <c r="L110" s="299"/>
      <c r="M110" s="299"/>
      <c r="N110" s="299"/>
      <c r="O110" s="299"/>
      <c r="P110" s="299"/>
      <c r="Q110" s="299"/>
      <c r="R110" s="299"/>
      <c r="S110" s="299"/>
      <c r="T110" s="299"/>
      <c r="U110" s="298" t="s">
        <v>349</v>
      </c>
      <c r="V110" s="298"/>
      <c r="W110" s="305" t="s">
        <v>350</v>
      </c>
      <c r="X110" s="305"/>
      <c r="Y110" s="305"/>
      <c r="Z110" s="305"/>
      <c r="AA110" s="305"/>
      <c r="AB110" s="305"/>
      <c r="AC110" s="303" t="s">
        <v>351</v>
      </c>
      <c r="AD110" s="303"/>
      <c r="AE110" s="303"/>
      <c r="AF110" s="303"/>
      <c r="AG110" s="303"/>
      <c r="AH110" s="303"/>
    </row>
    <row r="111" spans="2:35" x14ac:dyDescent="0.2">
      <c r="B111" s="298" t="s">
        <v>225</v>
      </c>
      <c r="C111" s="298"/>
      <c r="D111" s="298"/>
      <c r="E111" s="298"/>
      <c r="F111" s="281"/>
      <c r="G111" s="299" t="s">
        <v>302</v>
      </c>
      <c r="H111" s="299"/>
      <c r="I111" s="299"/>
      <c r="J111" s="299"/>
      <c r="K111" s="299"/>
      <c r="L111" s="299"/>
      <c r="M111" s="299"/>
      <c r="N111" s="299"/>
      <c r="O111" s="299"/>
      <c r="P111" s="299"/>
      <c r="Q111" s="299"/>
      <c r="R111" s="299"/>
      <c r="S111" s="299"/>
      <c r="T111" s="299"/>
      <c r="U111" s="298" t="s">
        <v>352</v>
      </c>
      <c r="V111" s="298"/>
      <c r="W111" s="305" t="s">
        <v>353</v>
      </c>
      <c r="X111" s="305"/>
      <c r="Y111" s="305"/>
      <c r="Z111" s="305"/>
      <c r="AA111" s="305"/>
      <c r="AB111" s="305"/>
      <c r="AC111" s="303" t="s">
        <v>354</v>
      </c>
      <c r="AD111" s="303"/>
      <c r="AE111" s="303"/>
      <c r="AF111" s="303"/>
      <c r="AG111" s="303"/>
      <c r="AH111" s="303"/>
    </row>
    <row r="112" spans="2:35" x14ac:dyDescent="0.2">
      <c r="B112" s="298" t="s">
        <v>225</v>
      </c>
      <c r="C112" s="298"/>
      <c r="D112" s="298"/>
      <c r="E112" s="298"/>
      <c r="F112" s="281"/>
      <c r="G112" s="299" t="s">
        <v>355</v>
      </c>
      <c r="H112" s="299"/>
      <c r="I112" s="299"/>
      <c r="J112" s="299"/>
      <c r="K112" s="299"/>
      <c r="L112" s="299"/>
      <c r="M112" s="299"/>
      <c r="N112" s="299"/>
      <c r="O112" s="299"/>
      <c r="P112" s="299"/>
      <c r="Q112" s="299"/>
      <c r="R112" s="299"/>
      <c r="S112" s="299"/>
      <c r="T112" s="299"/>
      <c r="U112" s="298" t="s">
        <v>356</v>
      </c>
      <c r="V112" s="298"/>
      <c r="W112" s="305" t="s">
        <v>357</v>
      </c>
      <c r="X112" s="305"/>
      <c r="Y112" s="305"/>
      <c r="Z112" s="305"/>
      <c r="AA112" s="305"/>
      <c r="AB112" s="305"/>
      <c r="AC112" s="303" t="s">
        <v>358</v>
      </c>
      <c r="AD112" s="303"/>
      <c r="AE112" s="303"/>
      <c r="AF112" s="303"/>
      <c r="AG112" s="303"/>
      <c r="AH112" s="303"/>
    </row>
    <row r="113" spans="2:35" x14ac:dyDescent="0.2">
      <c r="B113" s="298" t="s">
        <v>225</v>
      </c>
      <c r="C113" s="298"/>
      <c r="D113" s="298"/>
      <c r="E113" s="298"/>
      <c r="F113" s="281"/>
      <c r="G113" s="299" t="s">
        <v>308</v>
      </c>
      <c r="H113" s="299"/>
      <c r="I113" s="299"/>
      <c r="J113" s="299"/>
      <c r="K113" s="299"/>
      <c r="L113" s="299"/>
      <c r="M113" s="299"/>
      <c r="N113" s="299"/>
      <c r="O113" s="299"/>
      <c r="P113" s="299"/>
      <c r="Q113" s="299"/>
      <c r="R113" s="299"/>
      <c r="S113" s="299"/>
      <c r="T113" s="299"/>
      <c r="U113" s="298" t="s">
        <v>359</v>
      </c>
      <c r="V113" s="298"/>
      <c r="W113" s="305" t="s">
        <v>360</v>
      </c>
      <c r="X113" s="305"/>
      <c r="Y113" s="305"/>
      <c r="Z113" s="305"/>
      <c r="AA113" s="305"/>
      <c r="AB113" s="305"/>
      <c r="AC113" s="303" t="s">
        <v>361</v>
      </c>
      <c r="AD113" s="303"/>
      <c r="AE113" s="303"/>
      <c r="AF113" s="303"/>
      <c r="AG113" s="303"/>
      <c r="AH113" s="303"/>
    </row>
    <row r="114" spans="2:35" x14ac:dyDescent="0.2">
      <c r="B114" s="298" t="s">
        <v>225</v>
      </c>
      <c r="C114" s="298"/>
      <c r="D114" s="298"/>
      <c r="E114" s="298"/>
      <c r="F114" s="281"/>
      <c r="G114" s="299" t="s">
        <v>362</v>
      </c>
      <c r="H114" s="299"/>
      <c r="I114" s="299"/>
      <c r="J114" s="299"/>
      <c r="K114" s="299"/>
      <c r="L114" s="299"/>
      <c r="M114" s="299"/>
      <c r="N114" s="299"/>
      <c r="O114" s="299"/>
      <c r="P114" s="299"/>
      <c r="Q114" s="299"/>
      <c r="R114" s="299"/>
      <c r="S114" s="299"/>
      <c r="T114" s="299"/>
      <c r="U114" s="298" t="s">
        <v>363</v>
      </c>
      <c r="V114" s="298"/>
      <c r="W114" s="305" t="s">
        <v>364</v>
      </c>
      <c r="X114" s="305"/>
      <c r="Y114" s="305"/>
      <c r="Z114" s="305"/>
      <c r="AA114" s="305"/>
      <c r="AB114" s="305"/>
      <c r="AC114" s="303"/>
      <c r="AD114" s="303"/>
      <c r="AE114" s="303"/>
      <c r="AF114" s="303"/>
      <c r="AG114" s="303"/>
      <c r="AH114" s="303"/>
    </row>
    <row r="115" spans="2:35" x14ac:dyDescent="0.2">
      <c r="B115" s="298" t="s">
        <v>225</v>
      </c>
      <c r="C115" s="298"/>
      <c r="D115" s="298"/>
      <c r="E115" s="298"/>
      <c r="F115" s="281"/>
      <c r="G115" s="299" t="s">
        <v>365</v>
      </c>
      <c r="H115" s="299"/>
      <c r="I115" s="299"/>
      <c r="J115" s="299"/>
      <c r="K115" s="299"/>
      <c r="L115" s="299"/>
      <c r="M115" s="299"/>
      <c r="N115" s="299"/>
      <c r="O115" s="299"/>
      <c r="P115" s="299"/>
      <c r="Q115" s="299"/>
      <c r="R115" s="299"/>
      <c r="S115" s="299"/>
      <c r="T115" s="299"/>
      <c r="U115" s="298" t="s">
        <v>366</v>
      </c>
      <c r="V115" s="298"/>
      <c r="W115" s="305"/>
      <c r="X115" s="305"/>
      <c r="Y115" s="305"/>
      <c r="Z115" s="305"/>
      <c r="AA115" s="305"/>
      <c r="AB115" s="305"/>
      <c r="AC115" s="303" t="s">
        <v>367</v>
      </c>
      <c r="AD115" s="303"/>
      <c r="AE115" s="303"/>
      <c r="AF115" s="303"/>
      <c r="AG115" s="303"/>
      <c r="AH115" s="303"/>
    </row>
    <row r="116" spans="2:35" x14ac:dyDescent="0.2">
      <c r="B116" s="298" t="s">
        <v>225</v>
      </c>
      <c r="C116" s="298"/>
      <c r="D116" s="298"/>
      <c r="E116" s="298"/>
      <c r="F116" s="281"/>
      <c r="G116" s="299" t="s">
        <v>368</v>
      </c>
      <c r="H116" s="299"/>
      <c r="I116" s="299"/>
      <c r="J116" s="299"/>
      <c r="K116" s="299"/>
      <c r="L116" s="299"/>
      <c r="M116" s="299"/>
      <c r="N116" s="299"/>
      <c r="O116" s="299"/>
      <c r="P116" s="299"/>
      <c r="Q116" s="299"/>
      <c r="R116" s="299"/>
      <c r="S116" s="299"/>
      <c r="T116" s="299"/>
      <c r="U116" s="298" t="s">
        <v>369</v>
      </c>
      <c r="V116" s="298"/>
      <c r="W116" s="305" t="s">
        <v>232</v>
      </c>
      <c r="X116" s="305"/>
      <c r="Y116" s="305"/>
      <c r="Z116" s="305"/>
      <c r="AA116" s="305"/>
      <c r="AB116" s="305"/>
      <c r="AC116" s="303" t="s">
        <v>232</v>
      </c>
      <c r="AD116" s="303"/>
      <c r="AE116" s="303"/>
      <c r="AF116" s="303"/>
      <c r="AG116" s="303"/>
      <c r="AH116" s="303"/>
    </row>
    <row r="117" spans="2:35" x14ac:dyDescent="0.2">
      <c r="B117" s="298" t="s">
        <v>225</v>
      </c>
      <c r="C117" s="298"/>
      <c r="D117" s="298"/>
      <c r="E117" s="298"/>
      <c r="F117" s="281"/>
      <c r="G117" s="299" t="s">
        <v>232</v>
      </c>
      <c r="H117" s="299"/>
      <c r="I117" s="299"/>
      <c r="J117" s="299"/>
      <c r="K117" s="299"/>
      <c r="L117" s="299"/>
      <c r="M117" s="299"/>
      <c r="N117" s="299"/>
      <c r="O117" s="299"/>
      <c r="P117" s="299"/>
      <c r="Q117" s="299"/>
      <c r="R117" s="299"/>
      <c r="S117" s="299"/>
      <c r="T117" s="299"/>
      <c r="U117" s="298" t="s">
        <v>370</v>
      </c>
      <c r="V117" s="298"/>
      <c r="W117" s="305" t="s">
        <v>232</v>
      </c>
      <c r="X117" s="305"/>
      <c r="Y117" s="305"/>
      <c r="Z117" s="305"/>
      <c r="AA117" s="305"/>
      <c r="AB117" s="305"/>
      <c r="AC117" s="303" t="s">
        <v>232</v>
      </c>
      <c r="AD117" s="303"/>
      <c r="AE117" s="303"/>
      <c r="AF117" s="303"/>
      <c r="AG117" s="303"/>
      <c r="AH117" s="303"/>
    </row>
    <row r="118" spans="2:35" s="322" customFormat="1" x14ac:dyDescent="0.2">
      <c r="B118" s="323" t="s">
        <v>221</v>
      </c>
      <c r="C118" s="323"/>
      <c r="D118" s="323"/>
      <c r="E118" s="323"/>
      <c r="F118" s="307" t="s">
        <v>371</v>
      </c>
      <c r="G118" s="307"/>
      <c r="H118" s="307"/>
      <c r="I118" s="307"/>
      <c r="J118" s="307"/>
      <c r="K118" s="307"/>
      <c r="L118" s="307"/>
      <c r="M118" s="307"/>
      <c r="N118" s="307"/>
      <c r="O118" s="307"/>
      <c r="P118" s="307"/>
      <c r="Q118" s="307"/>
      <c r="R118" s="307"/>
      <c r="S118" s="307"/>
      <c r="T118" s="307"/>
      <c r="U118" s="308" t="s">
        <v>372</v>
      </c>
      <c r="V118" s="308"/>
      <c r="W118" s="320">
        <v>167203</v>
      </c>
      <c r="X118" s="320"/>
      <c r="Y118" s="320"/>
      <c r="Z118" s="320"/>
      <c r="AA118" s="320"/>
      <c r="AB118" s="320"/>
      <c r="AC118" s="321">
        <v>105680</v>
      </c>
      <c r="AD118" s="336"/>
      <c r="AE118" s="336"/>
      <c r="AF118" s="336"/>
      <c r="AG118" s="336"/>
      <c r="AH118" s="336"/>
    </row>
    <row r="119" spans="2:35" x14ac:dyDescent="0.2">
      <c r="B119" s="292"/>
      <c r="C119" s="292"/>
      <c r="D119" s="292"/>
      <c r="E119" s="292"/>
      <c r="G119" s="293" t="s">
        <v>224</v>
      </c>
      <c r="H119" s="293"/>
      <c r="I119" s="293"/>
      <c r="J119" s="293"/>
      <c r="K119" s="293"/>
      <c r="L119" s="293"/>
      <c r="M119" s="293"/>
      <c r="N119" s="293"/>
      <c r="O119" s="293"/>
      <c r="P119" s="293"/>
      <c r="Q119" s="293"/>
      <c r="R119" s="293"/>
      <c r="S119" s="293"/>
      <c r="T119" s="293"/>
      <c r="U119" s="294"/>
      <c r="V119" s="294"/>
      <c r="W119" s="313"/>
      <c r="X119" s="313"/>
      <c r="Y119" s="313"/>
      <c r="Z119" s="313"/>
      <c r="AA119" s="313"/>
      <c r="AB119" s="313"/>
      <c r="AC119" s="304"/>
      <c r="AD119" s="304"/>
      <c r="AE119" s="304"/>
      <c r="AF119" s="304"/>
      <c r="AG119" s="304"/>
      <c r="AH119" s="304"/>
      <c r="AI119" s="297"/>
    </row>
    <row r="120" spans="2:35" x14ac:dyDescent="0.2">
      <c r="B120" s="298" t="s">
        <v>225</v>
      </c>
      <c r="C120" s="298"/>
      <c r="D120" s="298"/>
      <c r="E120" s="298"/>
      <c r="F120" s="281"/>
      <c r="G120" s="299" t="s">
        <v>226</v>
      </c>
      <c r="H120" s="299"/>
      <c r="I120" s="299"/>
      <c r="J120" s="299"/>
      <c r="K120" s="299"/>
      <c r="L120" s="299"/>
      <c r="M120" s="299"/>
      <c r="N120" s="299"/>
      <c r="O120" s="299"/>
      <c r="P120" s="299"/>
      <c r="Q120" s="299"/>
      <c r="R120" s="299"/>
      <c r="S120" s="299"/>
      <c r="T120" s="299"/>
      <c r="U120" s="298" t="s">
        <v>373</v>
      </c>
      <c r="V120" s="298"/>
      <c r="W120" s="300">
        <v>167203</v>
      </c>
      <c r="X120" s="300"/>
      <c r="Y120" s="300"/>
      <c r="Z120" s="300"/>
      <c r="AA120" s="300"/>
      <c r="AB120" s="300"/>
      <c r="AC120" s="301">
        <v>105680</v>
      </c>
      <c r="AD120" s="303"/>
      <c r="AE120" s="303"/>
      <c r="AF120" s="303"/>
      <c r="AG120" s="303"/>
      <c r="AH120" s="303"/>
    </row>
    <row r="121" spans="2:35" x14ac:dyDescent="0.2">
      <c r="B121" s="298" t="s">
        <v>225</v>
      </c>
      <c r="C121" s="298"/>
      <c r="D121" s="298"/>
      <c r="E121" s="298"/>
      <c r="F121" s="281"/>
      <c r="G121" s="299" t="s">
        <v>230</v>
      </c>
      <c r="H121" s="299"/>
      <c r="I121" s="299"/>
      <c r="J121" s="299"/>
      <c r="K121" s="299"/>
      <c r="L121" s="299"/>
      <c r="M121" s="299"/>
      <c r="N121" s="299"/>
      <c r="O121" s="299"/>
      <c r="P121" s="299"/>
      <c r="Q121" s="299"/>
      <c r="R121" s="299"/>
      <c r="S121" s="299"/>
      <c r="T121" s="299"/>
      <c r="U121" s="298" t="s">
        <v>374</v>
      </c>
      <c r="V121" s="298"/>
      <c r="W121" s="305"/>
      <c r="X121" s="305"/>
      <c r="Y121" s="305"/>
      <c r="Z121" s="305"/>
      <c r="AA121" s="305"/>
      <c r="AB121" s="305"/>
      <c r="AC121" s="303" t="s">
        <v>232</v>
      </c>
      <c r="AD121" s="303"/>
      <c r="AE121" s="303"/>
      <c r="AF121" s="303"/>
      <c r="AG121" s="303"/>
      <c r="AH121" s="303"/>
    </row>
    <row r="122" spans="2:35" s="322" customFormat="1" x14ac:dyDescent="0.2">
      <c r="B122" s="306" t="s">
        <v>221</v>
      </c>
      <c r="C122" s="306"/>
      <c r="D122" s="306"/>
      <c r="E122" s="306"/>
      <c r="F122" s="332" t="s">
        <v>375</v>
      </c>
      <c r="G122" s="332"/>
      <c r="H122" s="332"/>
      <c r="I122" s="332"/>
      <c r="J122" s="332"/>
      <c r="K122" s="332"/>
      <c r="L122" s="332"/>
      <c r="M122" s="332"/>
      <c r="N122" s="332"/>
      <c r="O122" s="332"/>
      <c r="P122" s="332"/>
      <c r="Q122" s="332"/>
      <c r="R122" s="332"/>
      <c r="S122" s="332"/>
      <c r="T122" s="332"/>
      <c r="U122" s="308" t="s">
        <v>376</v>
      </c>
      <c r="V122" s="308"/>
      <c r="W122" s="335" t="s">
        <v>377</v>
      </c>
      <c r="X122" s="335"/>
      <c r="Y122" s="335"/>
      <c r="Z122" s="335"/>
      <c r="AA122" s="335"/>
      <c r="AB122" s="335"/>
      <c r="AC122" s="312" t="s">
        <v>378</v>
      </c>
      <c r="AD122" s="312"/>
      <c r="AE122" s="312"/>
      <c r="AF122" s="312"/>
      <c r="AG122" s="312"/>
      <c r="AH122" s="312"/>
    </row>
    <row r="123" spans="2:35" x14ac:dyDescent="0.2">
      <c r="B123" s="298" t="s">
        <v>225</v>
      </c>
      <c r="C123" s="298"/>
      <c r="D123" s="298"/>
      <c r="E123" s="298"/>
      <c r="F123" s="281"/>
      <c r="G123" s="299" t="s">
        <v>379</v>
      </c>
      <c r="H123" s="299"/>
      <c r="I123" s="299"/>
      <c r="J123" s="299"/>
      <c r="K123" s="299"/>
      <c r="L123" s="299"/>
      <c r="M123" s="299"/>
      <c r="N123" s="299"/>
      <c r="O123" s="299"/>
      <c r="P123" s="299"/>
      <c r="Q123" s="299"/>
      <c r="R123" s="299"/>
      <c r="S123" s="299"/>
      <c r="T123" s="299"/>
      <c r="U123" s="298" t="s">
        <v>380</v>
      </c>
      <c r="V123" s="298"/>
      <c r="W123" s="300" t="s">
        <v>381</v>
      </c>
      <c r="X123" s="300"/>
      <c r="Y123" s="300"/>
      <c r="Z123" s="300"/>
      <c r="AA123" s="300"/>
      <c r="AB123" s="300"/>
      <c r="AC123" s="301" t="s">
        <v>382</v>
      </c>
      <c r="AD123" s="301"/>
      <c r="AE123" s="301"/>
      <c r="AF123" s="301"/>
      <c r="AG123" s="301"/>
      <c r="AH123" s="301"/>
    </row>
    <row r="124" spans="2:35" s="322" customFormat="1" x14ac:dyDescent="0.2">
      <c r="B124" s="323" t="s">
        <v>221</v>
      </c>
      <c r="C124" s="323"/>
      <c r="D124" s="323"/>
      <c r="E124" s="323"/>
      <c r="F124" s="332" t="s">
        <v>383</v>
      </c>
      <c r="G124" s="332"/>
      <c r="H124" s="332"/>
      <c r="I124" s="332"/>
      <c r="J124" s="332"/>
      <c r="K124" s="332"/>
      <c r="L124" s="332"/>
      <c r="M124" s="332"/>
      <c r="N124" s="332"/>
      <c r="O124" s="332"/>
      <c r="P124" s="332"/>
      <c r="Q124" s="332"/>
      <c r="R124" s="332"/>
      <c r="S124" s="332"/>
      <c r="T124" s="332"/>
      <c r="U124" s="308" t="s">
        <v>384</v>
      </c>
      <c r="V124" s="308"/>
      <c r="W124" s="310" t="s">
        <v>267</v>
      </c>
      <c r="X124" s="310"/>
      <c r="Y124" s="310"/>
      <c r="Z124" s="310"/>
      <c r="AA124" s="310"/>
      <c r="AB124" s="310"/>
      <c r="AC124" s="312" t="s">
        <v>267</v>
      </c>
      <c r="AD124" s="312"/>
      <c r="AE124" s="312"/>
      <c r="AF124" s="312"/>
      <c r="AG124" s="312"/>
      <c r="AH124" s="312"/>
    </row>
    <row r="125" spans="2:35" s="322" customFormat="1" x14ac:dyDescent="0.2">
      <c r="B125" s="323" t="s">
        <v>221</v>
      </c>
      <c r="C125" s="323"/>
      <c r="D125" s="323"/>
      <c r="E125" s="323"/>
      <c r="F125" s="332" t="s">
        <v>385</v>
      </c>
      <c r="G125" s="332"/>
      <c r="H125" s="332"/>
      <c r="I125" s="332"/>
      <c r="J125" s="332"/>
      <c r="K125" s="332"/>
      <c r="L125" s="332"/>
      <c r="M125" s="332"/>
      <c r="N125" s="332"/>
      <c r="O125" s="332"/>
      <c r="P125" s="332"/>
      <c r="Q125" s="332"/>
      <c r="R125" s="332"/>
      <c r="S125" s="332"/>
      <c r="T125" s="332"/>
      <c r="U125" s="308" t="s">
        <v>386</v>
      </c>
      <c r="V125" s="308"/>
      <c r="W125" s="330"/>
      <c r="X125" s="330"/>
      <c r="Y125" s="330"/>
      <c r="Z125" s="330"/>
      <c r="AA125" s="330"/>
      <c r="AB125" s="330"/>
      <c r="AC125" s="337" t="s">
        <v>387</v>
      </c>
      <c r="AD125" s="337">
        <v>15496</v>
      </c>
      <c r="AE125" s="337">
        <v>15496</v>
      </c>
      <c r="AF125" s="337">
        <v>15496</v>
      </c>
      <c r="AG125" s="337">
        <v>15496</v>
      </c>
      <c r="AH125" s="337">
        <v>15496</v>
      </c>
    </row>
    <row r="126" spans="2:35" s="322" customFormat="1" x14ac:dyDescent="0.2">
      <c r="B126" s="323" t="s">
        <v>221</v>
      </c>
      <c r="C126" s="323"/>
      <c r="D126" s="323"/>
      <c r="E126" s="323"/>
      <c r="F126" s="332" t="s">
        <v>388</v>
      </c>
      <c r="G126" s="332"/>
      <c r="H126" s="332"/>
      <c r="I126" s="332"/>
      <c r="J126" s="332"/>
      <c r="K126" s="332"/>
      <c r="L126" s="332"/>
      <c r="M126" s="332"/>
      <c r="N126" s="332"/>
      <c r="O126" s="332"/>
      <c r="P126" s="332"/>
      <c r="Q126" s="332"/>
      <c r="R126" s="332"/>
      <c r="S126" s="332"/>
      <c r="T126" s="332"/>
      <c r="U126" s="308" t="s">
        <v>389</v>
      </c>
      <c r="V126" s="308"/>
      <c r="W126" s="335" t="s">
        <v>390</v>
      </c>
      <c r="X126" s="335"/>
      <c r="Y126" s="335"/>
      <c r="Z126" s="335"/>
      <c r="AA126" s="335"/>
      <c r="AB126" s="335"/>
      <c r="AC126" s="312" t="s">
        <v>391</v>
      </c>
      <c r="AD126" s="312"/>
      <c r="AE126" s="312"/>
      <c r="AF126" s="312"/>
      <c r="AG126" s="312"/>
      <c r="AH126" s="312"/>
    </row>
    <row r="127" spans="2:35" x14ac:dyDescent="0.2">
      <c r="B127" s="292"/>
      <c r="C127" s="292"/>
      <c r="D127" s="292"/>
      <c r="E127" s="292"/>
      <c r="G127" s="293" t="s">
        <v>224</v>
      </c>
      <c r="H127" s="293"/>
      <c r="I127" s="293"/>
      <c r="J127" s="293"/>
      <c r="K127" s="293"/>
      <c r="L127" s="293"/>
      <c r="M127" s="293"/>
      <c r="N127" s="293"/>
      <c r="O127" s="293"/>
      <c r="P127" s="293"/>
      <c r="Q127" s="293"/>
      <c r="R127" s="293"/>
      <c r="S127" s="293"/>
      <c r="T127" s="293"/>
      <c r="U127" s="294"/>
      <c r="V127" s="294"/>
      <c r="W127" s="313"/>
      <c r="X127" s="313"/>
      <c r="Y127" s="313"/>
      <c r="Z127" s="313"/>
      <c r="AA127" s="313"/>
      <c r="AB127" s="313"/>
      <c r="AC127" s="304"/>
      <c r="AD127" s="304"/>
      <c r="AE127" s="304"/>
      <c r="AF127" s="304"/>
      <c r="AG127" s="304"/>
      <c r="AH127" s="304"/>
      <c r="AI127" s="297"/>
    </row>
    <row r="128" spans="2:35" x14ac:dyDescent="0.2">
      <c r="B128" s="298" t="s">
        <v>225</v>
      </c>
      <c r="C128" s="298"/>
      <c r="D128" s="298"/>
      <c r="E128" s="298"/>
      <c r="F128" s="281"/>
      <c r="G128" s="299" t="s">
        <v>392</v>
      </c>
      <c r="H128" s="299"/>
      <c r="I128" s="299"/>
      <c r="J128" s="299"/>
      <c r="K128" s="299"/>
      <c r="L128" s="299"/>
      <c r="M128" s="299"/>
      <c r="N128" s="299"/>
      <c r="O128" s="299"/>
      <c r="P128" s="299"/>
      <c r="Q128" s="299"/>
      <c r="R128" s="299"/>
      <c r="S128" s="299"/>
      <c r="T128" s="299"/>
      <c r="U128" s="298" t="s">
        <v>393</v>
      </c>
      <c r="V128" s="298"/>
      <c r="W128" s="300" t="s">
        <v>394</v>
      </c>
      <c r="X128" s="300"/>
      <c r="Y128" s="300"/>
      <c r="Z128" s="300"/>
      <c r="AA128" s="300"/>
      <c r="AB128" s="300"/>
      <c r="AC128" s="303" t="s">
        <v>232</v>
      </c>
      <c r="AD128" s="303"/>
      <c r="AE128" s="303"/>
      <c r="AF128" s="303"/>
      <c r="AG128" s="303"/>
      <c r="AH128" s="303"/>
    </row>
    <row r="129" spans="2:35" x14ac:dyDescent="0.2">
      <c r="B129" s="298" t="s">
        <v>225</v>
      </c>
      <c r="C129" s="298"/>
      <c r="D129" s="298"/>
      <c r="E129" s="298"/>
      <c r="F129" s="281"/>
      <c r="G129" s="299" t="s">
        <v>395</v>
      </c>
      <c r="H129" s="299"/>
      <c r="I129" s="299"/>
      <c r="J129" s="299"/>
      <c r="K129" s="299"/>
      <c r="L129" s="299"/>
      <c r="M129" s="299"/>
      <c r="N129" s="299"/>
      <c r="O129" s="299"/>
      <c r="P129" s="299"/>
      <c r="Q129" s="299"/>
      <c r="R129" s="299"/>
      <c r="S129" s="299"/>
      <c r="T129" s="299"/>
      <c r="U129" s="298" t="s">
        <v>396</v>
      </c>
      <c r="V129" s="298"/>
      <c r="W129" s="338" t="s">
        <v>397</v>
      </c>
      <c r="X129" s="339"/>
      <c r="Y129" s="339"/>
      <c r="Z129" s="339"/>
      <c r="AA129" s="339"/>
      <c r="AB129" s="340"/>
      <c r="AC129" s="341" t="s">
        <v>398</v>
      </c>
      <c r="AD129" s="342"/>
      <c r="AE129" s="342"/>
      <c r="AF129" s="342"/>
      <c r="AG129" s="342"/>
      <c r="AH129" s="343"/>
    </row>
    <row r="130" spans="2:35" ht="13.5" thickBot="1" x14ac:dyDescent="0.25">
      <c r="B130" s="298" t="s">
        <v>225</v>
      </c>
      <c r="C130" s="298"/>
      <c r="D130" s="298"/>
      <c r="E130" s="298"/>
      <c r="F130" s="281"/>
      <c r="G130" s="299" t="s">
        <v>399</v>
      </c>
      <c r="H130" s="299"/>
      <c r="I130" s="299"/>
      <c r="J130" s="299"/>
      <c r="K130" s="299"/>
      <c r="L130" s="299"/>
      <c r="M130" s="299"/>
      <c r="N130" s="299"/>
      <c r="O130" s="299"/>
      <c r="P130" s="299"/>
      <c r="Q130" s="299"/>
      <c r="R130" s="299"/>
      <c r="S130" s="299"/>
      <c r="T130" s="299"/>
      <c r="U130" s="298" t="s">
        <v>400</v>
      </c>
      <c r="V130" s="298"/>
      <c r="W130" s="334"/>
      <c r="X130" s="334"/>
      <c r="Y130" s="334"/>
      <c r="Z130" s="334"/>
      <c r="AA130" s="334"/>
      <c r="AB130" s="334"/>
      <c r="AC130" s="301">
        <v>2152</v>
      </c>
      <c r="AD130" s="301"/>
      <c r="AE130" s="301"/>
      <c r="AF130" s="301"/>
      <c r="AG130" s="301"/>
      <c r="AH130" s="301"/>
    </row>
    <row r="131" spans="2:35" s="322" customFormat="1" ht="13.5" thickBot="1" x14ac:dyDescent="0.25">
      <c r="B131" s="306" t="s">
        <v>221</v>
      </c>
      <c r="C131" s="306"/>
      <c r="D131" s="306"/>
      <c r="E131" s="306"/>
      <c r="F131" s="344" t="s">
        <v>401</v>
      </c>
      <c r="G131" s="344"/>
      <c r="H131" s="344"/>
      <c r="I131" s="344"/>
      <c r="J131" s="344"/>
      <c r="K131" s="344"/>
      <c r="L131" s="344"/>
      <c r="M131" s="344"/>
      <c r="N131" s="344"/>
      <c r="O131" s="344"/>
      <c r="P131" s="344"/>
      <c r="Q131" s="344"/>
      <c r="R131" s="344"/>
      <c r="S131" s="344"/>
      <c r="T131" s="344"/>
      <c r="U131" s="345" t="s">
        <v>402</v>
      </c>
      <c r="V131" s="345"/>
      <c r="W131" s="346">
        <v>126388</v>
      </c>
      <c r="X131" s="346"/>
      <c r="Y131" s="346"/>
      <c r="Z131" s="346"/>
      <c r="AA131" s="346"/>
      <c r="AB131" s="346"/>
      <c r="AC131" s="347">
        <v>70072</v>
      </c>
      <c r="AD131" s="348"/>
      <c r="AE131" s="348"/>
      <c r="AF131" s="348"/>
      <c r="AG131" s="348"/>
      <c r="AH131" s="348"/>
    </row>
    <row r="132" spans="2:35" ht="21.75" customHeight="1" x14ac:dyDescent="0.2">
      <c r="AA132" s="349"/>
      <c r="AG132" s="350" t="s">
        <v>403</v>
      </c>
    </row>
    <row r="133" spans="2:35" ht="34.5" customHeight="1" thickBot="1" x14ac:dyDescent="0.25">
      <c r="B133" s="284" t="s">
        <v>217</v>
      </c>
      <c r="C133" s="284"/>
      <c r="D133" s="284"/>
      <c r="E133" s="284"/>
      <c r="F133" s="351" t="s">
        <v>218</v>
      </c>
      <c r="G133" s="351"/>
      <c r="H133" s="351"/>
      <c r="I133" s="351"/>
      <c r="J133" s="351"/>
      <c r="K133" s="351"/>
      <c r="L133" s="351"/>
      <c r="M133" s="351"/>
      <c r="N133" s="351"/>
      <c r="O133" s="351"/>
      <c r="P133" s="351"/>
      <c r="Q133" s="351"/>
      <c r="R133" s="351"/>
      <c r="S133" s="351"/>
      <c r="T133" s="351"/>
      <c r="U133" s="286" t="s">
        <v>44</v>
      </c>
      <c r="V133" s="286"/>
      <c r="W133" s="352" t="s">
        <v>219</v>
      </c>
      <c r="X133" s="352"/>
      <c r="Y133" s="352"/>
      <c r="Z133" s="352"/>
      <c r="AA133" s="352"/>
      <c r="AB133" s="352"/>
      <c r="AC133" s="352" t="s">
        <v>220</v>
      </c>
      <c r="AD133" s="352"/>
      <c r="AE133" s="352"/>
      <c r="AF133" s="352"/>
      <c r="AG133" s="352"/>
      <c r="AH133" s="352"/>
    </row>
    <row r="134" spans="2:35" ht="18.75" customHeight="1" x14ac:dyDescent="0.2">
      <c r="B134" s="353"/>
      <c r="C134" s="353"/>
      <c r="D134" s="353"/>
      <c r="E134" s="353"/>
      <c r="F134" s="354" t="s">
        <v>404</v>
      </c>
      <c r="G134" s="354"/>
      <c r="H134" s="354"/>
      <c r="I134" s="354"/>
      <c r="J134" s="354"/>
      <c r="K134" s="354"/>
      <c r="L134" s="354"/>
      <c r="M134" s="354"/>
      <c r="N134" s="354"/>
      <c r="O134" s="354"/>
      <c r="P134" s="354"/>
      <c r="Q134" s="354"/>
      <c r="R134" s="354"/>
      <c r="S134" s="354"/>
      <c r="T134" s="354"/>
      <c r="U134" s="286"/>
      <c r="V134" s="286"/>
      <c r="W134" s="355"/>
      <c r="X134" s="355"/>
      <c r="Y134" s="355"/>
      <c r="Z134" s="355"/>
      <c r="AA134" s="355"/>
      <c r="AB134" s="355"/>
      <c r="AC134" s="356"/>
      <c r="AD134" s="356"/>
      <c r="AE134" s="356"/>
      <c r="AF134" s="356"/>
      <c r="AG134" s="356"/>
      <c r="AH134" s="356"/>
    </row>
    <row r="135" spans="2:35" s="322" customFormat="1" x14ac:dyDescent="0.2">
      <c r="B135" s="357" t="s">
        <v>221</v>
      </c>
      <c r="C135" s="357"/>
      <c r="D135" s="357"/>
      <c r="E135" s="357"/>
      <c r="F135" s="358" t="s">
        <v>405</v>
      </c>
      <c r="G135" s="358"/>
      <c r="H135" s="358"/>
      <c r="I135" s="358"/>
      <c r="J135" s="358"/>
      <c r="K135" s="358"/>
      <c r="L135" s="358"/>
      <c r="M135" s="358"/>
      <c r="N135" s="358"/>
      <c r="O135" s="358"/>
      <c r="P135" s="358"/>
      <c r="Q135" s="358"/>
      <c r="R135" s="358"/>
      <c r="S135" s="358"/>
      <c r="T135" s="358"/>
      <c r="U135" s="298" t="s">
        <v>406</v>
      </c>
      <c r="V135" s="298"/>
      <c r="W135" s="359" t="s">
        <v>267</v>
      </c>
      <c r="X135" s="359"/>
      <c r="Y135" s="359"/>
      <c r="Z135" s="359"/>
      <c r="AA135" s="359"/>
      <c r="AB135" s="359"/>
      <c r="AC135" s="360" t="s">
        <v>267</v>
      </c>
      <c r="AD135" s="360"/>
      <c r="AE135" s="360"/>
      <c r="AF135" s="360"/>
      <c r="AG135" s="360"/>
      <c r="AH135" s="360"/>
    </row>
    <row r="136" spans="2:35" x14ac:dyDescent="0.2">
      <c r="B136" s="292"/>
      <c r="C136" s="292"/>
      <c r="D136" s="292"/>
      <c r="E136" s="292"/>
      <c r="G136" s="293" t="s">
        <v>224</v>
      </c>
      <c r="H136" s="293"/>
      <c r="I136" s="293"/>
      <c r="J136" s="293"/>
      <c r="K136" s="293"/>
      <c r="L136" s="293"/>
      <c r="M136" s="293"/>
      <c r="N136" s="293"/>
      <c r="O136" s="293"/>
      <c r="P136" s="293"/>
      <c r="Q136" s="293"/>
      <c r="R136" s="293"/>
      <c r="S136" s="293"/>
      <c r="T136" s="293"/>
      <c r="U136" s="294"/>
      <c r="V136" s="294"/>
      <c r="W136" s="313"/>
      <c r="X136" s="313"/>
      <c r="Y136" s="313"/>
      <c r="Z136" s="313"/>
      <c r="AA136" s="313"/>
      <c r="AB136" s="313"/>
      <c r="AC136" s="304"/>
      <c r="AD136" s="304"/>
      <c r="AE136" s="304"/>
      <c r="AF136" s="304"/>
      <c r="AG136" s="304"/>
      <c r="AH136" s="304"/>
      <c r="AI136" s="297"/>
    </row>
    <row r="137" spans="2:35" x14ac:dyDescent="0.2">
      <c r="B137" s="298" t="s">
        <v>225</v>
      </c>
      <c r="C137" s="298"/>
      <c r="D137" s="298"/>
      <c r="E137" s="298"/>
      <c r="F137" s="281"/>
      <c r="G137" s="299" t="s">
        <v>232</v>
      </c>
      <c r="H137" s="299"/>
      <c r="I137" s="299"/>
      <c r="J137" s="299"/>
      <c r="K137" s="299"/>
      <c r="L137" s="299"/>
      <c r="M137" s="299"/>
      <c r="N137" s="299"/>
      <c r="O137" s="299"/>
      <c r="P137" s="299"/>
      <c r="Q137" s="299"/>
      <c r="R137" s="299"/>
      <c r="S137" s="299"/>
      <c r="T137" s="299"/>
      <c r="U137" s="298" t="s">
        <v>407</v>
      </c>
      <c r="V137" s="298"/>
      <c r="W137" s="305" t="s">
        <v>232</v>
      </c>
      <c r="X137" s="305"/>
      <c r="Y137" s="305"/>
      <c r="Z137" s="305"/>
      <c r="AA137" s="305"/>
      <c r="AB137" s="305"/>
      <c r="AC137" s="303" t="s">
        <v>232</v>
      </c>
      <c r="AD137" s="303"/>
      <c r="AE137" s="303"/>
      <c r="AF137" s="303"/>
      <c r="AG137" s="303"/>
      <c r="AH137" s="303"/>
    </row>
    <row r="138" spans="2:35" x14ac:dyDescent="0.2">
      <c r="B138" s="306" t="s">
        <v>221</v>
      </c>
      <c r="C138" s="306"/>
      <c r="D138" s="306"/>
      <c r="E138" s="306"/>
      <c r="F138" s="361" t="s">
        <v>408</v>
      </c>
      <c r="G138" s="361"/>
      <c r="H138" s="361"/>
      <c r="I138" s="361"/>
      <c r="J138" s="361"/>
      <c r="K138" s="361"/>
      <c r="L138" s="361"/>
      <c r="M138" s="361"/>
      <c r="N138" s="361"/>
      <c r="O138" s="361"/>
      <c r="P138" s="361"/>
      <c r="Q138" s="361"/>
      <c r="R138" s="361"/>
      <c r="S138" s="361"/>
      <c r="T138" s="361"/>
      <c r="U138" s="286" t="s">
        <v>409</v>
      </c>
      <c r="V138" s="286"/>
      <c r="W138" s="362" t="s">
        <v>267</v>
      </c>
      <c r="X138" s="362"/>
      <c r="Y138" s="362"/>
      <c r="Z138" s="362"/>
      <c r="AA138" s="362"/>
      <c r="AB138" s="362"/>
      <c r="AC138" s="363" t="s">
        <v>267</v>
      </c>
      <c r="AD138" s="363"/>
      <c r="AE138" s="363"/>
      <c r="AF138" s="363"/>
      <c r="AG138" s="363"/>
      <c r="AH138" s="363"/>
    </row>
    <row r="139" spans="2:35" x14ac:dyDescent="0.2">
      <c r="B139" s="292"/>
      <c r="C139" s="292"/>
      <c r="D139" s="292"/>
      <c r="E139" s="292"/>
      <c r="G139" s="293" t="s">
        <v>224</v>
      </c>
      <c r="H139" s="293"/>
      <c r="I139" s="293"/>
      <c r="J139" s="293"/>
      <c r="K139" s="293"/>
      <c r="L139" s="293"/>
      <c r="M139" s="293"/>
      <c r="N139" s="293"/>
      <c r="O139" s="293"/>
      <c r="P139" s="293"/>
      <c r="Q139" s="293"/>
      <c r="R139" s="293"/>
      <c r="S139" s="293"/>
      <c r="T139" s="293"/>
      <c r="U139" s="294"/>
      <c r="V139" s="294"/>
      <c r="W139" s="313"/>
      <c r="X139" s="313"/>
      <c r="Y139" s="313"/>
      <c r="Z139" s="313"/>
      <c r="AA139" s="313"/>
      <c r="AB139" s="313"/>
      <c r="AC139" s="304"/>
      <c r="AD139" s="304"/>
      <c r="AE139" s="304"/>
      <c r="AF139" s="304"/>
      <c r="AG139" s="304"/>
      <c r="AH139" s="304"/>
      <c r="AI139" s="297"/>
    </row>
    <row r="140" spans="2:35" x14ac:dyDescent="0.2">
      <c r="B140" s="298" t="s">
        <v>225</v>
      </c>
      <c r="C140" s="298"/>
      <c r="D140" s="298"/>
      <c r="E140" s="298"/>
      <c r="F140" s="281"/>
      <c r="G140" s="299" t="s">
        <v>232</v>
      </c>
      <c r="H140" s="299"/>
      <c r="I140" s="299"/>
      <c r="J140" s="299"/>
      <c r="K140" s="299"/>
      <c r="L140" s="299"/>
      <c r="M140" s="299"/>
      <c r="N140" s="299"/>
      <c r="O140" s="299"/>
      <c r="P140" s="299"/>
      <c r="Q140" s="299"/>
      <c r="R140" s="299"/>
      <c r="S140" s="299"/>
      <c r="T140" s="299"/>
      <c r="U140" s="298" t="s">
        <v>410</v>
      </c>
      <c r="V140" s="298"/>
      <c r="W140" s="305" t="s">
        <v>232</v>
      </c>
      <c r="X140" s="305"/>
      <c r="Y140" s="305"/>
      <c r="Z140" s="305"/>
      <c r="AA140" s="305"/>
      <c r="AB140" s="305"/>
      <c r="AC140" s="303" t="s">
        <v>232</v>
      </c>
      <c r="AD140" s="303"/>
      <c r="AE140" s="303"/>
      <c r="AF140" s="303"/>
      <c r="AG140" s="303"/>
      <c r="AH140" s="303"/>
    </row>
    <row r="141" spans="2:35" s="322" customFormat="1" x14ac:dyDescent="0.2">
      <c r="B141" s="306" t="s">
        <v>221</v>
      </c>
      <c r="C141" s="306"/>
      <c r="D141" s="306"/>
      <c r="E141" s="306"/>
      <c r="F141" s="364" t="s">
        <v>411</v>
      </c>
      <c r="G141" s="364"/>
      <c r="H141" s="364"/>
      <c r="I141" s="364"/>
      <c r="J141" s="364"/>
      <c r="K141" s="364"/>
      <c r="L141" s="364"/>
      <c r="M141" s="364"/>
      <c r="N141" s="364"/>
      <c r="O141" s="364"/>
      <c r="P141" s="364"/>
      <c r="Q141" s="364"/>
      <c r="R141" s="364"/>
      <c r="S141" s="364"/>
      <c r="T141" s="364"/>
      <c r="U141" s="286" t="s">
        <v>412</v>
      </c>
      <c r="V141" s="286"/>
      <c r="W141" s="365">
        <v>126388</v>
      </c>
      <c r="X141" s="365">
        <v>70072</v>
      </c>
      <c r="Y141" s="365">
        <v>70072</v>
      </c>
      <c r="Z141" s="365">
        <v>70072</v>
      </c>
      <c r="AA141" s="365">
        <v>70072</v>
      </c>
      <c r="AB141" s="365">
        <v>70072</v>
      </c>
      <c r="AC141" s="366">
        <v>70072</v>
      </c>
      <c r="AD141" s="367"/>
      <c r="AE141" s="367"/>
      <c r="AF141" s="367"/>
      <c r="AG141" s="367"/>
      <c r="AH141" s="367"/>
    </row>
    <row r="142" spans="2:35" s="322" customFormat="1" x14ac:dyDescent="0.2">
      <c r="B142" s="306" t="s">
        <v>221</v>
      </c>
      <c r="C142" s="306"/>
      <c r="D142" s="306"/>
      <c r="E142" s="306"/>
      <c r="F142" s="307" t="s">
        <v>413</v>
      </c>
      <c r="G142" s="307"/>
      <c r="H142" s="307"/>
      <c r="I142" s="307"/>
      <c r="J142" s="307"/>
      <c r="K142" s="307"/>
      <c r="L142" s="307"/>
      <c r="M142" s="307"/>
      <c r="N142" s="307"/>
      <c r="O142" s="307"/>
      <c r="P142" s="307"/>
      <c r="Q142" s="307"/>
      <c r="R142" s="307"/>
      <c r="S142" s="307"/>
      <c r="T142" s="307"/>
      <c r="U142" s="286" t="s">
        <v>414</v>
      </c>
      <c r="V142" s="286"/>
      <c r="W142" s="368" t="s">
        <v>267</v>
      </c>
      <c r="X142" s="368"/>
      <c r="Y142" s="368"/>
      <c r="Z142" s="368"/>
      <c r="AA142" s="368"/>
      <c r="AB142" s="368"/>
      <c r="AC142" s="369" t="s">
        <v>267</v>
      </c>
      <c r="AD142" s="369"/>
      <c r="AE142" s="369"/>
      <c r="AF142" s="369"/>
      <c r="AG142" s="369"/>
      <c r="AH142" s="369"/>
    </row>
    <row r="143" spans="2:35" s="322" customFormat="1" ht="13.5" thickBot="1" x14ac:dyDescent="0.25">
      <c r="B143" s="306" t="s">
        <v>221</v>
      </c>
      <c r="C143" s="306"/>
      <c r="D143" s="306"/>
      <c r="E143" s="306"/>
      <c r="F143" s="307" t="s">
        <v>415</v>
      </c>
      <c r="G143" s="307"/>
      <c r="H143" s="307"/>
      <c r="I143" s="307"/>
      <c r="J143" s="307"/>
      <c r="K143" s="307"/>
      <c r="L143" s="307"/>
      <c r="M143" s="307"/>
      <c r="N143" s="307"/>
      <c r="O143" s="307"/>
      <c r="P143" s="307"/>
      <c r="Q143" s="307"/>
      <c r="R143" s="307"/>
      <c r="S143" s="307"/>
      <c r="T143" s="307"/>
      <c r="U143" s="286" t="s">
        <v>416</v>
      </c>
      <c r="V143" s="286"/>
      <c r="W143" s="370" t="s">
        <v>267</v>
      </c>
      <c r="X143" s="370"/>
      <c r="Y143" s="370"/>
      <c r="Z143" s="370"/>
      <c r="AA143" s="370"/>
      <c r="AB143" s="370"/>
      <c r="AC143" s="371" t="s">
        <v>267</v>
      </c>
      <c r="AD143" s="371"/>
      <c r="AE143" s="371"/>
      <c r="AF143" s="371"/>
      <c r="AG143" s="371"/>
      <c r="AH143" s="371"/>
    </row>
    <row r="144" spans="2:35" ht="12" customHeight="1" x14ac:dyDescent="0.2"/>
    <row r="145" spans="2:33" ht="37.5" customHeight="1" x14ac:dyDescent="0.2">
      <c r="B145" s="322" t="s">
        <v>417</v>
      </c>
      <c r="G145" s="372"/>
      <c r="H145" s="372"/>
      <c r="I145" s="372"/>
      <c r="J145" s="373"/>
      <c r="K145" s="374"/>
      <c r="L145" s="374"/>
      <c r="M145" s="374"/>
      <c r="N145" s="374"/>
      <c r="O145" s="374"/>
      <c r="P145" s="374"/>
      <c r="Q145" s="374"/>
      <c r="S145" s="375" t="s">
        <v>418</v>
      </c>
      <c r="T145" s="376"/>
      <c r="U145" s="377"/>
      <c r="W145" s="372"/>
      <c r="X145" s="372"/>
      <c r="Y145" s="372"/>
      <c r="Z145" s="373"/>
      <c r="AA145" s="378"/>
      <c r="AB145" s="378"/>
      <c r="AC145" s="378"/>
      <c r="AD145" s="378"/>
      <c r="AE145" s="378"/>
      <c r="AF145" s="378"/>
      <c r="AG145" s="378"/>
    </row>
    <row r="146" spans="2:33" ht="17.25" customHeight="1" x14ac:dyDescent="0.2">
      <c r="G146" s="379" t="s">
        <v>189</v>
      </c>
      <c r="H146" s="379"/>
      <c r="I146" s="379"/>
      <c r="J146" s="380"/>
      <c r="K146" s="379" t="s">
        <v>190</v>
      </c>
      <c r="L146" s="379"/>
      <c r="M146" s="379"/>
      <c r="N146" s="379"/>
      <c r="O146" s="379"/>
      <c r="P146" s="379"/>
      <c r="Q146" s="379"/>
      <c r="R146" s="380"/>
      <c r="S146" s="380"/>
      <c r="T146" s="380"/>
      <c r="U146" s="380"/>
      <c r="W146" s="379" t="s">
        <v>189</v>
      </c>
      <c r="X146" s="379"/>
      <c r="Y146" s="379"/>
      <c r="Z146" s="380"/>
      <c r="AA146" s="379" t="s">
        <v>190</v>
      </c>
      <c r="AB146" s="379"/>
      <c r="AC146" s="379"/>
      <c r="AD146" s="379"/>
      <c r="AE146" s="379"/>
      <c r="AF146" s="379"/>
      <c r="AG146" s="379"/>
    </row>
    <row r="148" spans="2:33" ht="11.25" customHeight="1" x14ac:dyDescent="0.2">
      <c r="B148" s="381" t="s">
        <v>419</v>
      </c>
      <c r="C148" s="381"/>
      <c r="D148" s="381"/>
      <c r="E148" s="381"/>
      <c r="F148" s="381"/>
      <c r="G148" s="381"/>
    </row>
    <row r="149" spans="2:33" ht="12" customHeight="1" x14ac:dyDescent="0.2"/>
    <row r="150" spans="2:33" ht="12" customHeight="1" x14ac:dyDescent="0.2"/>
  </sheetData>
  <mergeCells count="657">
    <mergeCell ref="G146:I146"/>
    <mergeCell ref="K146:Q146"/>
    <mergeCell ref="W146:Y146"/>
    <mergeCell ref="AA146:AG146"/>
    <mergeCell ref="B148:G148"/>
    <mergeCell ref="B143:E143"/>
    <mergeCell ref="F143:T143"/>
    <mergeCell ref="U143:V143"/>
    <mergeCell ref="W143:AB143"/>
    <mergeCell ref="AC143:AH143"/>
    <mergeCell ref="G145:I145"/>
    <mergeCell ref="K145:Q145"/>
    <mergeCell ref="W145:Y145"/>
    <mergeCell ref="AA145:AG145"/>
    <mergeCell ref="B141:E141"/>
    <mergeCell ref="F141:T141"/>
    <mergeCell ref="U141:V141"/>
    <mergeCell ref="W141:AB141"/>
    <mergeCell ref="AC141:AH141"/>
    <mergeCell ref="B142:E142"/>
    <mergeCell ref="F142:T142"/>
    <mergeCell ref="U142:V142"/>
    <mergeCell ref="W142:AB142"/>
    <mergeCell ref="AC142:AH142"/>
    <mergeCell ref="B139:E139"/>
    <mergeCell ref="G139:T139"/>
    <mergeCell ref="U139:V139"/>
    <mergeCell ref="W139:AB139"/>
    <mergeCell ref="AC139:AH139"/>
    <mergeCell ref="B140:E140"/>
    <mergeCell ref="G140:T140"/>
    <mergeCell ref="U140:V140"/>
    <mergeCell ref="W140:AB140"/>
    <mergeCell ref="AC140:AH140"/>
    <mergeCell ref="B137:E137"/>
    <mergeCell ref="G137:T137"/>
    <mergeCell ref="U137:V137"/>
    <mergeCell ref="W137:AB137"/>
    <mergeCell ref="AC137:AH137"/>
    <mergeCell ref="B138:E138"/>
    <mergeCell ref="F138:T138"/>
    <mergeCell ref="U138:V138"/>
    <mergeCell ref="W138:AB138"/>
    <mergeCell ref="AC138:AH138"/>
    <mergeCell ref="B135:E135"/>
    <mergeCell ref="F135:T135"/>
    <mergeCell ref="U135:V135"/>
    <mergeCell ref="W135:AB135"/>
    <mergeCell ref="AC135:AH135"/>
    <mergeCell ref="B136:E136"/>
    <mergeCell ref="G136:T136"/>
    <mergeCell ref="U136:V136"/>
    <mergeCell ref="W136:AB136"/>
    <mergeCell ref="AC136:AH136"/>
    <mergeCell ref="B133:E133"/>
    <mergeCell ref="F133:T133"/>
    <mergeCell ref="U133:V133"/>
    <mergeCell ref="W133:AB133"/>
    <mergeCell ref="AC133:AH133"/>
    <mergeCell ref="B134:E134"/>
    <mergeCell ref="F134:T134"/>
    <mergeCell ref="U134:V134"/>
    <mergeCell ref="W134:AB134"/>
    <mergeCell ref="AC134:AH134"/>
    <mergeCell ref="B130:E130"/>
    <mergeCell ref="G130:T130"/>
    <mergeCell ref="U130:V130"/>
    <mergeCell ref="W130:AB130"/>
    <mergeCell ref="AC130:AH130"/>
    <mergeCell ref="B131:E131"/>
    <mergeCell ref="F131:T131"/>
    <mergeCell ref="U131:V131"/>
    <mergeCell ref="W131:AB131"/>
    <mergeCell ref="AC131:AH131"/>
    <mergeCell ref="B128:E128"/>
    <mergeCell ref="G128:T128"/>
    <mergeCell ref="U128:V128"/>
    <mergeCell ref="W128:AB128"/>
    <mergeCell ref="AC128:AH128"/>
    <mergeCell ref="B129:E129"/>
    <mergeCell ref="G129:T129"/>
    <mergeCell ref="U129:V129"/>
    <mergeCell ref="W129:AB129"/>
    <mergeCell ref="AC129:AH129"/>
    <mergeCell ref="B126:E126"/>
    <mergeCell ref="F126:T126"/>
    <mergeCell ref="U126:V126"/>
    <mergeCell ref="W126:AB126"/>
    <mergeCell ref="AC126:AH126"/>
    <mergeCell ref="B127:E127"/>
    <mergeCell ref="G127:T127"/>
    <mergeCell ref="U127:V127"/>
    <mergeCell ref="W127:AB127"/>
    <mergeCell ref="AC127:AH127"/>
    <mergeCell ref="B124:E124"/>
    <mergeCell ref="F124:T124"/>
    <mergeCell ref="U124:V124"/>
    <mergeCell ref="W124:AB124"/>
    <mergeCell ref="AC124:AH124"/>
    <mergeCell ref="B125:E125"/>
    <mergeCell ref="F125:T125"/>
    <mergeCell ref="U125:V125"/>
    <mergeCell ref="W125:AB125"/>
    <mergeCell ref="AC125:AH125"/>
    <mergeCell ref="B122:E122"/>
    <mergeCell ref="F122:T122"/>
    <mergeCell ref="U122:V122"/>
    <mergeCell ref="W122:AB122"/>
    <mergeCell ref="AC122:AH122"/>
    <mergeCell ref="B123:E123"/>
    <mergeCell ref="G123:T123"/>
    <mergeCell ref="U123:V123"/>
    <mergeCell ref="W123:AB123"/>
    <mergeCell ref="AC123:AH123"/>
    <mergeCell ref="B120:E120"/>
    <mergeCell ref="G120:T120"/>
    <mergeCell ref="U120:V120"/>
    <mergeCell ref="W120:AB120"/>
    <mergeCell ref="AC120:AH120"/>
    <mergeCell ref="B121:E121"/>
    <mergeCell ref="G121:T121"/>
    <mergeCell ref="U121:V121"/>
    <mergeCell ref="W121:AB121"/>
    <mergeCell ref="AC121:AH121"/>
    <mergeCell ref="B118:E118"/>
    <mergeCell ref="F118:T118"/>
    <mergeCell ref="U118:V118"/>
    <mergeCell ref="W118:AB118"/>
    <mergeCell ref="AC118:AH118"/>
    <mergeCell ref="B119:E119"/>
    <mergeCell ref="G119:T119"/>
    <mergeCell ref="U119:V119"/>
    <mergeCell ref="W119:AB119"/>
    <mergeCell ref="AC119:AH119"/>
    <mergeCell ref="B116:E116"/>
    <mergeCell ref="G116:T116"/>
    <mergeCell ref="U116:V116"/>
    <mergeCell ref="W116:AB116"/>
    <mergeCell ref="AC116:AH116"/>
    <mergeCell ref="B117:E117"/>
    <mergeCell ref="G117:T117"/>
    <mergeCell ref="U117:V117"/>
    <mergeCell ref="W117:AB117"/>
    <mergeCell ref="AC117:AH117"/>
    <mergeCell ref="B114:E114"/>
    <mergeCell ref="G114:T114"/>
    <mergeCell ref="U114:V114"/>
    <mergeCell ref="W114:AB114"/>
    <mergeCell ref="AC114:AH114"/>
    <mergeCell ref="B115:E115"/>
    <mergeCell ref="G115:T115"/>
    <mergeCell ref="U115:V115"/>
    <mergeCell ref="W115:AB115"/>
    <mergeCell ref="AC115:AH115"/>
    <mergeCell ref="B112:E112"/>
    <mergeCell ref="G112:T112"/>
    <mergeCell ref="U112:V112"/>
    <mergeCell ref="W112:AB112"/>
    <mergeCell ref="AC112:AH112"/>
    <mergeCell ref="B113:E113"/>
    <mergeCell ref="G113:T113"/>
    <mergeCell ref="U113:V113"/>
    <mergeCell ref="W113:AB113"/>
    <mergeCell ref="AC113:AH113"/>
    <mergeCell ref="B110:E110"/>
    <mergeCell ref="G110:T110"/>
    <mergeCell ref="U110:V110"/>
    <mergeCell ref="W110:AB110"/>
    <mergeCell ref="AC110:AH110"/>
    <mergeCell ref="B111:E111"/>
    <mergeCell ref="G111:T111"/>
    <mergeCell ref="U111:V111"/>
    <mergeCell ref="W111:AB111"/>
    <mergeCell ref="AC111:AH111"/>
    <mergeCell ref="B108:E108"/>
    <mergeCell ref="G108:T108"/>
    <mergeCell ref="U108:V108"/>
    <mergeCell ref="W108:AB108"/>
    <mergeCell ref="AC108:AH108"/>
    <mergeCell ref="B109:E109"/>
    <mergeCell ref="G109:T109"/>
    <mergeCell ref="U109:V109"/>
    <mergeCell ref="W109:AB109"/>
    <mergeCell ref="AC109:AH109"/>
    <mergeCell ref="B106:E106"/>
    <mergeCell ref="G106:T106"/>
    <mergeCell ref="U106:V106"/>
    <mergeCell ref="W106:AB106"/>
    <mergeCell ref="AC106:AH106"/>
    <mergeCell ref="B107:E107"/>
    <mergeCell ref="G107:T107"/>
    <mergeCell ref="U107:V107"/>
    <mergeCell ref="W107:AB107"/>
    <mergeCell ref="AC107:AH107"/>
    <mergeCell ref="B104:E104"/>
    <mergeCell ref="G104:T104"/>
    <mergeCell ref="U104:V104"/>
    <mergeCell ref="W104:AB104"/>
    <mergeCell ref="AC104:AH104"/>
    <mergeCell ref="B105:E105"/>
    <mergeCell ref="G105:T105"/>
    <mergeCell ref="U105:V105"/>
    <mergeCell ref="W105:AB105"/>
    <mergeCell ref="AC105:AH105"/>
    <mergeCell ref="B102:E102"/>
    <mergeCell ref="G102:T102"/>
    <mergeCell ref="U102:V102"/>
    <mergeCell ref="W102:AB102"/>
    <mergeCell ref="AC102:AH102"/>
    <mergeCell ref="B103:E103"/>
    <mergeCell ref="G103:T103"/>
    <mergeCell ref="U103:V103"/>
    <mergeCell ref="W103:AB103"/>
    <mergeCell ref="AC103:AH103"/>
    <mergeCell ref="B100:E100"/>
    <mergeCell ref="G100:T100"/>
    <mergeCell ref="U100:V100"/>
    <mergeCell ref="W100:AB100"/>
    <mergeCell ref="AC100:AH100"/>
    <mergeCell ref="B101:E101"/>
    <mergeCell ref="G101:T101"/>
    <mergeCell ref="U101:V101"/>
    <mergeCell ref="W101:AB101"/>
    <mergeCell ref="AC101:AH101"/>
    <mergeCell ref="B98:E98"/>
    <mergeCell ref="F98:T98"/>
    <mergeCell ref="U98:V98"/>
    <mergeCell ref="W98:AB98"/>
    <mergeCell ref="AC98:AH98"/>
    <mergeCell ref="B99:E99"/>
    <mergeCell ref="G99:T99"/>
    <mergeCell ref="U99:V99"/>
    <mergeCell ref="W99:AB99"/>
    <mergeCell ref="AC99:AH99"/>
    <mergeCell ref="B96:E96"/>
    <mergeCell ref="G96:T96"/>
    <mergeCell ref="U96:V96"/>
    <mergeCell ref="W96:AB96"/>
    <mergeCell ref="AC96:AH96"/>
    <mergeCell ref="B97:E97"/>
    <mergeCell ref="G97:T97"/>
    <mergeCell ref="U97:V97"/>
    <mergeCell ref="W97:AB97"/>
    <mergeCell ref="AC97:AH97"/>
    <mergeCell ref="B94:E94"/>
    <mergeCell ref="G94:T94"/>
    <mergeCell ref="U94:V94"/>
    <mergeCell ref="W94:AB94"/>
    <mergeCell ref="AC94:AH94"/>
    <mergeCell ref="B95:E95"/>
    <mergeCell ref="G95:T95"/>
    <mergeCell ref="U95:V95"/>
    <mergeCell ref="W95:AB95"/>
    <mergeCell ref="AC95:AH95"/>
    <mergeCell ref="B92:E92"/>
    <mergeCell ref="G92:T92"/>
    <mergeCell ref="U92:V92"/>
    <mergeCell ref="W92:AB92"/>
    <mergeCell ref="AC92:AH92"/>
    <mergeCell ref="B93:E93"/>
    <mergeCell ref="G93:T93"/>
    <mergeCell ref="U93:V93"/>
    <mergeCell ref="W93:AB93"/>
    <mergeCell ref="AC93:AH93"/>
    <mergeCell ref="B90:E90"/>
    <mergeCell ref="G90:T90"/>
    <mergeCell ref="U90:V90"/>
    <mergeCell ref="W90:AB90"/>
    <mergeCell ref="AC90:AH90"/>
    <mergeCell ref="B91:E91"/>
    <mergeCell ref="G91:T91"/>
    <mergeCell ref="U91:V91"/>
    <mergeCell ref="W91:AB91"/>
    <mergeCell ref="AC91:AH91"/>
    <mergeCell ref="B88:E88"/>
    <mergeCell ref="G88:T88"/>
    <mergeCell ref="U88:V88"/>
    <mergeCell ref="W88:AB88"/>
    <mergeCell ref="AC88:AH88"/>
    <mergeCell ref="B89:E89"/>
    <mergeCell ref="G89:T89"/>
    <mergeCell ref="U89:V89"/>
    <mergeCell ref="W89:AB89"/>
    <mergeCell ref="AC89:AH89"/>
    <mergeCell ref="B86:E86"/>
    <mergeCell ref="G86:T86"/>
    <mergeCell ref="U86:V86"/>
    <mergeCell ref="W86:AB86"/>
    <mergeCell ref="AC86:AH86"/>
    <mergeCell ref="B87:E87"/>
    <mergeCell ref="G87:T87"/>
    <mergeCell ref="U87:V87"/>
    <mergeCell ref="W87:AB87"/>
    <mergeCell ref="AC87:AH87"/>
    <mergeCell ref="B84:E84"/>
    <mergeCell ref="G84:T84"/>
    <mergeCell ref="U84:V84"/>
    <mergeCell ref="W84:AB84"/>
    <mergeCell ref="AC84:AH84"/>
    <mergeCell ref="B85:E85"/>
    <mergeCell ref="G85:T85"/>
    <mergeCell ref="U85:V85"/>
    <mergeCell ref="W85:AB85"/>
    <mergeCell ref="AC85:AH85"/>
    <mergeCell ref="B82:E82"/>
    <mergeCell ref="G82:T82"/>
    <mergeCell ref="U82:V82"/>
    <mergeCell ref="W82:AB82"/>
    <mergeCell ref="AC82:AH82"/>
    <mergeCell ref="B83:E83"/>
    <mergeCell ref="G83:T83"/>
    <mergeCell ref="U83:V83"/>
    <mergeCell ref="W83:AB83"/>
    <mergeCell ref="AC83:AH83"/>
    <mergeCell ref="B80:E80"/>
    <mergeCell ref="F80:T80"/>
    <mergeCell ref="U80:V80"/>
    <mergeCell ref="W80:AB80"/>
    <mergeCell ref="AC80:AH80"/>
    <mergeCell ref="B81:E81"/>
    <mergeCell ref="G81:T81"/>
    <mergeCell ref="U81:V81"/>
    <mergeCell ref="W81:AB81"/>
    <mergeCell ref="AC81:AH81"/>
    <mergeCell ref="B78:E78"/>
    <mergeCell ref="G78:T78"/>
    <mergeCell ref="U78:V78"/>
    <mergeCell ref="W78:AB78"/>
    <mergeCell ref="AC78:AH78"/>
    <mergeCell ref="B79:E79"/>
    <mergeCell ref="G79:T79"/>
    <mergeCell ref="U79:V79"/>
    <mergeCell ref="W79:AB79"/>
    <mergeCell ref="AC79:AH79"/>
    <mergeCell ref="B76:E76"/>
    <mergeCell ref="G76:T76"/>
    <mergeCell ref="U76:V76"/>
    <mergeCell ref="W76:AB76"/>
    <mergeCell ref="AC76:AH76"/>
    <mergeCell ref="B77:E77"/>
    <mergeCell ref="F77:T77"/>
    <mergeCell ref="U77:V77"/>
    <mergeCell ref="W77:AB77"/>
    <mergeCell ref="AC77:AH77"/>
    <mergeCell ref="B74:E74"/>
    <mergeCell ref="G74:T74"/>
    <mergeCell ref="U74:V74"/>
    <mergeCell ref="W74:AB74"/>
    <mergeCell ref="AC74:AH74"/>
    <mergeCell ref="B75:E75"/>
    <mergeCell ref="G75:T75"/>
    <mergeCell ref="U75:V75"/>
    <mergeCell ref="W75:AB75"/>
    <mergeCell ref="AC75:AH75"/>
    <mergeCell ref="B72:E72"/>
    <mergeCell ref="F72:T72"/>
    <mergeCell ref="U72:V72"/>
    <mergeCell ref="W72:AB72"/>
    <mergeCell ref="AC72:AH72"/>
    <mergeCell ref="B73:E73"/>
    <mergeCell ref="G73:T73"/>
    <mergeCell ref="U73:V73"/>
    <mergeCell ref="W73:AB73"/>
    <mergeCell ref="AC73:AH73"/>
    <mergeCell ref="B70:E70"/>
    <mergeCell ref="G70:T70"/>
    <mergeCell ref="U70:V70"/>
    <mergeCell ref="W70:AB70"/>
    <mergeCell ref="AC70:AH70"/>
    <mergeCell ref="B71:E71"/>
    <mergeCell ref="G71:T71"/>
    <mergeCell ref="U71:V71"/>
    <mergeCell ref="W71:AB71"/>
    <mergeCell ref="AC71:AH71"/>
    <mergeCell ref="B68:E68"/>
    <mergeCell ref="F68:T68"/>
    <mergeCell ref="U68:V68"/>
    <mergeCell ref="W68:AB68"/>
    <mergeCell ref="AC68:AH68"/>
    <mergeCell ref="B69:E69"/>
    <mergeCell ref="G69:T69"/>
    <mergeCell ref="U69:V69"/>
    <mergeCell ref="W69:AB69"/>
    <mergeCell ref="AC69:AH69"/>
    <mergeCell ref="B66:E66"/>
    <mergeCell ref="I66:T66"/>
    <mergeCell ref="U66:V66"/>
    <mergeCell ref="W66:AB66"/>
    <mergeCell ref="AC66:AH66"/>
    <mergeCell ref="B67:E67"/>
    <mergeCell ref="I67:T67"/>
    <mergeCell ref="U67:V67"/>
    <mergeCell ref="W67:AB67"/>
    <mergeCell ref="AC67:AH67"/>
    <mergeCell ref="B64:E64"/>
    <mergeCell ref="I64:T64"/>
    <mergeCell ref="U64:V64"/>
    <mergeCell ref="W64:AB64"/>
    <mergeCell ref="AC64:AH64"/>
    <mergeCell ref="B65:E65"/>
    <mergeCell ref="G65:T65"/>
    <mergeCell ref="U65:V65"/>
    <mergeCell ref="W65:AB65"/>
    <mergeCell ref="AC65:AH65"/>
    <mergeCell ref="B62:E62"/>
    <mergeCell ref="G62:T62"/>
    <mergeCell ref="U62:V62"/>
    <mergeCell ref="W62:AB62"/>
    <mergeCell ref="AC62:AH62"/>
    <mergeCell ref="B63:E63"/>
    <mergeCell ref="I63:T63"/>
    <mergeCell ref="U63:V63"/>
    <mergeCell ref="W63:AB63"/>
    <mergeCell ref="AC63:AH63"/>
    <mergeCell ref="B60:E60"/>
    <mergeCell ref="F60:T60"/>
    <mergeCell ref="U60:V60"/>
    <mergeCell ref="W60:AB60"/>
    <mergeCell ref="AC60:AH60"/>
    <mergeCell ref="B61:E61"/>
    <mergeCell ref="H61:T61"/>
    <mergeCell ref="U61:V61"/>
    <mergeCell ref="W61:AB61"/>
    <mergeCell ref="AC61:AH61"/>
    <mergeCell ref="B58:E58"/>
    <mergeCell ref="H58:T58"/>
    <mergeCell ref="U58:V58"/>
    <mergeCell ref="W58:AB58"/>
    <mergeCell ref="AC58:AH58"/>
    <mergeCell ref="B59:E59"/>
    <mergeCell ref="H59:T59"/>
    <mergeCell ref="U59:V59"/>
    <mergeCell ref="W59:AB59"/>
    <mergeCell ref="AC59:AH59"/>
    <mergeCell ref="B56:E56"/>
    <mergeCell ref="H56:T56"/>
    <mergeCell ref="U56:V56"/>
    <mergeCell ref="W56:AB56"/>
    <mergeCell ref="AC56:AH56"/>
    <mergeCell ref="B57:E57"/>
    <mergeCell ref="G57:T57"/>
    <mergeCell ref="U57:V57"/>
    <mergeCell ref="W57:AB57"/>
    <mergeCell ref="AC57:AH57"/>
    <mergeCell ref="B54:E54"/>
    <mergeCell ref="G54:T54"/>
    <mergeCell ref="U54:V54"/>
    <mergeCell ref="W54:AB54"/>
    <mergeCell ref="AC54:AH54"/>
    <mergeCell ref="B55:E55"/>
    <mergeCell ref="H55:T55"/>
    <mergeCell ref="U55:V55"/>
    <mergeCell ref="W55:AB55"/>
    <mergeCell ref="AC55:AH55"/>
    <mergeCell ref="B52:E52"/>
    <mergeCell ref="F52:T52"/>
    <mergeCell ref="U52:V52"/>
    <mergeCell ref="W52:AB52"/>
    <mergeCell ref="AC52:AH52"/>
    <mergeCell ref="B53:E53"/>
    <mergeCell ref="G53:T53"/>
    <mergeCell ref="U53:V53"/>
    <mergeCell ref="W53:AB53"/>
    <mergeCell ref="AC53:AH53"/>
    <mergeCell ref="B50:E50"/>
    <mergeCell ref="H50:T50"/>
    <mergeCell ref="U50:V50"/>
    <mergeCell ref="W50:AB50"/>
    <mergeCell ref="AC50:AH50"/>
    <mergeCell ref="B51:E51"/>
    <mergeCell ref="H51:T51"/>
    <mergeCell ref="U51:V51"/>
    <mergeCell ref="W51:AB51"/>
    <mergeCell ref="AC51:AH51"/>
    <mergeCell ref="B48:E48"/>
    <mergeCell ref="H48:T48"/>
    <mergeCell ref="U48:V48"/>
    <mergeCell ref="W48:AB48"/>
    <mergeCell ref="AC48:AH48"/>
    <mergeCell ref="B49:E49"/>
    <mergeCell ref="G49:T49"/>
    <mergeCell ref="U49:V49"/>
    <mergeCell ref="W49:AB49"/>
    <mergeCell ref="AC49:AH49"/>
    <mergeCell ref="B46:E46"/>
    <mergeCell ref="G46:T46"/>
    <mergeCell ref="U46:V46"/>
    <mergeCell ref="W46:AB46"/>
    <mergeCell ref="AC46:AH46"/>
    <mergeCell ref="B47:E47"/>
    <mergeCell ref="H47:T47"/>
    <mergeCell ref="U47:V47"/>
    <mergeCell ref="W47:AB47"/>
    <mergeCell ref="AC47:AH47"/>
    <mergeCell ref="B44:E44"/>
    <mergeCell ref="F44:T44"/>
    <mergeCell ref="U44:V44"/>
    <mergeCell ref="W44:AB44"/>
    <mergeCell ref="AC44:AH44"/>
    <mergeCell ref="B45:E45"/>
    <mergeCell ref="G45:T45"/>
    <mergeCell ref="U45:V45"/>
    <mergeCell ref="W45:AB45"/>
    <mergeCell ref="AC45:AH45"/>
    <mergeCell ref="B42:E42"/>
    <mergeCell ref="H42:T42"/>
    <mergeCell ref="U42:V42"/>
    <mergeCell ref="W42:AB42"/>
    <mergeCell ref="AC42:AH42"/>
    <mergeCell ref="B43:E43"/>
    <mergeCell ref="H43:T43"/>
    <mergeCell ref="U43:V43"/>
    <mergeCell ref="W43:AB43"/>
    <mergeCell ref="AC43:AH43"/>
    <mergeCell ref="B40:E40"/>
    <mergeCell ref="H40:T40"/>
    <mergeCell ref="U40:V40"/>
    <mergeCell ref="W40:AB40"/>
    <mergeCell ref="AC40:AH40"/>
    <mergeCell ref="B41:E41"/>
    <mergeCell ref="G41:T41"/>
    <mergeCell ref="U41:V41"/>
    <mergeCell ref="W41:AB41"/>
    <mergeCell ref="AC41:AH41"/>
    <mergeCell ref="B38:E38"/>
    <mergeCell ref="G38:T38"/>
    <mergeCell ref="U38:V38"/>
    <mergeCell ref="W38:AB38"/>
    <mergeCell ref="AC38:AH38"/>
    <mergeCell ref="B39:E39"/>
    <mergeCell ref="H39:T39"/>
    <mergeCell ref="U39:V39"/>
    <mergeCell ref="W39:AB39"/>
    <mergeCell ref="AC39:AH39"/>
    <mergeCell ref="B36:E36"/>
    <mergeCell ref="F36:T36"/>
    <mergeCell ref="U36:V36"/>
    <mergeCell ref="W36:AB36"/>
    <mergeCell ref="AC36:AH36"/>
    <mergeCell ref="B37:E37"/>
    <mergeCell ref="G37:T37"/>
    <mergeCell ref="U37:V37"/>
    <mergeCell ref="W37:AB37"/>
    <mergeCell ref="AC37:AH37"/>
    <mergeCell ref="B34:E34"/>
    <mergeCell ref="H34:T34"/>
    <mergeCell ref="U34:V34"/>
    <mergeCell ref="W34:AB34"/>
    <mergeCell ref="AC34:AH34"/>
    <mergeCell ref="B35:E35"/>
    <mergeCell ref="H35:T35"/>
    <mergeCell ref="U35:V35"/>
    <mergeCell ref="W35:AB35"/>
    <mergeCell ref="AC35:AH35"/>
    <mergeCell ref="B32:E32"/>
    <mergeCell ref="H32:T32"/>
    <mergeCell ref="U32:V32"/>
    <mergeCell ref="W32:AB32"/>
    <mergeCell ref="AC32:AH32"/>
    <mergeCell ref="B33:E33"/>
    <mergeCell ref="G33:T33"/>
    <mergeCell ref="U33:V33"/>
    <mergeCell ref="W33:AB33"/>
    <mergeCell ref="AC33:AH33"/>
    <mergeCell ref="B30:E30"/>
    <mergeCell ref="H30:T30"/>
    <mergeCell ref="U30:V30"/>
    <mergeCell ref="W30:AB30"/>
    <mergeCell ref="AC30:AH30"/>
    <mergeCell ref="B31:E31"/>
    <mergeCell ref="H31:T31"/>
    <mergeCell ref="U31:V31"/>
    <mergeCell ref="W31:AB31"/>
    <mergeCell ref="AC31:AH31"/>
    <mergeCell ref="B28:E28"/>
    <mergeCell ref="G28:T28"/>
    <mergeCell ref="U28:V28"/>
    <mergeCell ref="W28:AB28"/>
    <mergeCell ref="AC28:AH28"/>
    <mergeCell ref="B29:E29"/>
    <mergeCell ref="G29:T29"/>
    <mergeCell ref="U29:V29"/>
    <mergeCell ref="W29:AB29"/>
    <mergeCell ref="AC29:AH29"/>
    <mergeCell ref="B26:E26"/>
    <mergeCell ref="H26:T26"/>
    <mergeCell ref="U26:V26"/>
    <mergeCell ref="W26:AB26"/>
    <mergeCell ref="AC26:AH26"/>
    <mergeCell ref="B27:E27"/>
    <mergeCell ref="F27:T27"/>
    <mergeCell ref="U27:V27"/>
    <mergeCell ref="W27:AB27"/>
    <mergeCell ref="AC27:AH27"/>
    <mergeCell ref="B24:E24"/>
    <mergeCell ref="G24:T24"/>
    <mergeCell ref="U24:V24"/>
    <mergeCell ref="W24:AB24"/>
    <mergeCell ref="AC24:AH24"/>
    <mergeCell ref="B25:E25"/>
    <mergeCell ref="H25:T25"/>
    <mergeCell ref="U25:V25"/>
    <mergeCell ref="W25:AB25"/>
    <mergeCell ref="AC25:AH25"/>
    <mergeCell ref="B22:E22"/>
    <mergeCell ref="H22:T22"/>
    <mergeCell ref="U22:V22"/>
    <mergeCell ref="W22:AB22"/>
    <mergeCell ref="AC22:AH22"/>
    <mergeCell ref="B23:E23"/>
    <mergeCell ref="H23:T23"/>
    <mergeCell ref="U23:V23"/>
    <mergeCell ref="W23:AB23"/>
    <mergeCell ref="AC23:AH23"/>
    <mergeCell ref="B20:E20"/>
    <mergeCell ref="G20:T20"/>
    <mergeCell ref="U20:V20"/>
    <mergeCell ref="W20:AB20"/>
    <mergeCell ref="AC20:AH20"/>
    <mergeCell ref="B21:E21"/>
    <mergeCell ref="H21:T21"/>
    <mergeCell ref="U21:V21"/>
    <mergeCell ref="W21:AB21"/>
    <mergeCell ref="AC21:AH21"/>
    <mergeCell ref="B18:E18"/>
    <mergeCell ref="F18:T18"/>
    <mergeCell ref="U18:V18"/>
    <mergeCell ref="W18:AB18"/>
    <mergeCell ref="AC18:AH18"/>
    <mergeCell ref="B19:E19"/>
    <mergeCell ref="G19:T19"/>
    <mergeCell ref="U19:V19"/>
    <mergeCell ref="W19:AB19"/>
    <mergeCell ref="AC19:AH19"/>
    <mergeCell ref="H12:N12"/>
    <mergeCell ref="AB12:AG12"/>
    <mergeCell ref="B17:E17"/>
    <mergeCell ref="F17:T17"/>
    <mergeCell ref="U17:V17"/>
    <mergeCell ref="W17:AB17"/>
    <mergeCell ref="AC17:AH17"/>
    <mergeCell ref="F7:X7"/>
    <mergeCell ref="AB7:AG7"/>
    <mergeCell ref="AB8:AG8"/>
    <mergeCell ref="H9:X9"/>
    <mergeCell ref="AB9:AG9"/>
    <mergeCell ref="AB10:AD11"/>
    <mergeCell ref="AE10:AG11"/>
    <mergeCell ref="B11:L11"/>
    <mergeCell ref="N11:U11"/>
    <mergeCell ref="H3:X3"/>
    <mergeCell ref="H4:X4"/>
    <mergeCell ref="AB4:AG4"/>
    <mergeCell ref="AB5:AG5"/>
    <mergeCell ref="AB6:AC6"/>
    <mergeCell ref="AD6:AE6"/>
    <mergeCell ref="AF6:A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1 за 2013г</vt:lpstr>
      <vt:lpstr>Форма 2 за 2013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Сергеева Александра</dc:creator>
  <cp:lastModifiedBy>Сергеева Александра</cp:lastModifiedBy>
  <dcterms:created xsi:type="dcterms:W3CDTF">2014-11-04T15:28:20Z</dcterms:created>
  <dcterms:modified xsi:type="dcterms:W3CDTF">2014-11-04T15:31:16Z</dcterms:modified>
</cp:coreProperties>
</file>