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АМ план (2)" sheetId="16" r:id="rId1"/>
  </sheets>
  <definedNames>
    <definedName name="_xlnm.Print_Titles" localSheetId="0">'АМ план (2)'!$12:$12</definedName>
    <definedName name="_xlnm.Print_Area" localSheetId="0">'АМ план (2)'!$A$1:$X$68</definedName>
  </definedNames>
  <calcPr calcId="125725"/>
</workbook>
</file>

<file path=xl/calcChain.xml><?xml version="1.0" encoding="utf-8"?>
<calcChain xmlns="http://schemas.openxmlformats.org/spreadsheetml/2006/main">
  <c r="R2" i="16"/>
  <c r="S2"/>
  <c r="R13"/>
  <c r="S13"/>
  <c r="T13"/>
  <c r="U13"/>
  <c r="V13"/>
  <c r="R14"/>
  <c r="S14"/>
  <c r="T14"/>
  <c r="U14"/>
  <c r="V14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1"/>
  <c r="S31"/>
  <c r="T31"/>
  <c r="U31"/>
  <c r="U30" s="1"/>
  <c r="V31"/>
  <c r="R32"/>
  <c r="S32"/>
  <c r="T32"/>
  <c r="U32"/>
  <c r="V32"/>
  <c r="R33"/>
  <c r="S33"/>
  <c r="T33"/>
  <c r="U33"/>
  <c r="V33"/>
  <c r="R34"/>
  <c r="S34"/>
  <c r="T34"/>
  <c r="U34"/>
  <c r="V34"/>
  <c r="R37"/>
  <c r="S37"/>
  <c r="T37"/>
  <c r="T36" s="1"/>
  <c r="U37"/>
  <c r="U36" s="1"/>
  <c r="V37"/>
  <c r="R38"/>
  <c r="S38"/>
  <c r="Q38" s="1"/>
  <c r="T38"/>
  <c r="U38"/>
  <c r="V38"/>
  <c r="R39"/>
  <c r="R36" s="1"/>
  <c r="S39"/>
  <c r="T39"/>
  <c r="U39"/>
  <c r="V39"/>
  <c r="V36" s="1"/>
  <c r="R41"/>
  <c r="R40" s="1"/>
  <c r="S41"/>
  <c r="T41"/>
  <c r="T40" s="1"/>
  <c r="U41"/>
  <c r="V41"/>
  <c r="V40" s="1"/>
  <c r="R42"/>
  <c r="S42"/>
  <c r="T42"/>
  <c r="U42"/>
  <c r="U40" s="1"/>
  <c r="V42"/>
  <c r="R44"/>
  <c r="S44"/>
  <c r="T44"/>
  <c r="U44"/>
  <c r="V44"/>
  <c r="V43" s="1"/>
  <c r="R45"/>
  <c r="S45"/>
  <c r="T45"/>
  <c r="U45"/>
  <c r="V45"/>
  <c r="R46"/>
  <c r="S46"/>
  <c r="T46"/>
  <c r="U46"/>
  <c r="V46"/>
  <c r="R49"/>
  <c r="S49"/>
  <c r="S48" s="1"/>
  <c r="T49"/>
  <c r="U49"/>
  <c r="V49"/>
  <c r="R50"/>
  <c r="S50"/>
  <c r="T50"/>
  <c r="U50"/>
  <c r="V50"/>
  <c r="R51"/>
  <c r="S51"/>
  <c r="T51"/>
  <c r="U51"/>
  <c r="V51"/>
  <c r="R52"/>
  <c r="S52"/>
  <c r="T52"/>
  <c r="U52"/>
  <c r="V52"/>
  <c r="R54"/>
  <c r="S54"/>
  <c r="S53" s="1"/>
  <c r="T54"/>
  <c r="T53" s="1"/>
  <c r="U54"/>
  <c r="U53" s="1"/>
  <c r="V54"/>
  <c r="R55"/>
  <c r="S55"/>
  <c r="T55"/>
  <c r="U55"/>
  <c r="V55"/>
  <c r="R58"/>
  <c r="S58"/>
  <c r="T58"/>
  <c r="U58"/>
  <c r="V58"/>
  <c r="R59"/>
  <c r="S59"/>
  <c r="T59"/>
  <c r="U59"/>
  <c r="V59"/>
  <c r="R60"/>
  <c r="S60"/>
  <c r="T60"/>
  <c r="U60"/>
  <c r="U57" s="1"/>
  <c r="U56" s="1"/>
  <c r="V60"/>
  <c r="R61"/>
  <c r="S61"/>
  <c r="T61"/>
  <c r="Q61" s="1"/>
  <c r="U61"/>
  <c r="V61"/>
  <c r="R62"/>
  <c r="S62"/>
  <c r="Q62" s="1"/>
  <c r="T62"/>
  <c r="U62"/>
  <c r="V62"/>
  <c r="R63"/>
  <c r="S63"/>
  <c r="T63"/>
  <c r="U63"/>
  <c r="V63"/>
  <c r="R64"/>
  <c r="S64"/>
  <c r="T64"/>
  <c r="U64"/>
  <c r="V64"/>
  <c r="R66"/>
  <c r="S66"/>
  <c r="S65" s="1"/>
  <c r="T66"/>
  <c r="U66"/>
  <c r="V66"/>
  <c r="R67"/>
  <c r="Q67" s="1"/>
  <c r="S67"/>
  <c r="T67"/>
  <c r="T65" s="1"/>
  <c r="U67"/>
  <c r="V67"/>
  <c r="R68"/>
  <c r="S68"/>
  <c r="T68"/>
  <c r="U68"/>
  <c r="U65" s="1"/>
  <c r="V68"/>
  <c r="AE68"/>
  <c r="AD68"/>
  <c r="H68"/>
  <c r="AE67"/>
  <c r="AD67"/>
  <c r="H67"/>
  <c r="AE66"/>
  <c r="AD66"/>
  <c r="H66"/>
  <c r="J65"/>
  <c r="I65"/>
  <c r="G65"/>
  <c r="F65"/>
  <c r="H65" s="1"/>
  <c r="X64"/>
  <c r="W64"/>
  <c r="Q64"/>
  <c r="J64"/>
  <c r="I64"/>
  <c r="G64"/>
  <c r="F64"/>
  <c r="H64" s="1"/>
  <c r="AE63"/>
  <c r="AD63"/>
  <c r="H63"/>
  <c r="AE62"/>
  <c r="AD62"/>
  <c r="H62"/>
  <c r="AE61"/>
  <c r="AD61"/>
  <c r="H61"/>
  <c r="AE60"/>
  <c r="AD60"/>
  <c r="H60"/>
  <c r="AE59"/>
  <c r="AD59"/>
  <c r="H59"/>
  <c r="AE58"/>
  <c r="AD58"/>
  <c r="H58"/>
  <c r="J57"/>
  <c r="J56" s="1"/>
  <c r="I57"/>
  <c r="I56" s="1"/>
  <c r="G57"/>
  <c r="G56" s="1"/>
  <c r="F57"/>
  <c r="H57" s="1"/>
  <c r="AE55"/>
  <c r="AD55"/>
  <c r="H55"/>
  <c r="AE54"/>
  <c r="AE53" s="1"/>
  <c r="AD54"/>
  <c r="H54"/>
  <c r="J53"/>
  <c r="I53"/>
  <c r="G53"/>
  <c r="F53"/>
  <c r="H53" s="1"/>
  <c r="AE52"/>
  <c r="AD52"/>
  <c r="H52"/>
  <c r="AE51"/>
  <c r="AD51"/>
  <c r="H51"/>
  <c r="AE50"/>
  <c r="AD50"/>
  <c r="H50"/>
  <c r="AE49"/>
  <c r="AD49"/>
  <c r="H49"/>
  <c r="J48"/>
  <c r="I48"/>
  <c r="G48"/>
  <c r="F48"/>
  <c r="H48" s="1"/>
  <c r="AE46"/>
  <c r="AD46"/>
  <c r="H46"/>
  <c r="AE45"/>
  <c r="AD45"/>
  <c r="H45"/>
  <c r="AE44"/>
  <c r="AD44"/>
  <c r="AD43" s="1"/>
  <c r="H44"/>
  <c r="J43"/>
  <c r="I43"/>
  <c r="G43"/>
  <c r="F43"/>
  <c r="AE42"/>
  <c r="AD42"/>
  <c r="Q42"/>
  <c r="H42"/>
  <c r="AE41"/>
  <c r="AD41"/>
  <c r="Q41"/>
  <c r="Q40" s="1"/>
  <c r="H41"/>
  <c r="AD40"/>
  <c r="J40"/>
  <c r="I40"/>
  <c r="G40"/>
  <c r="F40"/>
  <c r="AE39"/>
  <c r="AD39"/>
  <c r="H39"/>
  <c r="AE38"/>
  <c r="AD38"/>
  <c r="H38"/>
  <c r="AE37"/>
  <c r="AD37"/>
  <c r="H37"/>
  <c r="J36"/>
  <c r="J35" s="1"/>
  <c r="I36"/>
  <c r="G36"/>
  <c r="F36"/>
  <c r="AE34"/>
  <c r="AD34"/>
  <c r="Q34"/>
  <c r="H34"/>
  <c r="AE33"/>
  <c r="AD33"/>
  <c r="Q33"/>
  <c r="H33"/>
  <c r="AE32"/>
  <c r="AD32"/>
  <c r="Q32"/>
  <c r="H32"/>
  <c r="AE31"/>
  <c r="AE30" s="1"/>
  <c r="AD31"/>
  <c r="AD30" s="1"/>
  <c r="Q31"/>
  <c r="H31"/>
  <c r="J30"/>
  <c r="I30"/>
  <c r="G30"/>
  <c r="F30"/>
  <c r="AE29"/>
  <c r="AD29"/>
  <c r="Q29"/>
  <c r="H29"/>
  <c r="AE28"/>
  <c r="AD28"/>
  <c r="Q28"/>
  <c r="H28"/>
  <c r="AE27"/>
  <c r="AD27"/>
  <c r="Q27"/>
  <c r="H27"/>
  <c r="AE26"/>
  <c r="AD26"/>
  <c r="Q26"/>
  <c r="H26"/>
  <c r="AE25"/>
  <c r="AD25"/>
  <c r="AD24" s="1"/>
  <c r="Q25"/>
  <c r="Q24" s="1"/>
  <c r="H25"/>
  <c r="J24"/>
  <c r="I24"/>
  <c r="G24"/>
  <c r="F24"/>
  <c r="AE23"/>
  <c r="AD23"/>
  <c r="Q23"/>
  <c r="H23"/>
  <c r="AE22"/>
  <c r="AD22"/>
  <c r="Q22"/>
  <c r="H22"/>
  <c r="AE21"/>
  <c r="AD21"/>
  <c r="Q21"/>
  <c r="H21"/>
  <c r="AE20"/>
  <c r="AD20"/>
  <c r="Q20"/>
  <c r="H20"/>
  <c r="AE19"/>
  <c r="AD19"/>
  <c r="Q19"/>
  <c r="H19"/>
  <c r="AE18"/>
  <c r="AD18"/>
  <c r="Q18"/>
  <c r="H18"/>
  <c r="AE17"/>
  <c r="AD17"/>
  <c r="Q17"/>
  <c r="H17"/>
  <c r="AE16"/>
  <c r="AD16"/>
  <c r="AD15" s="1"/>
  <c r="Q16"/>
  <c r="Q15" s="1"/>
  <c r="H16"/>
  <c r="J15"/>
  <c r="I15"/>
  <c r="G15"/>
  <c r="F15"/>
  <c r="X14"/>
  <c r="W14"/>
  <c r="Q14"/>
  <c r="J14"/>
  <c r="I14"/>
  <c r="G14"/>
  <c r="F14"/>
  <c r="H14" s="1"/>
  <c r="Q13"/>
  <c r="J13"/>
  <c r="I13"/>
  <c r="G13"/>
  <c r="F13"/>
  <c r="H13" s="1"/>
  <c r="Q2"/>
  <c r="P2"/>
  <c r="AE15" l="1"/>
  <c r="Q63"/>
  <c r="Q59"/>
  <c r="S57"/>
  <c r="S56" s="1"/>
  <c r="Q44"/>
  <c r="Q43" s="1"/>
  <c r="V35"/>
  <c r="R35"/>
  <c r="AE57"/>
  <c r="AE65"/>
  <c r="V53"/>
  <c r="R53"/>
  <c r="U48"/>
  <c r="U47" s="1"/>
  <c r="V48"/>
  <c r="V47" s="1"/>
  <c r="Q51"/>
  <c r="Q50"/>
  <c r="T48"/>
  <c r="T47" s="1"/>
  <c r="S40"/>
  <c r="S30"/>
  <c r="T30"/>
  <c r="V30"/>
  <c r="R30"/>
  <c r="S24"/>
  <c r="AD36"/>
  <c r="F56"/>
  <c r="Q55"/>
  <c r="Q52"/>
  <c r="T43"/>
  <c r="R43"/>
  <c r="U24"/>
  <c r="V24"/>
  <c r="R24"/>
  <c r="T24"/>
  <c r="T15"/>
  <c r="H36"/>
  <c r="AE43"/>
  <c r="AD48"/>
  <c r="Q66"/>
  <c r="Q65" s="1"/>
  <c r="V65"/>
  <c r="R65"/>
  <c r="V57"/>
  <c r="V56" s="1"/>
  <c r="R57"/>
  <c r="R56" s="1"/>
  <c r="Q46"/>
  <c r="Q45"/>
  <c r="U43"/>
  <c r="U35" s="1"/>
  <c r="S36"/>
  <c r="S35" s="1"/>
  <c r="V15"/>
  <c r="R15"/>
  <c r="S15"/>
  <c r="U15"/>
  <c r="S47"/>
  <c r="T35"/>
  <c r="T57"/>
  <c r="T56" s="1"/>
  <c r="Q37"/>
  <c r="Q39"/>
  <c r="H43"/>
  <c r="Q60"/>
  <c r="R48"/>
  <c r="S43"/>
  <c r="F35"/>
  <c r="H35" s="1"/>
  <c r="I47"/>
  <c r="Q68"/>
  <c r="H24"/>
  <c r="I35"/>
  <c r="G35"/>
  <c r="J47"/>
  <c r="Q49"/>
  <c r="G47"/>
  <c r="AD65"/>
  <c r="AE24"/>
  <c r="H40"/>
  <c r="AE48"/>
  <c r="AE40"/>
  <c r="AD53"/>
  <c r="H15"/>
  <c r="AD57"/>
  <c r="H30"/>
  <c r="AE36"/>
  <c r="F47"/>
  <c r="H47" s="1"/>
  <c r="H56"/>
  <c r="AC23"/>
  <c r="Z22"/>
  <c r="AA21"/>
  <c r="AB20"/>
  <c r="AC19"/>
  <c r="Z18"/>
  <c r="AA17"/>
  <c r="AB16"/>
  <c r="W13" s="1"/>
  <c r="Z23"/>
  <c r="AB21"/>
  <c r="AC20"/>
  <c r="AC21"/>
  <c r="Z20"/>
  <c r="AC17"/>
  <c r="Z16"/>
  <c r="AB23"/>
  <c r="AC22"/>
  <c r="Z21"/>
  <c r="AA20"/>
  <c r="AB19"/>
  <c r="AC18"/>
  <c r="Z17"/>
  <c r="AA16"/>
  <c r="AA22"/>
  <c r="Z19"/>
  <c r="AA18"/>
  <c r="AB17"/>
  <c r="AC16"/>
  <c r="X13" s="1"/>
  <c r="AA23"/>
  <c r="AB22"/>
  <c r="AA19"/>
  <c r="AB18"/>
  <c r="AA29"/>
  <c r="AB28"/>
  <c r="AC27"/>
  <c r="Z26"/>
  <c r="AA25"/>
  <c r="AB29"/>
  <c r="AC28"/>
  <c r="AB25"/>
  <c r="AC29"/>
  <c r="AA27"/>
  <c r="AC25"/>
  <c r="Z29"/>
  <c r="AA28"/>
  <c r="AB27"/>
  <c r="AC26"/>
  <c r="Z25"/>
  <c r="Z27"/>
  <c r="AA26"/>
  <c r="Z28"/>
  <c r="AB26"/>
  <c r="Q30"/>
  <c r="Q48"/>
  <c r="Z42"/>
  <c r="AA41"/>
  <c r="AB41"/>
  <c r="AB42"/>
  <c r="AC41"/>
  <c r="AC42"/>
  <c r="Z41"/>
  <c r="AA42"/>
  <c r="Q54"/>
  <c r="Q58"/>
  <c r="Z46" l="1"/>
  <c r="Z45"/>
  <c r="AC44"/>
  <c r="Z44"/>
  <c r="Z43" s="1"/>
  <c r="W43" s="1"/>
  <c r="AB44"/>
  <c r="AC45"/>
  <c r="AA45"/>
  <c r="AA44"/>
  <c r="AA43" s="1"/>
  <c r="X43" s="1"/>
  <c r="AB46"/>
  <c r="AC46"/>
  <c r="AB45"/>
  <c r="AA46"/>
  <c r="R47"/>
  <c r="Q36"/>
  <c r="Q53"/>
  <c r="Z54" s="1"/>
  <c r="Q57"/>
  <c r="AB60" s="1"/>
  <c r="AB52"/>
  <c r="AC51"/>
  <c r="Z50"/>
  <c r="AA49"/>
  <c r="Z51"/>
  <c r="AA50"/>
  <c r="Z52"/>
  <c r="AA51"/>
  <c r="AA52"/>
  <c r="AB51"/>
  <c r="AC50"/>
  <c r="Z49"/>
  <c r="Q47"/>
  <c r="AC52"/>
  <c r="AB49"/>
  <c r="AB50"/>
  <c r="AC49"/>
  <c r="AC55"/>
  <c r="AB54"/>
  <c r="AB55"/>
  <c r="AA54"/>
  <c r="Z34"/>
  <c r="AA33"/>
  <c r="AB32"/>
  <c r="AC31"/>
  <c r="AA34"/>
  <c r="Z31"/>
  <c r="AC33"/>
  <c r="AA31"/>
  <c r="AC34"/>
  <c r="Z33"/>
  <c r="AA32"/>
  <c r="AB31"/>
  <c r="AB33"/>
  <c r="AC32"/>
  <c r="AB34"/>
  <c r="Z32"/>
  <c r="AA40"/>
  <c r="X40" s="1"/>
  <c r="AA15"/>
  <c r="X15" s="1"/>
  <c r="Z15"/>
  <c r="W15" s="1"/>
  <c r="AC63"/>
  <c r="AB58"/>
  <c r="AA60"/>
  <c r="AA62"/>
  <c r="AA59"/>
  <c r="AB68"/>
  <c r="AC67"/>
  <c r="Z66"/>
  <c r="AA67"/>
  <c r="AA68"/>
  <c r="AB67"/>
  <c r="AC66"/>
  <c r="AC68"/>
  <c r="Z67"/>
  <c r="AA66"/>
  <c r="Z68"/>
  <c r="AB66"/>
  <c r="AA24"/>
  <c r="X24" s="1"/>
  <c r="Z40"/>
  <c r="W40" s="1"/>
  <c r="Z24"/>
  <c r="W24" s="1"/>
  <c r="AC39" l="1"/>
  <c r="AB37"/>
  <c r="AB39"/>
  <c r="AA38"/>
  <c r="Q35"/>
  <c r="AB38"/>
  <c r="Z38"/>
  <c r="AA39"/>
  <c r="AC38"/>
  <c r="Z39"/>
  <c r="AC37"/>
  <c r="AA37"/>
  <c r="AA36" s="1"/>
  <c r="X36" s="1"/>
  <c r="Z37"/>
  <c r="Z36" s="1"/>
  <c r="W36" s="1"/>
  <c r="AC54"/>
  <c r="AA58"/>
  <c r="AA57" s="1"/>
  <c r="X57" s="1"/>
  <c r="X56" s="1"/>
  <c r="AC59"/>
  <c r="Z55"/>
  <c r="Z53" s="1"/>
  <c r="W53" s="1"/>
  <c r="AA55"/>
  <c r="AB61"/>
  <c r="AC61"/>
  <c r="AC60"/>
  <c r="AC58"/>
  <c r="AC62"/>
  <c r="Q56"/>
  <c r="AA61"/>
  <c r="AA63"/>
  <c r="AB59"/>
  <c r="AB63"/>
  <c r="Z58"/>
  <c r="Z57" s="1"/>
  <c r="W57" s="1"/>
  <c r="W56" s="1"/>
  <c r="Z62"/>
  <c r="Z60"/>
  <c r="Z59"/>
  <c r="Z63"/>
  <c r="Z61"/>
  <c r="AB62"/>
  <c r="W35"/>
  <c r="Z30"/>
  <c r="W30" s="1"/>
  <c r="AA65"/>
  <c r="X65" s="1"/>
  <c r="AA30"/>
  <c r="X30" s="1"/>
  <c r="AA53"/>
  <c r="X53" s="1"/>
  <c r="Z65"/>
  <c r="W65" s="1"/>
  <c r="X35"/>
  <c r="Z48"/>
  <c r="W48" s="1"/>
  <c r="AA48"/>
  <c r="X48" s="1"/>
  <c r="W47" l="1"/>
  <c r="X47"/>
</calcChain>
</file>

<file path=xl/sharedStrings.xml><?xml version="1.0" encoding="utf-8"?>
<sst xmlns="http://schemas.openxmlformats.org/spreadsheetml/2006/main" count="491" uniqueCount="172">
  <si>
    <t>4. Матрица сети</t>
  </si>
  <si>
    <t/>
  </si>
  <si>
    <t>НЭФИС МАТРИЦА факт</t>
  </si>
  <si>
    <t>НЭФИС задача по SKU 2014</t>
  </si>
  <si>
    <t>Конкурент 1</t>
  </si>
  <si>
    <t>Конкурент 2</t>
  </si>
  <si>
    <t>кол-во форматов и SKU</t>
  </si>
  <si>
    <t>Итого</t>
  </si>
  <si>
    <t>форматы</t>
  </si>
  <si>
    <t>кол-во ТТ</t>
  </si>
  <si>
    <t>SKU</t>
  </si>
  <si>
    <t>СМС</t>
  </si>
  <si>
    <t>ЖМС для посуды</t>
  </si>
  <si>
    <t>Общее количество торговых точек сети:</t>
  </si>
  <si>
    <t>СЧС</t>
  </si>
  <si>
    <t>Количество торговых точек, работающих по данному формату:</t>
  </si>
  <si>
    <t>ЖМС для стирки</t>
  </si>
  <si>
    <t>Кондиционер</t>
  </si>
  <si>
    <t>Туалетное мыло</t>
  </si>
  <si>
    <t>Шампуни</t>
  </si>
  <si>
    <t>ФАКТИЧЕСКАЯ МАТРИЦА</t>
  </si>
  <si>
    <t>ЗАДАЧИ ПО МАТРИЦЕ НА 2014г</t>
  </si>
  <si>
    <t>АКБ</t>
  </si>
  <si>
    <t>№ п/п</t>
  </si>
  <si>
    <t>Отгр. код</t>
  </si>
  <si>
    <t>Наименование</t>
  </si>
  <si>
    <t>кол-во SKU</t>
  </si>
  <si>
    <t>АКБ план</t>
  </si>
  <si>
    <t>АКБ факт (расч.)</t>
  </si>
  <si>
    <t>Прогруженность, %</t>
  </si>
  <si>
    <t>Ср.мес продажи</t>
  </si>
  <si>
    <t>Оборачиваемость SKU, руб/мес</t>
  </si>
  <si>
    <t>Оборачиваемость SKU, шт/мес</t>
  </si>
  <si>
    <t xml:space="preserve">ПОТЕНЦИАЛ ПРОДАЖ СЕТИ ИТОГО </t>
  </si>
  <si>
    <t xml:space="preserve">        </t>
  </si>
  <si>
    <t>СМС "BiMax"</t>
  </si>
  <si>
    <t>СМС "BiMax 100 пятен" м/у 1500 Автомат</t>
  </si>
  <si>
    <t>СМС "BiMax 100 пятен" м/у 3000 Автомат</t>
  </si>
  <si>
    <t>СМС "BiMax 100 пятен" т/у 400</t>
  </si>
  <si>
    <t>СМС "BiMax 100 пятен" т/у 400 Автомат</t>
  </si>
  <si>
    <t>СМС "BiMax Color" м/у 1500 Автомат</t>
  </si>
  <si>
    <t>СМС "BiMax Color" м/у 3000 Автомат</t>
  </si>
  <si>
    <t>СМС "BiMax Color&amp;Fashion" м/у 1500 Автомат</t>
  </si>
  <si>
    <t>СМС "BiMax Color&amp;Fashion" м/у 3000 Автомат</t>
  </si>
  <si>
    <t>СМС "Sorti"</t>
  </si>
  <si>
    <t>СМС "Sorti Color" м/у 1500 Автомат</t>
  </si>
  <si>
    <t>СМС "Sorti Color" м/у 3000 Автомат</t>
  </si>
  <si>
    <t>СМС "Sorti Супер эконом" т/у 350</t>
  </si>
  <si>
    <t>СМС "Sorti Супер Эконом" т/у 350 Автомат</t>
  </si>
  <si>
    <t>СМС "Sorti Intelletest" м/у 1500 Автомат</t>
  </si>
  <si>
    <t>СМС "Биолан"</t>
  </si>
  <si>
    <t>СМС "Биолан Color" м/у 2400 Автомат</t>
  </si>
  <si>
    <t>СМС "Биолан Эконом эксперт" автомат м/у 2400</t>
  </si>
  <si>
    <t>СМС "Биолан Эконом эксперт" т/у 350</t>
  </si>
  <si>
    <t>ЖМС "AOS"</t>
  </si>
  <si>
    <t>ЖМС "AOS  Бальзам ромашка и витамин Е" 1000</t>
  </si>
  <si>
    <t>ЖМС "AOS Бальзам Алое Вера" 500</t>
  </si>
  <si>
    <t>ЖМС "AOS Бальзам ромашка и витамин Е" 500</t>
  </si>
  <si>
    <t>ЖМС "Sorti"</t>
  </si>
  <si>
    <t>ЖМС "Sorti Бальзам с витамином Е" 500</t>
  </si>
  <si>
    <t>ЖМС "Sorti Цитрусовый фреш" 500</t>
  </si>
  <si>
    <t>ЖМС "Биолан"</t>
  </si>
  <si>
    <t>ЖМС "Биолан Апельсин и лимон" 500</t>
  </si>
  <si>
    <t>ЖМС "Биолан Глицерин и Ромашка" 500</t>
  </si>
  <si>
    <t>ЖМС "Биолан Лаванда и Витамин Е" 500</t>
  </si>
  <si>
    <t>СЧС  "Sorti"</t>
  </si>
  <si>
    <t>СЧС "Sorti Лимон" 400</t>
  </si>
  <si>
    <t>СЧС "Sorti Белая Сирень" 400</t>
  </si>
  <si>
    <t>СЧС "Sorti Яблоко" 400</t>
  </si>
  <si>
    <t>СЧС "Биолан"</t>
  </si>
  <si>
    <t>СЧС "Биолан Сочный лимон" 400</t>
  </si>
  <si>
    <t>СЧС "Биолан Сочное яблоко" 400</t>
  </si>
  <si>
    <t>ЖМС "BiMax 100 пятен" 1500г</t>
  </si>
  <si>
    <t>ЖМС "BiMax Color" 1500г</t>
  </si>
  <si>
    <t>ЖМС для стирки "BiMax 100 пятен" 1000</t>
  </si>
  <si>
    <t>Ординарное</t>
  </si>
  <si>
    <t>ТМ "Банное Ординарное п/п" 200</t>
  </si>
  <si>
    <t>ТМ "Детское Ординарное п/п" 200</t>
  </si>
  <si>
    <t>ТМ "Земляничное Ординарное п/п" 200</t>
  </si>
  <si>
    <t>СЧС "Sorti Генеральная уборка Лимон" 400</t>
  </si>
  <si>
    <t>малые</t>
  </si>
  <si>
    <t>большие</t>
  </si>
  <si>
    <t>средние</t>
  </si>
  <si>
    <t>Ринг</t>
  </si>
  <si>
    <t>Супермаркет плановый</t>
  </si>
  <si>
    <t>Минимаркет плановый</t>
  </si>
  <si>
    <t>малые п</t>
  </si>
  <si>
    <t>средние п</t>
  </si>
  <si>
    <t>большие п</t>
  </si>
  <si>
    <t>СМС "Биолан Эконом эксперт" автомат т/у 350</t>
  </si>
  <si>
    <t>ЖМС для стирки "BiMax 100 пятен" 500г</t>
  </si>
  <si>
    <t>ЖМС BiMax "Детский" 1000</t>
  </si>
  <si>
    <t>ЖМС BiMax "для шерсти и шелка" 1000</t>
  </si>
  <si>
    <t>О50</t>
  </si>
  <si>
    <t>Пр. Победы 16</t>
  </si>
  <si>
    <t>гай орская138</t>
  </si>
  <si>
    <t>гай коммунист 10</t>
  </si>
  <si>
    <t>Ленина 124</t>
  </si>
  <si>
    <t>Жукова 1Б</t>
  </si>
  <si>
    <t>Краматорская 4А</t>
  </si>
  <si>
    <t>Братская 50 б</t>
  </si>
  <si>
    <t>Шалина 3 а</t>
  </si>
  <si>
    <t>пр.Ленина 83</t>
  </si>
  <si>
    <t>Пржевальского1а</t>
  </si>
  <si>
    <t>Добровольского 16</t>
  </si>
  <si>
    <t>короленко 8</t>
  </si>
  <si>
    <t>Лен Комсомола 21</t>
  </si>
  <si>
    <t>ул новосибирская 40а</t>
  </si>
  <si>
    <t>сорокина 2 а</t>
  </si>
  <si>
    <t>строителей 30</t>
  </si>
  <si>
    <t>сарматский 6</t>
  </si>
  <si>
    <t>васнецова 10 а</t>
  </si>
  <si>
    <t>адамовка красногвардейская 23</t>
  </si>
  <si>
    <t>кутузова 48а</t>
  </si>
  <si>
    <t>Перегонная 4</t>
  </si>
  <si>
    <t>Беляева 5А</t>
  </si>
  <si>
    <t>станиславского 91 в</t>
  </si>
  <si>
    <t>кубанская 1 б</t>
  </si>
  <si>
    <t>кубанская 3а</t>
  </si>
  <si>
    <t>Гомельская 70</t>
  </si>
  <si>
    <t>крайняя 38</t>
  </si>
  <si>
    <t>Новосибирская 8</t>
  </si>
  <si>
    <t>Ленина 56</t>
  </si>
  <si>
    <t>ленина 25</t>
  </si>
  <si>
    <t xml:space="preserve">Орский пр.13 </t>
  </si>
  <si>
    <t>Новоорск Ленина 1а</t>
  </si>
  <si>
    <t>Советская 142</t>
  </si>
  <si>
    <t>Союзная 8</t>
  </si>
  <si>
    <t>ул бажева 20</t>
  </si>
  <si>
    <t>Пржевальского 23</t>
  </si>
  <si>
    <t>Советская 2б</t>
  </si>
  <si>
    <t>Советская 136</t>
  </si>
  <si>
    <t>Уральская 9</t>
  </si>
  <si>
    <t>металургов 6 а</t>
  </si>
  <si>
    <t>новотроицк гагарина 19</t>
  </si>
  <si>
    <t>рудницкого 69 б</t>
  </si>
  <si>
    <t xml:space="preserve">ясный строителей 5 </t>
  </si>
  <si>
    <t xml:space="preserve">западная 11 б </t>
  </si>
  <si>
    <t>Ясный Ленина 24</t>
  </si>
  <si>
    <t>Юбилейная 1а</t>
  </si>
  <si>
    <t>беляевка</t>
  </si>
  <si>
    <t>комсомолькая  21 медног.</t>
  </si>
  <si>
    <t>пр.майский 2-1</t>
  </si>
  <si>
    <t>Чкалова 46</t>
  </si>
  <si>
    <t>пер Северный 10</t>
  </si>
  <si>
    <t>Чкалова 2</t>
  </si>
  <si>
    <t xml:space="preserve">чечерина 2 </t>
  </si>
  <si>
    <t>гарина54-1</t>
  </si>
  <si>
    <t>Комсомольская 85</t>
  </si>
  <si>
    <t>пр-т парковый 13</t>
  </si>
  <si>
    <t>братья башиловы д 9</t>
  </si>
  <si>
    <t>ул. 9-го января д 51</t>
  </si>
  <si>
    <t>туркестанская 41/1</t>
  </si>
  <si>
    <t>Уральская 30</t>
  </si>
  <si>
    <t>Советская 53</t>
  </si>
  <si>
    <t>Советская 112</t>
  </si>
  <si>
    <t>Советская 84</t>
  </si>
  <si>
    <t>Советская 68</t>
  </si>
  <si>
    <t>гудрон</t>
  </si>
  <si>
    <t>Зеленая 53</t>
  </si>
  <si>
    <t>Пушкина 56</t>
  </si>
  <si>
    <t xml:space="preserve">новотроицк мира 6 </t>
  </si>
  <si>
    <t>ул.короленко  128а</t>
  </si>
  <si>
    <t>ул строителей 13</t>
  </si>
  <si>
    <t>новорская 26</t>
  </si>
  <si>
    <t>ул гомельская 66</t>
  </si>
  <si>
    <t xml:space="preserve">орский пр 27 </t>
  </si>
  <si>
    <t>ул.Толстого 1 Новотроицк</t>
  </si>
  <si>
    <t>новотроицк марьи корецкой 9</t>
  </si>
  <si>
    <t>добровольского 3</t>
  </si>
  <si>
    <t>короленко 118</t>
  </si>
  <si>
    <t>кирова 40 домбаровка</t>
  </si>
</sst>
</file>

<file path=xl/styles.xml><?xml version="1.0" encoding="utf-8"?>
<styleSheet xmlns="http://schemas.openxmlformats.org/spreadsheetml/2006/main">
  <numFmts count="3">
    <numFmt numFmtId="164" formatCode="[$-10419]mmmm\ yyyy\ &quot;г.&quot;"/>
    <numFmt numFmtId="165" formatCode="[$-10419]#,##0"/>
    <numFmt numFmtId="166" formatCode="[$-10419]0%"/>
  </numFmts>
  <fonts count="2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</font>
    <font>
      <sz val="24"/>
      <color rgb="FF000000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b/>
      <sz val="11"/>
      <color rgb="FF000000"/>
      <name val="Calibri"/>
    </font>
    <font>
      <b/>
      <sz val="11"/>
      <color rgb="FF003366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0"/>
      <color rgb="FF000000"/>
      <name val="Calibri"/>
    </font>
    <font>
      <b/>
      <sz val="10"/>
      <color rgb="FF99CCFF"/>
      <name val="Calibri"/>
    </font>
    <font>
      <b/>
      <sz val="10"/>
      <color rgb="FFFFFFFF"/>
      <name val="Calibri"/>
    </font>
    <font>
      <sz val="11"/>
      <name val="Calibri"/>
      <family val="2"/>
      <charset val="204"/>
      <scheme val="minor"/>
    </font>
    <font>
      <i/>
      <u/>
      <sz val="10"/>
      <name val="Calibri"/>
      <family val="2"/>
      <charset val="204"/>
      <scheme val="minor"/>
    </font>
    <font>
      <i/>
      <u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69">
    <xf numFmtId="0" fontId="0" fillId="0" borderId="0" xfId="0"/>
    <xf numFmtId="0" fontId="5" fillId="2" borderId="0" xfId="1" applyNumberFormat="1" applyFont="1" applyFill="1" applyBorder="1" applyAlignment="1">
      <alignment vertical="top" wrapText="1"/>
    </xf>
    <xf numFmtId="0" fontId="7" fillId="2" borderId="3" xfId="1" applyNumberFormat="1" applyFont="1" applyFill="1" applyBorder="1" applyAlignment="1">
      <alignment vertical="top" wrapText="1" readingOrder="1"/>
    </xf>
    <xf numFmtId="0" fontId="8" fillId="2" borderId="4" xfId="1" applyNumberFormat="1" applyFont="1" applyFill="1" applyBorder="1" applyAlignment="1">
      <alignment vertical="top" wrapText="1" readingOrder="1"/>
    </xf>
    <xf numFmtId="0" fontId="8" fillId="2" borderId="4" xfId="1" applyNumberFormat="1" applyFont="1" applyFill="1" applyBorder="1" applyAlignment="1">
      <alignment horizontal="center" vertical="center" wrapText="1" readingOrder="1"/>
    </xf>
    <xf numFmtId="0" fontId="8" fillId="2" borderId="0" xfId="1" applyNumberFormat="1" applyFont="1" applyFill="1" applyBorder="1" applyAlignment="1">
      <alignment horizontal="center" vertical="center" wrapText="1" readingOrder="1"/>
    </xf>
    <xf numFmtId="0" fontId="9" fillId="2" borderId="4" xfId="1" applyNumberFormat="1" applyFont="1" applyFill="1" applyBorder="1" applyAlignment="1">
      <alignment vertical="center" wrapText="1" readingOrder="1"/>
    </xf>
    <xf numFmtId="0" fontId="9" fillId="2" borderId="4" xfId="1" applyNumberFormat="1" applyFont="1" applyFill="1" applyBorder="1" applyAlignment="1">
      <alignment horizontal="center" vertical="center" wrapText="1" readingOrder="1"/>
    </xf>
    <xf numFmtId="0" fontId="9" fillId="2" borderId="0" xfId="1" applyNumberFormat="1" applyFont="1" applyFill="1" applyBorder="1" applyAlignment="1">
      <alignment horizontal="center" vertical="center" wrapText="1" readingOrder="1"/>
    </xf>
    <xf numFmtId="0" fontId="9" fillId="2" borderId="4" xfId="1" applyNumberFormat="1" applyFont="1" applyFill="1" applyBorder="1" applyAlignment="1">
      <alignment horizontal="left" vertical="center" wrapText="1" readingOrder="1"/>
    </xf>
    <xf numFmtId="0" fontId="10" fillId="2" borderId="7" xfId="1" applyNumberFormat="1" applyFont="1" applyFill="1" applyBorder="1" applyAlignment="1">
      <alignment horizontal="center" vertical="center" wrapText="1" readingOrder="1"/>
    </xf>
    <xf numFmtId="0" fontId="12" fillId="2" borderId="0" xfId="1" applyNumberFormat="1" applyFont="1" applyFill="1" applyBorder="1" applyAlignment="1">
      <alignment horizontal="left" vertical="center" wrapText="1" readingOrder="1"/>
    </xf>
    <xf numFmtId="0" fontId="13" fillId="2" borderId="0" xfId="1" applyNumberFormat="1" applyFont="1" applyFill="1" applyBorder="1" applyAlignment="1">
      <alignment horizontal="center" vertical="center" wrapText="1" readingOrder="1"/>
    </xf>
    <xf numFmtId="0" fontId="7" fillId="2" borderId="4" xfId="1" applyNumberFormat="1" applyFont="1" applyFill="1" applyBorder="1" applyAlignment="1">
      <alignment horizontal="center" vertical="center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0" fontId="14" fillId="4" borderId="4" xfId="1" applyNumberFormat="1" applyFont="1" applyFill="1" applyBorder="1" applyAlignment="1">
      <alignment horizontal="center" vertical="center" wrapText="1" readingOrder="1"/>
    </xf>
    <xf numFmtId="0" fontId="14" fillId="4" borderId="4" xfId="1" applyNumberFormat="1" applyFont="1" applyFill="1" applyBorder="1" applyAlignment="1">
      <alignment horizontal="left" vertical="center" wrapText="1" readingOrder="1"/>
    </xf>
    <xf numFmtId="165" fontId="14" fillId="4" borderId="4" xfId="1" applyNumberFormat="1" applyFont="1" applyFill="1" applyBorder="1" applyAlignment="1">
      <alignment horizontal="center" vertical="center" wrapText="1" readingOrder="1"/>
    </xf>
    <xf numFmtId="165" fontId="15" fillId="4" borderId="4" xfId="1" applyNumberFormat="1" applyFont="1" applyFill="1" applyBorder="1" applyAlignment="1">
      <alignment horizontal="center" vertical="center" wrapText="1" readingOrder="1"/>
    </xf>
    <xf numFmtId="166" fontId="14" fillId="4" borderId="4" xfId="1" applyNumberFormat="1" applyFont="1" applyFill="1" applyBorder="1" applyAlignment="1">
      <alignment horizontal="center" vertical="center" wrapText="1" readingOrder="1"/>
    </xf>
    <xf numFmtId="0" fontId="14" fillId="2" borderId="10" xfId="1" applyNumberFormat="1" applyFont="1" applyFill="1" applyBorder="1" applyAlignment="1">
      <alignment vertical="center" wrapText="1" readingOrder="1"/>
    </xf>
    <xf numFmtId="0" fontId="16" fillId="5" borderId="4" xfId="1" applyNumberFormat="1" applyFont="1" applyFill="1" applyBorder="1" applyAlignment="1">
      <alignment vertical="center" wrapText="1" readingOrder="1"/>
    </xf>
    <xf numFmtId="0" fontId="16" fillId="5" borderId="4" xfId="1" applyNumberFormat="1" applyFont="1" applyFill="1" applyBorder="1" applyAlignment="1">
      <alignment horizontal="center" vertical="center" wrapText="1" readingOrder="1"/>
    </xf>
    <xf numFmtId="165" fontId="16" fillId="5" borderId="4" xfId="1" applyNumberFormat="1" applyFont="1" applyFill="1" applyBorder="1" applyAlignment="1">
      <alignment horizontal="center" vertical="center" wrapText="1" readingOrder="1"/>
    </xf>
    <xf numFmtId="0" fontId="14" fillId="2" borderId="0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horizontal="left" vertical="center" wrapText="1" readingOrder="1"/>
    </xf>
    <xf numFmtId="165" fontId="14" fillId="2" borderId="4" xfId="1" applyNumberFormat="1" applyFont="1" applyFill="1" applyBorder="1" applyAlignment="1">
      <alignment horizontal="center" vertical="center" wrapText="1" readingOrder="1"/>
    </xf>
    <xf numFmtId="165" fontId="16" fillId="2" borderId="4" xfId="1" applyNumberFormat="1" applyFont="1" applyFill="1" applyBorder="1" applyAlignment="1">
      <alignment horizontal="center" vertical="center" wrapText="1" readingOrder="1"/>
    </xf>
    <xf numFmtId="166" fontId="14" fillId="2" borderId="4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vertical="center" wrapText="1" readingOrder="1"/>
    </xf>
    <xf numFmtId="165" fontId="14" fillId="2" borderId="0" xfId="1" applyNumberFormat="1" applyFont="1" applyFill="1" applyBorder="1" applyAlignment="1">
      <alignment horizontal="center" vertical="center" wrapText="1" readingOrder="1"/>
    </xf>
    <xf numFmtId="165" fontId="9" fillId="2" borderId="4" xfId="1" applyNumberFormat="1" applyFont="1" applyFill="1" applyBorder="1" applyAlignment="1">
      <alignment horizontal="center" vertical="center" wrapText="1" readingOrder="1"/>
    </xf>
    <xf numFmtId="166" fontId="9" fillId="2" borderId="4" xfId="1" applyNumberFormat="1" applyFont="1" applyFill="1" applyBorder="1" applyAlignment="1">
      <alignment horizontal="center" vertical="center" wrapText="1" readingOrder="1"/>
    </xf>
    <xf numFmtId="0" fontId="9" fillId="2" borderId="10" xfId="1" applyNumberFormat="1" applyFont="1" applyFill="1" applyBorder="1" applyAlignment="1">
      <alignment vertical="center" wrapText="1" readingOrder="1"/>
    </xf>
    <xf numFmtId="0" fontId="5" fillId="0" borderId="0" xfId="2" applyFont="1" applyFill="1" applyBorder="1"/>
    <xf numFmtId="0" fontId="17" fillId="0" borderId="0" xfId="1" applyNumberFormat="1" applyFont="1" applyFill="1" applyBorder="1" applyAlignment="1">
      <alignment vertical="top" wrapText="1"/>
    </xf>
    <xf numFmtId="0" fontId="17" fillId="0" borderId="0" xfId="2" applyFont="1" applyFill="1" applyBorder="1"/>
    <xf numFmtId="0" fontId="18" fillId="0" borderId="14" xfId="3" applyFont="1" applyFill="1" applyBorder="1" applyAlignment="1"/>
    <xf numFmtId="0" fontId="19" fillId="0" borderId="14" xfId="3" applyFont="1" applyFill="1" applyBorder="1" applyAlignment="1"/>
    <xf numFmtId="2" fontId="20" fillId="0" borderId="16" xfId="3" applyNumberFormat="1" applyFont="1" applyFill="1" applyBorder="1" applyAlignment="1"/>
    <xf numFmtId="1" fontId="20" fillId="0" borderId="14" xfId="3" applyNumberFormat="1" applyFont="1" applyFill="1" applyBorder="1" applyAlignment="1"/>
    <xf numFmtId="0" fontId="20" fillId="0" borderId="14" xfId="3" applyFont="1" applyFill="1" applyBorder="1" applyAlignment="1"/>
    <xf numFmtId="0" fontId="21" fillId="0" borderId="14" xfId="3" applyFont="1" applyFill="1" applyBorder="1" applyAlignment="1"/>
    <xf numFmtId="0" fontId="20" fillId="0" borderId="14" xfId="3" applyFont="1" applyFill="1" applyBorder="1" applyAlignment="1">
      <alignment horizontal="center"/>
    </xf>
    <xf numFmtId="0" fontId="20" fillId="0" borderId="15" xfId="3" applyFont="1" applyFill="1" applyBorder="1" applyAlignment="1"/>
    <xf numFmtId="0" fontId="20" fillId="0" borderId="17" xfId="3" applyFont="1" applyFill="1" applyBorder="1" applyAlignment="1"/>
    <xf numFmtId="2" fontId="22" fillId="0" borderId="13" xfId="3" applyNumberFormat="1" applyFont="1" applyFill="1" applyBorder="1" applyAlignment="1">
      <alignment horizontal="center" vertical="center" textRotation="90" wrapText="1"/>
    </xf>
    <xf numFmtId="1" fontId="22" fillId="0" borderId="12" xfId="3" applyNumberFormat="1" applyFont="1" applyFill="1" applyBorder="1" applyAlignment="1">
      <alignment horizontal="center" vertical="center" textRotation="90" wrapText="1"/>
    </xf>
    <xf numFmtId="0" fontId="22" fillId="0" borderId="12" xfId="3" applyFont="1" applyFill="1" applyBorder="1" applyAlignment="1">
      <alignment horizontal="center" vertical="center" textRotation="90" wrapText="1"/>
    </xf>
    <xf numFmtId="0" fontId="23" fillId="0" borderId="12" xfId="3" applyFont="1" applyFill="1" applyBorder="1" applyAlignment="1">
      <alignment horizontal="center" vertical="center" textRotation="90" wrapText="1"/>
    </xf>
    <xf numFmtId="0" fontId="20" fillId="0" borderId="12" xfId="3" applyFont="1" applyFill="1" applyBorder="1" applyAlignment="1">
      <alignment horizontal="center" vertical="center" textRotation="90" wrapText="1"/>
    </xf>
    <xf numFmtId="0" fontId="24" fillId="0" borderId="12" xfId="3" applyFont="1" applyFill="1" applyBorder="1" applyAlignment="1">
      <alignment horizontal="center" vertical="center" textRotation="90" wrapText="1"/>
    </xf>
    <xf numFmtId="0" fontId="22" fillId="0" borderId="18" xfId="3" applyFont="1" applyFill="1" applyBorder="1" applyAlignment="1">
      <alignment horizontal="center" vertical="center" textRotation="90" wrapText="1"/>
    </xf>
    <xf numFmtId="0" fontId="17" fillId="0" borderId="11" xfId="1" applyNumberFormat="1" applyFont="1" applyFill="1" applyBorder="1" applyAlignment="1">
      <alignment vertical="top" wrapText="1"/>
    </xf>
    <xf numFmtId="0" fontId="17" fillId="0" borderId="11" xfId="2" applyFont="1" applyFill="1" applyBorder="1"/>
    <xf numFmtId="0" fontId="11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top" wrapText="1"/>
    </xf>
    <xf numFmtId="0" fontId="12" fillId="2" borderId="0" xfId="1" applyNumberFormat="1" applyFont="1" applyFill="1" applyBorder="1" applyAlignment="1">
      <alignment horizontal="left" vertical="center" wrapText="1" readingOrder="1"/>
    </xf>
    <xf numFmtId="0" fontId="5" fillId="0" borderId="0" xfId="2" applyFont="1" applyFill="1" applyBorder="1"/>
    <xf numFmtId="0" fontId="6" fillId="2" borderId="0" xfId="1" applyNumberFormat="1" applyFont="1" applyFill="1" applyBorder="1" applyAlignment="1">
      <alignment vertical="top" wrapText="1" readingOrder="1"/>
    </xf>
    <xf numFmtId="164" fontId="3" fillId="2" borderId="1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vertical="top" wrapText="1"/>
    </xf>
    <xf numFmtId="0" fontId="9" fillId="3" borderId="4" xfId="1" applyNumberFormat="1" applyFont="1" applyFill="1" applyBorder="1" applyAlignment="1">
      <alignment horizontal="center" vertical="center" wrapText="1" readingOrder="1"/>
    </xf>
    <xf numFmtId="0" fontId="5" fillId="2" borderId="5" xfId="1" applyNumberFormat="1" applyFont="1" applyFill="1" applyBorder="1" applyAlignment="1">
      <alignment vertical="top" wrapText="1"/>
    </xf>
    <xf numFmtId="0" fontId="5" fillId="2" borderId="6" xfId="1" applyNumberFormat="1" applyFont="1" applyFill="1" applyBorder="1" applyAlignment="1">
      <alignment vertical="top" wrapText="1"/>
    </xf>
    <xf numFmtId="0" fontId="10" fillId="2" borderId="7" xfId="1" applyNumberFormat="1" applyFont="1" applyFill="1" applyBorder="1" applyAlignment="1">
      <alignment vertical="center" wrapText="1" readingOrder="1"/>
    </xf>
    <xf numFmtId="0" fontId="5" fillId="2" borderId="8" xfId="1" applyNumberFormat="1" applyFont="1" applyFill="1" applyBorder="1" applyAlignment="1">
      <alignment vertical="top" wrapText="1"/>
    </xf>
    <xf numFmtId="0" fontId="5" fillId="2" borderId="9" xfId="1" applyNumberFormat="1" applyFont="1" applyFill="1" applyBorder="1" applyAlignment="1">
      <alignment vertical="top" wrapText="1"/>
    </xf>
  </cellXfs>
  <cellStyles count="4">
    <cellStyle name="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  <pageSetUpPr fitToPage="1"/>
  </sheetPr>
  <dimension ref="A1:DF70"/>
  <sheetViews>
    <sheetView showGridLines="0" tabSelected="1" topLeftCell="C11" zoomScale="55" zoomScaleNormal="55" workbookViewId="0">
      <pane xSplit="2" ySplit="2" topLeftCell="AF13" activePane="bottomRight" state="frozen"/>
      <selection activeCell="C11" sqref="C11"/>
      <selection pane="topRight" activeCell="E11" sqref="E11"/>
      <selection pane="bottomLeft" activeCell="C13" sqref="C13"/>
      <selection pane="bottomRight" activeCell="AN14" sqref="AN14"/>
    </sheetView>
  </sheetViews>
  <sheetFormatPr defaultRowHeight="15" outlineLevelCol="1"/>
  <cols>
    <col min="1" max="1" width="3.85546875" style="35" customWidth="1"/>
    <col min="2" max="3" width="7.5703125" style="35" customWidth="1"/>
    <col min="4" max="4" width="57.140625" style="35" customWidth="1"/>
    <col min="5" max="5" width="7.5703125" style="35" hidden="1" customWidth="1"/>
    <col min="6" max="7" width="9.5703125" style="35" hidden="1" customWidth="1"/>
    <col min="8" max="8" width="9.5703125" style="35" hidden="1" customWidth="1" collapsed="1"/>
    <col min="9" max="10" width="15.28515625" style="35" hidden="1" customWidth="1" outlineLevel="1" collapsed="1"/>
    <col min="11" max="11" width="15.28515625" style="35" hidden="1" customWidth="1"/>
    <col min="12" max="13" width="11.42578125" style="35" hidden="1" customWidth="1"/>
    <col min="14" max="14" width="3.85546875" style="35" hidden="1" customWidth="1"/>
    <col min="15" max="15" width="57.140625" style="35" hidden="1" customWidth="1"/>
    <col min="16" max="31" width="13.28515625" style="35" hidden="1" customWidth="1"/>
    <col min="32" max="110" width="4.28515625" style="37" customWidth="1"/>
    <col min="111" max="16384" width="9.140625" style="35"/>
  </cols>
  <sheetData>
    <row r="1" spans="1:110" ht="46.5" thickTop="1" thickBot="1">
      <c r="A1" s="1"/>
      <c r="B1" s="1"/>
      <c r="C1" s="1"/>
      <c r="D1" s="60" t="s">
        <v>0</v>
      </c>
      <c r="E1" s="57"/>
      <c r="F1" s="1"/>
      <c r="G1" s="61">
        <v>41926</v>
      </c>
      <c r="H1" s="62"/>
      <c r="I1" s="2" t="s">
        <v>1</v>
      </c>
      <c r="J1" s="2" t="s">
        <v>1</v>
      </c>
      <c r="K1" s="1"/>
      <c r="L1" s="1"/>
      <c r="M1" s="1"/>
      <c r="N1" s="1"/>
      <c r="O1" s="3" t="s">
        <v>1</v>
      </c>
      <c r="P1" s="4" t="s">
        <v>2</v>
      </c>
      <c r="Q1" s="4" t="s">
        <v>3</v>
      </c>
      <c r="R1" s="4" t="s">
        <v>4</v>
      </c>
      <c r="S1" s="4" t="s">
        <v>5</v>
      </c>
      <c r="T1" s="5" t="s">
        <v>1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6"/>
    </row>
    <row r="2" spans="1:110" ht="15.75" thickTop="1">
      <c r="A2" s="1"/>
      <c r="B2" s="1"/>
      <c r="C2" s="1"/>
      <c r="D2" s="60" t="s">
        <v>83</v>
      </c>
      <c r="E2" s="57"/>
      <c r="F2" s="1"/>
      <c r="G2" s="1"/>
      <c r="H2" s="1"/>
      <c r="I2" s="1"/>
      <c r="J2" s="1"/>
      <c r="K2" s="63" t="s">
        <v>6</v>
      </c>
      <c r="L2" s="64"/>
      <c r="M2" s="65"/>
      <c r="N2" s="1"/>
      <c r="O2" s="6" t="s">
        <v>7</v>
      </c>
      <c r="P2" s="7">
        <f>SUM(P3:P9)</f>
        <v>28</v>
      </c>
      <c r="Q2" s="7">
        <f>SUM(Q3:Q9)</f>
        <v>65</v>
      </c>
      <c r="R2" s="7">
        <f>SUM(R3:R9)</f>
        <v>34</v>
      </c>
      <c r="S2" s="7">
        <f>SUM(S3:S9)</f>
        <v>38</v>
      </c>
      <c r="T2" s="8" t="s">
        <v>1</v>
      </c>
      <c r="U2" s="8" t="s">
        <v>1</v>
      </c>
      <c r="V2" s="8" t="s">
        <v>1</v>
      </c>
      <c r="W2" s="1"/>
      <c r="X2" s="1"/>
      <c r="Y2" s="1"/>
      <c r="Z2" s="1"/>
      <c r="AA2" s="1"/>
      <c r="AB2" s="1"/>
      <c r="AC2" s="1"/>
      <c r="AD2" s="1"/>
      <c r="AE2" s="1"/>
      <c r="AF2" s="36"/>
    </row>
    <row r="3" spans="1:110">
      <c r="A3" s="1"/>
      <c r="B3" s="1"/>
      <c r="C3" s="1"/>
      <c r="D3" s="57"/>
      <c r="E3" s="57"/>
      <c r="F3" s="1"/>
      <c r="G3" s="1"/>
      <c r="H3" s="1"/>
      <c r="I3" s="1"/>
      <c r="J3" s="1"/>
      <c r="K3" s="7" t="s">
        <v>8</v>
      </c>
      <c r="L3" s="7" t="s">
        <v>9</v>
      </c>
      <c r="M3" s="7" t="s">
        <v>10</v>
      </c>
      <c r="N3" s="1"/>
      <c r="O3" s="9" t="s">
        <v>11</v>
      </c>
      <c r="P3" s="7">
        <v>11</v>
      </c>
      <c r="Q3" s="7">
        <v>24</v>
      </c>
      <c r="R3" s="7">
        <v>12</v>
      </c>
      <c r="S3" s="7">
        <v>20</v>
      </c>
      <c r="T3" s="8" t="s">
        <v>1</v>
      </c>
      <c r="U3" s="8" t="s">
        <v>1</v>
      </c>
      <c r="V3" s="8" t="s">
        <v>1</v>
      </c>
      <c r="W3" s="1"/>
      <c r="X3" s="1"/>
      <c r="Y3" s="1"/>
      <c r="Z3" s="1"/>
      <c r="AA3" s="1"/>
      <c r="AB3" s="1"/>
      <c r="AC3" s="1"/>
      <c r="AD3" s="1"/>
      <c r="AE3" s="1"/>
      <c r="AF3" s="36"/>
    </row>
    <row r="4" spans="1:110">
      <c r="A4" s="1"/>
      <c r="B4" s="1"/>
      <c r="C4" s="1"/>
      <c r="D4" s="1"/>
      <c r="E4" s="1"/>
      <c r="F4" s="1"/>
      <c r="G4" s="1"/>
      <c r="H4" s="1"/>
      <c r="I4" s="1"/>
      <c r="J4" s="1"/>
      <c r="K4" s="7" t="s">
        <v>80</v>
      </c>
      <c r="L4" s="7">
        <v>16</v>
      </c>
      <c r="M4" s="7">
        <v>20</v>
      </c>
      <c r="N4" s="1"/>
      <c r="O4" s="9" t="s">
        <v>12</v>
      </c>
      <c r="P4" s="7">
        <v>7</v>
      </c>
      <c r="Q4" s="7">
        <v>21</v>
      </c>
      <c r="R4" s="7">
        <v>2</v>
      </c>
      <c r="S4" s="7">
        <v>3</v>
      </c>
      <c r="T4" s="8" t="s">
        <v>1</v>
      </c>
      <c r="U4" s="8" t="s">
        <v>1</v>
      </c>
      <c r="V4" s="8" t="s">
        <v>1</v>
      </c>
      <c r="W4" s="1"/>
      <c r="X4" s="1"/>
      <c r="Y4" s="1"/>
      <c r="Z4" s="1"/>
      <c r="AA4" s="1"/>
      <c r="AB4" s="1"/>
      <c r="AC4" s="1"/>
      <c r="AD4" s="1"/>
      <c r="AE4" s="1"/>
      <c r="AF4" s="36"/>
    </row>
    <row r="5" spans="1:110">
      <c r="A5" s="1"/>
      <c r="B5" s="66" t="s">
        <v>13</v>
      </c>
      <c r="C5" s="67"/>
      <c r="D5" s="68"/>
      <c r="E5" s="10">
        <v>47</v>
      </c>
      <c r="F5" s="1"/>
      <c r="G5" s="1"/>
      <c r="H5" s="1"/>
      <c r="I5" s="1"/>
      <c r="J5" s="1"/>
      <c r="K5" s="7" t="s">
        <v>82</v>
      </c>
      <c r="L5" s="7">
        <v>20</v>
      </c>
      <c r="M5" s="7">
        <v>26</v>
      </c>
      <c r="N5" s="1"/>
      <c r="O5" s="9" t="s">
        <v>14</v>
      </c>
      <c r="P5" s="7">
        <v>5</v>
      </c>
      <c r="Q5" s="7">
        <v>5</v>
      </c>
      <c r="R5" s="7">
        <v>5</v>
      </c>
      <c r="S5" s="7">
        <v>6</v>
      </c>
      <c r="T5" s="8" t="s">
        <v>1</v>
      </c>
      <c r="U5" s="8" t="s">
        <v>1</v>
      </c>
      <c r="V5" s="8" t="s">
        <v>1</v>
      </c>
      <c r="W5" s="1"/>
      <c r="X5" s="1"/>
      <c r="Y5" s="1"/>
      <c r="Z5" s="1"/>
      <c r="AA5" s="1"/>
      <c r="AB5" s="1"/>
      <c r="AC5" s="1"/>
      <c r="AD5" s="1"/>
      <c r="AE5" s="1"/>
      <c r="AF5" s="36"/>
    </row>
    <row r="6" spans="1:110">
      <c r="A6" s="1"/>
      <c r="B6" s="66" t="s">
        <v>15</v>
      </c>
      <c r="C6" s="67"/>
      <c r="D6" s="68"/>
      <c r="E6" s="10">
        <v>15</v>
      </c>
      <c r="F6" s="1"/>
      <c r="G6" s="1"/>
      <c r="H6" s="1"/>
      <c r="I6" s="1"/>
      <c r="J6" s="1"/>
      <c r="K6" s="7" t="s">
        <v>81</v>
      </c>
      <c r="L6" s="7">
        <v>11</v>
      </c>
      <c r="M6" s="7">
        <v>28</v>
      </c>
      <c r="N6" s="1"/>
      <c r="O6" s="9" t="s">
        <v>16</v>
      </c>
      <c r="P6" s="7">
        <v>3</v>
      </c>
      <c r="Q6" s="7">
        <v>6</v>
      </c>
      <c r="R6" s="7">
        <v>3</v>
      </c>
      <c r="S6" s="7">
        <v>6</v>
      </c>
      <c r="T6" s="8" t="s">
        <v>1</v>
      </c>
      <c r="U6" s="8" t="s">
        <v>1</v>
      </c>
      <c r="V6" s="8" t="s">
        <v>1</v>
      </c>
      <c r="W6" s="1"/>
      <c r="X6" s="1"/>
      <c r="Y6" s="1"/>
      <c r="Z6" s="1"/>
      <c r="AA6" s="1"/>
      <c r="AB6" s="1"/>
      <c r="AC6" s="1"/>
      <c r="AD6" s="1"/>
      <c r="AE6" s="1"/>
      <c r="AF6" s="36"/>
    </row>
    <row r="7" spans="1:110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9" t="s">
        <v>17</v>
      </c>
      <c r="P7" s="7">
        <v>0</v>
      </c>
      <c r="Q7" s="7">
        <v>4</v>
      </c>
      <c r="R7" s="7">
        <v>6</v>
      </c>
      <c r="S7" s="7">
        <v>3</v>
      </c>
      <c r="T7" s="8" t="s">
        <v>1</v>
      </c>
      <c r="U7" s="8" t="s">
        <v>1</v>
      </c>
      <c r="V7" s="8" t="s">
        <v>1</v>
      </c>
      <c r="W7" s="1"/>
      <c r="X7" s="1"/>
      <c r="Y7" s="1"/>
      <c r="Z7" s="1"/>
      <c r="AA7" s="1"/>
      <c r="AB7" s="1"/>
      <c r="AC7" s="1"/>
      <c r="AD7" s="1"/>
      <c r="AE7" s="1"/>
      <c r="AF7" s="36"/>
    </row>
    <row r="8" spans="1:11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9" t="s">
        <v>18</v>
      </c>
      <c r="P8" s="7">
        <v>2</v>
      </c>
      <c r="Q8" s="7">
        <v>5</v>
      </c>
      <c r="R8" s="7">
        <v>6</v>
      </c>
      <c r="S8" s="7"/>
      <c r="T8" s="8" t="s">
        <v>1</v>
      </c>
      <c r="U8" s="8" t="s">
        <v>1</v>
      </c>
      <c r="V8" s="8" t="s">
        <v>1</v>
      </c>
      <c r="W8" s="1"/>
      <c r="X8" s="1"/>
      <c r="Y8" s="1"/>
      <c r="Z8" s="1"/>
      <c r="AA8" s="1"/>
      <c r="AB8" s="1"/>
      <c r="AC8" s="1"/>
      <c r="AD8" s="1"/>
      <c r="AE8" s="1"/>
      <c r="AF8" s="36"/>
    </row>
    <row r="9" spans="1:110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 t="s">
        <v>19</v>
      </c>
      <c r="P9" s="7">
        <v>0</v>
      </c>
      <c r="Q9" s="7">
        <v>0</v>
      </c>
      <c r="R9" s="7"/>
      <c r="S9" s="7"/>
      <c r="T9" s="8" t="s">
        <v>1</v>
      </c>
      <c r="U9" s="8" t="s">
        <v>1</v>
      </c>
      <c r="V9" s="8" t="s">
        <v>1</v>
      </c>
      <c r="W9" s="1"/>
      <c r="X9" s="1"/>
      <c r="Y9" s="1"/>
      <c r="Z9" s="1"/>
      <c r="AA9" s="1"/>
      <c r="AB9" s="1"/>
      <c r="AC9" s="1"/>
      <c r="AD9" s="1"/>
      <c r="AE9" s="1"/>
      <c r="AF9" s="36"/>
    </row>
    <row r="10" spans="1:110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36"/>
    </row>
    <row r="11" spans="1:110">
      <c r="A11" s="1"/>
      <c r="B11" s="56" t="s">
        <v>20</v>
      </c>
      <c r="C11" s="57"/>
      <c r="D11" s="57"/>
      <c r="E11" s="57"/>
      <c r="F11" s="8" t="s">
        <v>1</v>
      </c>
      <c r="G11" s="8" t="s">
        <v>1</v>
      </c>
      <c r="H11" s="8" t="s">
        <v>1</v>
      </c>
      <c r="I11" s="8" t="s">
        <v>1</v>
      </c>
      <c r="J11" s="8" t="s">
        <v>1</v>
      </c>
      <c r="K11" s="8" t="s">
        <v>1</v>
      </c>
      <c r="L11" s="8" t="s">
        <v>1</v>
      </c>
      <c r="M11" s="8" t="s">
        <v>1</v>
      </c>
      <c r="N11" s="8" t="s">
        <v>1</v>
      </c>
      <c r="O11" s="58" t="s">
        <v>21</v>
      </c>
      <c r="P11" s="57"/>
      <c r="Q11" s="11" t="s">
        <v>22</v>
      </c>
      <c r="R11" s="12">
        <v>0</v>
      </c>
      <c r="S11" s="12">
        <v>0</v>
      </c>
      <c r="T11" s="12">
        <v>16</v>
      </c>
      <c r="U11" s="12">
        <v>20</v>
      </c>
      <c r="V11" s="12">
        <v>11</v>
      </c>
      <c r="W11" s="8" t="s">
        <v>1</v>
      </c>
      <c r="X11" s="8" t="s">
        <v>1</v>
      </c>
      <c r="Y11" s="8" t="s">
        <v>1</v>
      </c>
      <c r="Z11" s="8" t="s">
        <v>1</v>
      </c>
      <c r="AA11" s="8" t="s">
        <v>1</v>
      </c>
      <c r="AB11" s="8" t="s">
        <v>1</v>
      </c>
      <c r="AC11" s="8" t="s">
        <v>1</v>
      </c>
      <c r="AD11" s="8" t="s">
        <v>1</v>
      </c>
      <c r="AE11" s="8" t="s">
        <v>1</v>
      </c>
      <c r="AF11" s="40" t="s">
        <v>93</v>
      </c>
      <c r="AG11" s="41">
        <v>53</v>
      </c>
      <c r="AH11" s="41">
        <v>54</v>
      </c>
      <c r="AI11" s="38">
        <v>100</v>
      </c>
      <c r="AJ11" s="42">
        <v>101</v>
      </c>
      <c r="AK11" s="43">
        <v>103</v>
      </c>
      <c r="AL11" s="42">
        <v>104</v>
      </c>
      <c r="AM11" s="42">
        <v>106</v>
      </c>
      <c r="AN11" s="42">
        <v>110</v>
      </c>
      <c r="AO11" s="42">
        <v>111</v>
      </c>
      <c r="AP11" s="42">
        <v>112</v>
      </c>
      <c r="AQ11" s="42">
        <v>113</v>
      </c>
      <c r="AR11" s="42">
        <v>114</v>
      </c>
      <c r="AS11" s="42">
        <v>115</v>
      </c>
      <c r="AT11" s="42">
        <v>119</v>
      </c>
      <c r="AU11" s="42">
        <v>121</v>
      </c>
      <c r="AV11" s="42">
        <v>132</v>
      </c>
      <c r="AW11" s="42">
        <v>133</v>
      </c>
      <c r="AX11" s="42">
        <v>136</v>
      </c>
      <c r="AY11" s="42">
        <v>137</v>
      </c>
      <c r="AZ11" s="38">
        <v>200</v>
      </c>
      <c r="BA11" s="42">
        <v>300</v>
      </c>
      <c r="BB11" s="42">
        <v>301</v>
      </c>
      <c r="BC11" s="42">
        <v>304</v>
      </c>
      <c r="BD11" s="42">
        <v>305</v>
      </c>
      <c r="BE11" s="38">
        <v>400</v>
      </c>
      <c r="BF11" s="38">
        <v>401</v>
      </c>
      <c r="BG11" s="39">
        <v>454</v>
      </c>
      <c r="BH11" s="38">
        <v>500</v>
      </c>
      <c r="BI11" s="38">
        <v>555</v>
      </c>
      <c r="BJ11" s="38">
        <v>600</v>
      </c>
      <c r="BK11" s="42">
        <v>630</v>
      </c>
      <c r="BL11" s="42">
        <v>700</v>
      </c>
      <c r="BM11" s="38">
        <v>701</v>
      </c>
      <c r="BN11" s="38">
        <v>702</v>
      </c>
      <c r="BO11" s="38">
        <v>703</v>
      </c>
      <c r="BP11" s="42">
        <v>704</v>
      </c>
      <c r="BQ11" s="42">
        <v>705</v>
      </c>
      <c r="BR11" s="42">
        <v>706</v>
      </c>
      <c r="BS11" s="42">
        <v>707</v>
      </c>
      <c r="BT11" s="42">
        <v>708</v>
      </c>
      <c r="BU11" s="43">
        <v>710</v>
      </c>
      <c r="BV11" s="42">
        <v>806</v>
      </c>
      <c r="BW11" s="42">
        <v>808</v>
      </c>
      <c r="BX11" s="42">
        <v>809</v>
      </c>
      <c r="BY11" s="44">
        <v>810</v>
      </c>
      <c r="BZ11" s="44">
        <v>812</v>
      </c>
      <c r="CA11" s="42">
        <v>813</v>
      </c>
      <c r="CB11" s="42">
        <v>815</v>
      </c>
      <c r="CC11" s="42">
        <v>820</v>
      </c>
      <c r="CD11" s="42">
        <v>822</v>
      </c>
      <c r="CE11" s="42">
        <v>824</v>
      </c>
      <c r="CF11" s="42">
        <v>859</v>
      </c>
      <c r="CG11" s="42">
        <v>860</v>
      </c>
      <c r="CH11" s="42">
        <v>861</v>
      </c>
      <c r="CI11" s="42">
        <v>862</v>
      </c>
      <c r="CJ11" s="42">
        <v>864</v>
      </c>
      <c r="CK11" s="42">
        <v>884</v>
      </c>
      <c r="CL11" s="42">
        <v>888</v>
      </c>
      <c r="CM11" s="42">
        <v>901</v>
      </c>
      <c r="CN11" s="42">
        <v>902</v>
      </c>
      <c r="CO11" s="42">
        <v>903</v>
      </c>
      <c r="CP11" s="42">
        <v>904</v>
      </c>
      <c r="CQ11" s="42">
        <v>905</v>
      </c>
      <c r="CR11" s="42">
        <v>906</v>
      </c>
      <c r="CS11" s="42">
        <v>907</v>
      </c>
      <c r="CT11" s="42">
        <v>908</v>
      </c>
      <c r="CU11" s="42">
        <v>910</v>
      </c>
      <c r="CV11" s="42">
        <v>920</v>
      </c>
      <c r="CW11" s="42">
        <v>921</v>
      </c>
      <c r="CX11" s="42">
        <v>922</v>
      </c>
      <c r="CY11" s="42">
        <v>923</v>
      </c>
      <c r="CZ11" s="42">
        <v>924</v>
      </c>
      <c r="DA11" s="42">
        <v>925</v>
      </c>
      <c r="DB11" s="42">
        <v>926</v>
      </c>
      <c r="DC11" s="45">
        <v>927</v>
      </c>
      <c r="DD11" s="45">
        <v>928</v>
      </c>
      <c r="DE11" s="45">
        <v>929</v>
      </c>
      <c r="DF11" s="46">
        <v>925</v>
      </c>
    </row>
    <row r="12" spans="1:110" ht="124.5" customHeight="1">
      <c r="A12" s="1"/>
      <c r="B12" s="13" t="s">
        <v>23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  <c r="H12" s="7" t="s">
        <v>29</v>
      </c>
      <c r="I12" s="7" t="s">
        <v>80</v>
      </c>
      <c r="J12" s="7" t="s">
        <v>82</v>
      </c>
      <c r="K12" s="7" t="s">
        <v>30</v>
      </c>
      <c r="L12" s="7" t="s">
        <v>31</v>
      </c>
      <c r="M12" s="7" t="s">
        <v>32</v>
      </c>
      <c r="N12" s="14" t="s">
        <v>1</v>
      </c>
      <c r="O12" s="7" t="s">
        <v>25</v>
      </c>
      <c r="P12" s="7" t="s">
        <v>26</v>
      </c>
      <c r="Q12" s="7" t="s">
        <v>33</v>
      </c>
      <c r="R12" s="7" t="s">
        <v>84</v>
      </c>
      <c r="S12" s="7" t="s">
        <v>85</v>
      </c>
      <c r="T12" s="7" t="s">
        <v>86</v>
      </c>
      <c r="U12" s="7" t="s">
        <v>87</v>
      </c>
      <c r="V12" s="7" t="s">
        <v>88</v>
      </c>
      <c r="W12" s="7" t="s">
        <v>31</v>
      </c>
      <c r="X12" s="7" t="s">
        <v>32</v>
      </c>
      <c r="Y12" s="8" t="s">
        <v>1</v>
      </c>
      <c r="Z12" s="8" t="s">
        <v>1</v>
      </c>
      <c r="AA12" s="8" t="s">
        <v>1</v>
      </c>
      <c r="AB12" s="8" t="s">
        <v>1</v>
      </c>
      <c r="AC12" s="8" t="s">
        <v>1</v>
      </c>
      <c r="AD12" s="8" t="s">
        <v>1</v>
      </c>
      <c r="AE12" s="8" t="s">
        <v>1</v>
      </c>
      <c r="AF12" s="47" t="s">
        <v>94</v>
      </c>
      <c r="AG12" s="48" t="s">
        <v>95</v>
      </c>
      <c r="AH12" s="48" t="s">
        <v>96</v>
      </c>
      <c r="AI12" s="49" t="s">
        <v>97</v>
      </c>
      <c r="AJ12" s="49" t="s">
        <v>98</v>
      </c>
      <c r="AK12" s="50" t="s">
        <v>99</v>
      </c>
      <c r="AL12" s="51" t="s">
        <v>100</v>
      </c>
      <c r="AM12" s="51" t="s">
        <v>101</v>
      </c>
      <c r="AN12" s="51" t="s">
        <v>102</v>
      </c>
      <c r="AO12" s="51" t="s">
        <v>103</v>
      </c>
      <c r="AP12" s="51" t="s">
        <v>104</v>
      </c>
      <c r="AQ12" s="51" t="s">
        <v>105</v>
      </c>
      <c r="AR12" s="51" t="s">
        <v>106</v>
      </c>
      <c r="AS12" s="51" t="s">
        <v>107</v>
      </c>
      <c r="AT12" s="51" t="s">
        <v>108</v>
      </c>
      <c r="AU12" s="51" t="s">
        <v>109</v>
      </c>
      <c r="AV12" s="51" t="s">
        <v>110</v>
      </c>
      <c r="AW12" s="51" t="s">
        <v>111</v>
      </c>
      <c r="AX12" s="51" t="s">
        <v>112</v>
      </c>
      <c r="AY12" s="51" t="s">
        <v>113</v>
      </c>
      <c r="AZ12" s="49" t="s">
        <v>114</v>
      </c>
      <c r="BA12" s="49" t="s">
        <v>115</v>
      </c>
      <c r="BB12" s="49" t="s">
        <v>116</v>
      </c>
      <c r="BC12" s="49" t="s">
        <v>117</v>
      </c>
      <c r="BD12" s="49" t="s">
        <v>118</v>
      </c>
      <c r="BE12" s="49" t="s">
        <v>119</v>
      </c>
      <c r="BF12" s="49" t="s">
        <v>120</v>
      </c>
      <c r="BG12" s="50" t="s">
        <v>121</v>
      </c>
      <c r="BH12" s="49" t="s">
        <v>122</v>
      </c>
      <c r="BI12" s="49" t="s">
        <v>123</v>
      </c>
      <c r="BJ12" s="49" t="s">
        <v>124</v>
      </c>
      <c r="BK12" s="51" t="s">
        <v>125</v>
      </c>
      <c r="BL12" s="49" t="s">
        <v>126</v>
      </c>
      <c r="BM12" s="52" t="s">
        <v>127</v>
      </c>
      <c r="BN12" s="52" t="s">
        <v>128</v>
      </c>
      <c r="BO12" s="49" t="s">
        <v>129</v>
      </c>
      <c r="BP12" s="52" t="s">
        <v>130</v>
      </c>
      <c r="BQ12" s="49" t="s">
        <v>131</v>
      </c>
      <c r="BR12" s="50" t="s">
        <v>132</v>
      </c>
      <c r="BS12" s="49" t="s">
        <v>133</v>
      </c>
      <c r="BT12" s="49" t="s">
        <v>134</v>
      </c>
      <c r="BU12" s="50" t="s">
        <v>135</v>
      </c>
      <c r="BV12" s="49" t="s">
        <v>136</v>
      </c>
      <c r="BW12" s="49" t="s">
        <v>137</v>
      </c>
      <c r="BX12" s="49" t="s">
        <v>138</v>
      </c>
      <c r="BY12" s="49" t="s">
        <v>139</v>
      </c>
      <c r="BZ12" s="49" t="s">
        <v>140</v>
      </c>
      <c r="CA12" s="49" t="s">
        <v>141</v>
      </c>
      <c r="CB12" s="49" t="s">
        <v>142</v>
      </c>
      <c r="CC12" s="49" t="s">
        <v>143</v>
      </c>
      <c r="CD12" s="49" t="s">
        <v>144</v>
      </c>
      <c r="CE12" s="49" t="s">
        <v>145</v>
      </c>
      <c r="CF12" s="49" t="s">
        <v>146</v>
      </c>
      <c r="CG12" s="49" t="s">
        <v>147</v>
      </c>
      <c r="CH12" s="49" t="s">
        <v>148</v>
      </c>
      <c r="CI12" s="49" t="s">
        <v>149</v>
      </c>
      <c r="CJ12" s="49" t="s">
        <v>150</v>
      </c>
      <c r="CK12" s="49" t="s">
        <v>151</v>
      </c>
      <c r="CL12" s="49" t="s">
        <v>152</v>
      </c>
      <c r="CM12" s="49" t="s">
        <v>153</v>
      </c>
      <c r="CN12" s="49" t="s">
        <v>154</v>
      </c>
      <c r="CO12" s="49" t="s">
        <v>155</v>
      </c>
      <c r="CP12" s="49" t="s">
        <v>156</v>
      </c>
      <c r="CQ12" s="49" t="s">
        <v>157</v>
      </c>
      <c r="CR12" s="49" t="s">
        <v>158</v>
      </c>
      <c r="CS12" s="49" t="s">
        <v>159</v>
      </c>
      <c r="CT12" s="49" t="s">
        <v>160</v>
      </c>
      <c r="CU12" s="49" t="s">
        <v>161</v>
      </c>
      <c r="CV12" s="49" t="s">
        <v>162</v>
      </c>
      <c r="CW12" s="49" t="s">
        <v>163</v>
      </c>
      <c r="CX12" s="49" t="s">
        <v>164</v>
      </c>
      <c r="CY12" s="49" t="s">
        <v>165</v>
      </c>
      <c r="CZ12" s="49" t="s">
        <v>166</v>
      </c>
      <c r="DA12" s="49"/>
      <c r="DB12" s="49" t="s">
        <v>167</v>
      </c>
      <c r="DC12" s="49" t="s">
        <v>168</v>
      </c>
      <c r="DD12" s="49" t="s">
        <v>169</v>
      </c>
      <c r="DE12" s="49" t="s">
        <v>170</v>
      </c>
      <c r="DF12" s="53" t="s">
        <v>171</v>
      </c>
    </row>
    <row r="13" spans="1:110" ht="18" customHeight="1">
      <c r="A13" s="1"/>
      <c r="B13" s="15" t="s">
        <v>1</v>
      </c>
      <c r="C13" s="15" t="s">
        <v>34</v>
      </c>
      <c r="D13" s="16" t="s">
        <v>83</v>
      </c>
      <c r="E13" s="17">
        <v>28</v>
      </c>
      <c r="F13" s="18" t="e">
        <f>SUM(F14,F35,F47,F56,#REF!,F64,#REF!)</f>
        <v>#REF!</v>
      </c>
      <c r="G13" s="18" t="e">
        <f>SUM(G14,G35,G47,G56,#REF!,G64,#REF!)</f>
        <v>#REF!</v>
      </c>
      <c r="H13" s="19" t="e">
        <f t="shared" ref="H13:H68" si="0">IF(F13&lt;&gt;0,G13/F13,"")</f>
        <v>#REF!</v>
      </c>
      <c r="I13" s="17" t="e">
        <f>SUM(I14,I35,I47,I56,#REF!,I64,#REF!)</f>
        <v>#REF!</v>
      </c>
      <c r="J13" s="17" t="e">
        <f>SUM(J14,J35,J47,J56,#REF!,J64,#REF!)</f>
        <v>#REF!</v>
      </c>
      <c r="K13" s="17">
        <v>525426.40777777799</v>
      </c>
      <c r="L13" s="17">
        <v>399.23907049387901</v>
      </c>
      <c r="M13" s="17">
        <v>9.5790628957366</v>
      </c>
      <c r="N13" s="20" t="s">
        <v>1</v>
      </c>
      <c r="O13" s="21" t="s">
        <v>83</v>
      </c>
      <c r="P13" s="22">
        <v>65</v>
      </c>
      <c r="Q13" s="23" t="e">
        <f>SUM(Q14,Q35,Q47,Q56,#REF!,Q64,#REF!)</f>
        <v>#REF!</v>
      </c>
      <c r="R13" s="23" t="e">
        <f>SUM(R14,R35,R47,R56,#REF!,R64,#REF!)</f>
        <v>#REF!</v>
      </c>
      <c r="S13" s="23" t="e">
        <f>SUM(S14,S35,S47,S56,#REF!,S64,#REF!)</f>
        <v>#REF!</v>
      </c>
      <c r="T13" s="23" t="e">
        <f>SUM(T14,T35,T47,T56,#REF!,T64,#REF!)</f>
        <v>#REF!</v>
      </c>
      <c r="U13" s="23" t="e">
        <f>SUM(U14,U35,U47,U56,#REF!,U64,#REF!)</f>
        <v>#REF!</v>
      </c>
      <c r="V13" s="23" t="e">
        <f>SUM(V14,V35,V47,V56,#REF!,V64,#REF!)</f>
        <v>#REF!</v>
      </c>
      <c r="W13" s="23" t="e">
        <f>SUM(AB1:AB878)</f>
        <v>#REF!</v>
      </c>
      <c r="X13" s="23" t="e">
        <f>SUM(AC1:AC878)</f>
        <v>#REF!</v>
      </c>
      <c r="Y13" s="24" t="s">
        <v>1</v>
      </c>
      <c r="Z13" s="24" t="s">
        <v>1</v>
      </c>
      <c r="AA13" s="24" t="s">
        <v>1</v>
      </c>
      <c r="AB13" s="24" t="s">
        <v>1</v>
      </c>
      <c r="AC13" s="24" t="s">
        <v>1</v>
      </c>
      <c r="AD13" s="24" t="s">
        <v>1</v>
      </c>
      <c r="AE13" s="24" t="s">
        <v>1</v>
      </c>
      <c r="AF13" s="54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</row>
    <row r="14" spans="1:110" ht="18" customHeight="1">
      <c r="A14" s="1"/>
      <c r="B14" s="15" t="s">
        <v>1</v>
      </c>
      <c r="C14" s="15" t="s">
        <v>34</v>
      </c>
      <c r="D14" s="16" t="s">
        <v>11</v>
      </c>
      <c r="E14" s="17">
        <v>11</v>
      </c>
      <c r="F14" s="18" t="e">
        <f>SUM(#REF!,F15,F24,F30)</f>
        <v>#REF!</v>
      </c>
      <c r="G14" s="18" t="e">
        <f>SUM(#REF!,G15,G24,G30)</f>
        <v>#REF!</v>
      </c>
      <c r="H14" s="19" t="e">
        <f t="shared" si="0"/>
        <v>#REF!</v>
      </c>
      <c r="I14" s="17" t="e">
        <f>SUM(#REF!,I15,I24,I30)</f>
        <v>#REF!</v>
      </c>
      <c r="J14" s="17" t="e">
        <f>SUM(#REF!,J15,J24,J30)</f>
        <v>#REF!</v>
      </c>
      <c r="K14" s="17">
        <v>313047.458888889</v>
      </c>
      <c r="L14" s="17">
        <v>509.50745931283899</v>
      </c>
      <c r="M14" s="17">
        <v>8.6983725135623899</v>
      </c>
      <c r="N14" s="20" t="s">
        <v>1</v>
      </c>
      <c r="O14" s="21" t="s">
        <v>11</v>
      </c>
      <c r="P14" s="22">
        <v>24</v>
      </c>
      <c r="Q14" s="23" t="e">
        <f>SUM(#REF!,Q15,Q24,Q30)</f>
        <v>#REF!</v>
      </c>
      <c r="R14" s="23" t="e">
        <f>SUM(#REF!,R15,R24,R30)</f>
        <v>#REF!</v>
      </c>
      <c r="S14" s="23" t="e">
        <f>SUM(#REF!,S15,S24,S30)</f>
        <v>#REF!</v>
      </c>
      <c r="T14" s="23" t="e">
        <f>SUM(#REF!,T15,T24,T30)</f>
        <v>#REF!</v>
      </c>
      <c r="U14" s="23" t="e">
        <f>SUM(#REF!,U15,U24,U30)</f>
        <v>#REF!</v>
      </c>
      <c r="V14" s="23" t="e">
        <f>SUM(#REF!,V15,V24,V30)</f>
        <v>#REF!</v>
      </c>
      <c r="W14" s="23" t="e">
        <f>AVERAGE(#REF!,W15,W24,W30)</f>
        <v>#REF!</v>
      </c>
      <c r="X14" s="23" t="e">
        <f>AVERAGE(#REF!,X15,X24,X30)</f>
        <v>#REF!</v>
      </c>
      <c r="Y14" s="24" t="s">
        <v>1</v>
      </c>
      <c r="Z14" s="24" t="s">
        <v>1</v>
      </c>
      <c r="AA14" s="24" t="s">
        <v>1</v>
      </c>
      <c r="AB14" s="24" t="s">
        <v>1</v>
      </c>
      <c r="AC14" s="24" t="s">
        <v>1</v>
      </c>
      <c r="AD14" s="24" t="s">
        <v>1</v>
      </c>
      <c r="AE14" s="24" t="s">
        <v>1</v>
      </c>
      <c r="AF14" s="54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</row>
    <row r="15" spans="1:110" ht="18" customHeight="1">
      <c r="A15" s="1"/>
      <c r="B15" s="25" t="s">
        <v>1</v>
      </c>
      <c r="C15" s="25" t="s">
        <v>34</v>
      </c>
      <c r="D15" s="26" t="s">
        <v>35</v>
      </c>
      <c r="E15" s="27">
        <v>5</v>
      </c>
      <c r="F15" s="28">
        <f>SUM(F16:F23)</f>
        <v>271</v>
      </c>
      <c r="G15" s="28">
        <f>SUM(G16:G23)</f>
        <v>277.5555555555556</v>
      </c>
      <c r="H15" s="29">
        <f t="shared" si="0"/>
        <v>1.0241902419024191</v>
      </c>
      <c r="I15" s="27">
        <f>SUM(I16:I23)</f>
        <v>65391</v>
      </c>
      <c r="J15" s="27">
        <f>SUM(J16:J23)</f>
        <v>48709</v>
      </c>
      <c r="K15" s="27">
        <v>114342.96222222201</v>
      </c>
      <c r="L15" s="27">
        <v>406.91445630684098</v>
      </c>
      <c r="M15" s="27">
        <v>3.99723210755239</v>
      </c>
      <c r="N15" s="20" t="s">
        <v>1</v>
      </c>
      <c r="O15" s="30" t="s">
        <v>35</v>
      </c>
      <c r="P15" s="25">
        <v>8</v>
      </c>
      <c r="Q15" s="27">
        <f t="shared" ref="Q15:V15" si="1">SUM(Q16:Q23)</f>
        <v>124475</v>
      </c>
      <c r="R15" s="27">
        <f t="shared" si="1"/>
        <v>0</v>
      </c>
      <c r="S15" s="27">
        <f t="shared" si="1"/>
        <v>0</v>
      </c>
      <c r="T15" s="27">
        <f t="shared" si="1"/>
        <v>30576</v>
      </c>
      <c r="U15" s="27">
        <f t="shared" si="1"/>
        <v>60580</v>
      </c>
      <c r="V15" s="27">
        <f t="shared" si="1"/>
        <v>33319</v>
      </c>
      <c r="W15" s="27">
        <f>Z15</f>
        <v>690.23864229765013</v>
      </c>
      <c r="X15" s="27">
        <f>AA15</f>
        <v>6.1438602128941557</v>
      </c>
      <c r="Y15" s="24" t="s">
        <v>1</v>
      </c>
      <c r="Z15" s="31">
        <f>SUM(Z16:Z23)</f>
        <v>690.23864229765013</v>
      </c>
      <c r="AA15" s="31">
        <f>SUM(AA16:AA23)</f>
        <v>6.1438602128941557</v>
      </c>
      <c r="AB15" s="24" t="s">
        <v>1</v>
      </c>
      <c r="AC15" s="24" t="s">
        <v>1</v>
      </c>
      <c r="AD15" s="31">
        <f>SUM(AD16:AD23)</f>
        <v>4765</v>
      </c>
      <c r="AE15" s="31">
        <f>SUM(AE16:AE23)</f>
        <v>43</v>
      </c>
      <c r="AF15" s="54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</row>
    <row r="16" spans="1:110" ht="18" customHeight="1">
      <c r="A16" s="1"/>
      <c r="B16" s="7">
        <v>6</v>
      </c>
      <c r="C16" s="7">
        <v>1</v>
      </c>
      <c r="D16" s="9" t="s">
        <v>36</v>
      </c>
      <c r="E16" s="32">
        <v>1</v>
      </c>
      <c r="F16" s="32">
        <v>58</v>
      </c>
      <c r="G16" s="32">
        <v>58</v>
      </c>
      <c r="H16" s="33">
        <f t="shared" si="0"/>
        <v>1</v>
      </c>
      <c r="I16" s="32">
        <v>6477</v>
      </c>
      <c r="J16" s="32">
        <v>13170</v>
      </c>
      <c r="K16" s="32">
        <v>19647.392222222199</v>
      </c>
      <c r="L16" s="32">
        <v>338.74814176245201</v>
      </c>
      <c r="M16" s="32">
        <v>2.4501915708812301</v>
      </c>
      <c r="N16" s="34" t="s">
        <v>1</v>
      </c>
      <c r="O16" s="6" t="s">
        <v>36</v>
      </c>
      <c r="P16" s="7">
        <v>1</v>
      </c>
      <c r="Q16" s="32">
        <f t="shared" ref="Q16:Q23" si="2">SUM(R16:V16)</f>
        <v>31302</v>
      </c>
      <c r="R16" s="32">
        <f>IF(1&gt;0,MAX(W16,L16)*R11,"")</f>
        <v>0</v>
      </c>
      <c r="S16" s="32">
        <f>IF(1&gt;0,MAX(W16,L16)*S11,"")</f>
        <v>0</v>
      </c>
      <c r="T16" s="32">
        <f>IF(1&gt;0,MAX(W16,L16)*T11,"")</f>
        <v>10656</v>
      </c>
      <c r="U16" s="32">
        <f>IF(1&gt;0,MAX(W16,L16)*U11,"")</f>
        <v>13320</v>
      </c>
      <c r="V16" s="32">
        <f>IF(1&gt;0,MAX(W16,L16)*V11,"")</f>
        <v>7326</v>
      </c>
      <c r="W16" s="32">
        <v>666</v>
      </c>
      <c r="X16" s="32">
        <v>5</v>
      </c>
      <c r="Y16" s="8" t="s">
        <v>1</v>
      </c>
      <c r="Z16" s="8">
        <f>IF(Q15&lt;&gt;0,AD16*Q16/Q15,0)</f>
        <v>167.4804739907612</v>
      </c>
      <c r="AA16" s="8">
        <f>IF(Q15&lt;&gt;0,AE16*Q16/Q15,0)</f>
        <v>1.2573609158465555</v>
      </c>
      <c r="AB16" s="8" t="e">
        <f>IF(Q15&lt;&gt;0,AD16*Q16/Q13,0)</f>
        <v>#REF!</v>
      </c>
      <c r="AC16" s="8" t="e">
        <f>IF(Q15&lt;&gt;0,AE16*Q16/Q13,0)</f>
        <v>#REF!</v>
      </c>
      <c r="AD16" s="8">
        <f t="shared" ref="AD16:AE23" si="3">MAX(W16,L16)</f>
        <v>666</v>
      </c>
      <c r="AE16" s="8">
        <f t="shared" si="3"/>
        <v>5</v>
      </c>
      <c r="AF16" s="54">
        <v>1</v>
      </c>
      <c r="AG16" s="55">
        <v>1</v>
      </c>
      <c r="AH16" s="55"/>
      <c r="AI16" s="55">
        <v>1</v>
      </c>
      <c r="AJ16" s="55"/>
      <c r="AK16" s="55">
        <v>1</v>
      </c>
      <c r="AL16" s="55"/>
      <c r="AM16" s="55">
        <v>1</v>
      </c>
      <c r="AN16" s="55">
        <v>1</v>
      </c>
      <c r="AO16" s="55">
        <v>1</v>
      </c>
      <c r="AP16" s="55">
        <v>1</v>
      </c>
      <c r="AQ16" s="55"/>
      <c r="AR16" s="55">
        <v>1</v>
      </c>
      <c r="AS16" s="55">
        <v>1</v>
      </c>
      <c r="AT16" s="55">
        <v>1</v>
      </c>
      <c r="AU16" s="55"/>
      <c r="AV16" s="55">
        <v>1</v>
      </c>
      <c r="AW16" s="55">
        <v>1</v>
      </c>
      <c r="AX16" s="55"/>
      <c r="AY16" s="55"/>
      <c r="AZ16" s="55">
        <v>1</v>
      </c>
      <c r="BA16" s="55"/>
      <c r="BB16" s="55"/>
      <c r="BC16" s="55"/>
      <c r="BD16" s="55"/>
      <c r="BE16" s="55">
        <v>1</v>
      </c>
      <c r="BF16" s="55">
        <v>1</v>
      </c>
      <c r="BG16" s="55"/>
      <c r="BH16" s="55">
        <v>1</v>
      </c>
      <c r="BI16" s="55">
        <v>1</v>
      </c>
      <c r="BJ16" s="55">
        <v>1</v>
      </c>
      <c r="BK16" s="55">
        <v>1</v>
      </c>
      <c r="BL16" s="55">
        <v>1</v>
      </c>
      <c r="BM16" s="55">
        <v>1</v>
      </c>
      <c r="BN16" s="55"/>
      <c r="BO16" s="55">
        <v>1</v>
      </c>
      <c r="BP16" s="55">
        <v>1</v>
      </c>
      <c r="BQ16" s="55">
        <v>1</v>
      </c>
      <c r="BR16" s="55">
        <v>1</v>
      </c>
      <c r="BS16" s="55">
        <v>1</v>
      </c>
      <c r="BT16" s="55"/>
      <c r="BU16" s="55"/>
      <c r="BV16" s="55">
        <v>1</v>
      </c>
      <c r="BW16" s="55"/>
      <c r="BX16" s="55">
        <v>1</v>
      </c>
      <c r="BY16" s="55">
        <v>1</v>
      </c>
      <c r="BZ16" s="55"/>
      <c r="CA16" s="55"/>
      <c r="CB16" s="55">
        <v>1</v>
      </c>
      <c r="CC16" s="55">
        <v>1</v>
      </c>
      <c r="CD16" s="55"/>
      <c r="CE16" s="55">
        <v>1</v>
      </c>
      <c r="CF16" s="55">
        <v>1</v>
      </c>
      <c r="CG16" s="55">
        <v>1</v>
      </c>
      <c r="CH16" s="55"/>
      <c r="CI16" s="55">
        <v>1</v>
      </c>
      <c r="CJ16" s="55">
        <v>1</v>
      </c>
      <c r="CK16" s="55">
        <v>1</v>
      </c>
      <c r="CL16" s="55">
        <v>1</v>
      </c>
      <c r="CM16" s="55">
        <v>1</v>
      </c>
      <c r="CN16" s="55">
        <v>1</v>
      </c>
      <c r="CO16" s="55">
        <v>1</v>
      </c>
      <c r="CP16" s="55">
        <v>1</v>
      </c>
      <c r="CQ16" s="55">
        <v>1</v>
      </c>
      <c r="CR16" s="55"/>
      <c r="CS16" s="55"/>
      <c r="CT16" s="55"/>
      <c r="CU16" s="55"/>
      <c r="CV16" s="55"/>
      <c r="CW16" s="55"/>
      <c r="CX16" s="55"/>
      <c r="CY16" s="55"/>
      <c r="CZ16" s="55">
        <v>1</v>
      </c>
      <c r="DA16" s="55"/>
      <c r="DB16" s="55"/>
      <c r="DC16" s="55"/>
      <c r="DD16" s="55">
        <v>1</v>
      </c>
      <c r="DE16" s="55"/>
      <c r="DF16" s="55"/>
    </row>
    <row r="17" spans="1:110" ht="18" customHeight="1">
      <c r="A17" s="1"/>
      <c r="B17" s="7">
        <v>7</v>
      </c>
      <c r="C17" s="7">
        <v>2</v>
      </c>
      <c r="D17" s="9" t="s">
        <v>37</v>
      </c>
      <c r="E17" s="32">
        <v>1</v>
      </c>
      <c r="F17" s="32">
        <v>39</v>
      </c>
      <c r="G17" s="32">
        <v>45.5555555555556</v>
      </c>
      <c r="H17" s="33">
        <f t="shared" si="0"/>
        <v>1.1680911680911692</v>
      </c>
      <c r="I17" s="32">
        <v>12324</v>
      </c>
      <c r="J17" s="32">
        <v>9643</v>
      </c>
      <c r="K17" s="32">
        <v>21967.703333333298</v>
      </c>
      <c r="L17" s="32">
        <v>482.21787804878102</v>
      </c>
      <c r="M17" s="32">
        <v>2.3487804878048801</v>
      </c>
      <c r="N17" s="34" t="s">
        <v>1</v>
      </c>
      <c r="O17" s="6" t="s">
        <v>37</v>
      </c>
      <c r="P17" s="7">
        <v>1</v>
      </c>
      <c r="Q17" s="32">
        <f t="shared" si="2"/>
        <v>34658</v>
      </c>
      <c r="R17" s="32">
        <f>IF(1&gt;0,MAX(W17,L17)*R11,"")</f>
        <v>0</v>
      </c>
      <c r="S17" s="32">
        <f>IF(1&gt;0,MAX(W17,L17)*S11,"")</f>
        <v>0</v>
      </c>
      <c r="T17" s="32" t="str">
        <f>IF(0&gt;0,MAX(W17,L17)*T11,"")</f>
        <v/>
      </c>
      <c r="U17" s="32">
        <f>IF(1&gt;0,MAX(W17,L17)*U11,"")</f>
        <v>22360</v>
      </c>
      <c r="V17" s="32">
        <f>IF(1&gt;0,MAX(W17,L17)*V11,"")</f>
        <v>12298</v>
      </c>
      <c r="W17" s="32">
        <v>1118</v>
      </c>
      <c r="X17" s="32">
        <v>6</v>
      </c>
      <c r="Y17" s="8" t="s">
        <v>1</v>
      </c>
      <c r="Z17" s="8">
        <f>IF(Q15&lt;&gt;0,AD17*Q17/Q15,0)</f>
        <v>311.28856396866843</v>
      </c>
      <c r="AA17" s="8">
        <f>IF(Q15&lt;&gt;0,AE17*Q17/Q15,0)</f>
        <v>1.6706005221932114</v>
      </c>
      <c r="AB17" s="8" t="e">
        <f>IF(Q15&lt;&gt;0,AD17*Q17/Q13,0)</f>
        <v>#REF!</v>
      </c>
      <c r="AC17" s="8" t="e">
        <f>IF(Q15&lt;&gt;0,AE17*Q17/Q13,0)</f>
        <v>#REF!</v>
      </c>
      <c r="AD17" s="8">
        <f t="shared" si="3"/>
        <v>1118</v>
      </c>
      <c r="AE17" s="8">
        <f t="shared" si="3"/>
        <v>6</v>
      </c>
      <c r="AF17" s="54"/>
      <c r="AG17" s="55"/>
      <c r="AH17" s="55"/>
      <c r="AI17" s="55"/>
      <c r="AJ17" s="55"/>
      <c r="AK17" s="55"/>
      <c r="AL17" s="55"/>
      <c r="AM17" s="55"/>
      <c r="AN17" s="55">
        <v>1</v>
      </c>
      <c r="AO17" s="55"/>
      <c r="AP17" s="55"/>
      <c r="AQ17" s="55"/>
      <c r="AR17" s="55"/>
      <c r="AS17" s="55"/>
      <c r="AT17" s="55"/>
      <c r="AU17" s="55"/>
      <c r="AV17" s="55"/>
      <c r="AW17" s="55">
        <v>1</v>
      </c>
      <c r="AX17" s="55"/>
      <c r="AY17" s="55"/>
      <c r="AZ17" s="55"/>
      <c r="BA17" s="55"/>
      <c r="BB17" s="55"/>
      <c r="BC17" s="55"/>
      <c r="BD17" s="55"/>
      <c r="BE17" s="55">
        <v>1</v>
      </c>
      <c r="BF17" s="55"/>
      <c r="BG17" s="55"/>
      <c r="BH17" s="55">
        <v>1</v>
      </c>
      <c r="BI17" s="55">
        <v>1</v>
      </c>
      <c r="BJ17" s="55"/>
      <c r="BK17" s="55"/>
      <c r="BL17" s="55">
        <v>1</v>
      </c>
      <c r="BM17" s="55"/>
      <c r="BN17" s="55"/>
      <c r="BO17" s="55"/>
      <c r="BP17" s="55"/>
      <c r="BQ17" s="55">
        <v>1</v>
      </c>
      <c r="BR17" s="55"/>
      <c r="BS17" s="55"/>
      <c r="BT17" s="55"/>
      <c r="BU17" s="55"/>
      <c r="BV17" s="55">
        <v>1</v>
      </c>
      <c r="BW17" s="55"/>
      <c r="BX17" s="55">
        <v>1</v>
      </c>
      <c r="BY17" s="55">
        <v>1</v>
      </c>
      <c r="BZ17" s="55"/>
      <c r="CA17" s="55"/>
      <c r="CB17" s="55"/>
      <c r="CC17" s="55"/>
      <c r="CD17" s="55">
        <v>1</v>
      </c>
      <c r="CE17" s="55">
        <v>1</v>
      </c>
      <c r="CF17" s="55"/>
      <c r="CG17" s="55">
        <v>1</v>
      </c>
      <c r="CH17" s="55"/>
      <c r="CI17" s="55"/>
      <c r="CJ17" s="55"/>
      <c r="CK17" s="55"/>
      <c r="CL17" s="55">
        <v>1</v>
      </c>
      <c r="CM17" s="55"/>
      <c r="CN17" s="55"/>
      <c r="CO17" s="55">
        <v>1</v>
      </c>
      <c r="CP17" s="55">
        <v>1</v>
      </c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</row>
    <row r="18" spans="1:110" ht="18" customHeight="1">
      <c r="A18" s="1"/>
      <c r="B18" s="7">
        <v>8</v>
      </c>
      <c r="C18" s="7">
        <v>3</v>
      </c>
      <c r="D18" s="9" t="s">
        <v>38</v>
      </c>
      <c r="E18" s="32">
        <v>1</v>
      </c>
      <c r="F18" s="32">
        <v>58</v>
      </c>
      <c r="G18" s="32">
        <v>58</v>
      </c>
      <c r="H18" s="33">
        <f t="shared" si="0"/>
        <v>1</v>
      </c>
      <c r="I18" s="32">
        <v>3189</v>
      </c>
      <c r="J18" s="32">
        <v>4815</v>
      </c>
      <c r="K18" s="32">
        <v>8005.8888888888896</v>
      </c>
      <c r="L18" s="32">
        <v>138.03256704980799</v>
      </c>
      <c r="M18" s="32">
        <v>3.7854406130268199</v>
      </c>
      <c r="N18" s="34" t="s">
        <v>1</v>
      </c>
      <c r="O18" s="6" t="s">
        <v>38</v>
      </c>
      <c r="P18" s="7">
        <v>1</v>
      </c>
      <c r="Q18" s="32">
        <f t="shared" si="2"/>
        <v>14100</v>
      </c>
      <c r="R18" s="32">
        <f>IF(1&gt;0,MAX(W18,L18)*R11,"")</f>
        <v>0</v>
      </c>
      <c r="S18" s="32">
        <f>IF(1&gt;0,MAX(W18,L18)*S11,"")</f>
        <v>0</v>
      </c>
      <c r="T18" s="32">
        <f>IF(1&gt;0,MAX(W18,L18)*T11,"")</f>
        <v>4800</v>
      </c>
      <c r="U18" s="32">
        <f>IF(1&gt;0,MAX(W18,L18)*U11,"")</f>
        <v>6000</v>
      </c>
      <c r="V18" s="32">
        <f>IF(1&gt;0,MAX(W18,L18)*V11,"")</f>
        <v>3300</v>
      </c>
      <c r="W18" s="32">
        <v>300</v>
      </c>
      <c r="X18" s="32">
        <v>9</v>
      </c>
      <c r="Y18" s="8" t="s">
        <v>1</v>
      </c>
      <c r="Z18" s="8">
        <f>IF(Q15&lt;&gt;0,AD18*Q18/Q15,0)</f>
        <v>33.982727455312315</v>
      </c>
      <c r="AA18" s="8">
        <f>IF(Q15&lt;&gt;0,AE18*Q18/Q15,0)</f>
        <v>1.0194818236593695</v>
      </c>
      <c r="AB18" s="8" t="e">
        <f>IF(Q15&lt;&gt;0,AD18*Q18/Q13,0)</f>
        <v>#REF!</v>
      </c>
      <c r="AC18" s="8" t="e">
        <f>IF(Q15&lt;&gt;0,AE18*Q18/Q13,0)</f>
        <v>#REF!</v>
      </c>
      <c r="AD18" s="8">
        <f t="shared" si="3"/>
        <v>300</v>
      </c>
      <c r="AE18" s="8">
        <f t="shared" si="3"/>
        <v>9</v>
      </c>
      <c r="AF18" s="54">
        <v>1</v>
      </c>
      <c r="AG18" s="55">
        <v>1</v>
      </c>
      <c r="AH18" s="55">
        <v>1</v>
      </c>
      <c r="AI18" s="55">
        <v>1</v>
      </c>
      <c r="AJ18" s="55">
        <v>1</v>
      </c>
      <c r="AK18" s="55">
        <v>1</v>
      </c>
      <c r="AL18" s="55">
        <v>1</v>
      </c>
      <c r="AM18" s="55">
        <v>1</v>
      </c>
      <c r="AN18" s="55">
        <v>1</v>
      </c>
      <c r="AO18" s="55">
        <v>1</v>
      </c>
      <c r="AP18" s="55">
        <v>1</v>
      </c>
      <c r="AQ18" s="55">
        <v>1</v>
      </c>
      <c r="AR18" s="55">
        <v>1</v>
      </c>
      <c r="AS18" s="55">
        <v>1</v>
      </c>
      <c r="AT18" s="55">
        <v>1</v>
      </c>
      <c r="AU18" s="55">
        <v>1</v>
      </c>
      <c r="AV18" s="55">
        <v>1</v>
      </c>
      <c r="AW18" s="55">
        <v>1</v>
      </c>
      <c r="AX18" s="55">
        <v>1</v>
      </c>
      <c r="AY18" s="55">
        <v>1</v>
      </c>
      <c r="AZ18" s="55">
        <v>1</v>
      </c>
      <c r="BA18" s="55">
        <v>1</v>
      </c>
      <c r="BB18" s="55">
        <v>1</v>
      </c>
      <c r="BC18" s="55">
        <v>1</v>
      </c>
      <c r="BD18" s="55">
        <v>1</v>
      </c>
      <c r="BE18" s="55">
        <v>1</v>
      </c>
      <c r="BF18" s="55">
        <v>1</v>
      </c>
      <c r="BG18" s="55">
        <v>1</v>
      </c>
      <c r="BH18" s="55">
        <v>1</v>
      </c>
      <c r="BI18" s="55">
        <v>1</v>
      </c>
      <c r="BJ18" s="55">
        <v>1</v>
      </c>
      <c r="BK18" s="55">
        <v>1</v>
      </c>
      <c r="BL18" s="55">
        <v>1</v>
      </c>
      <c r="BM18" s="55">
        <v>1</v>
      </c>
      <c r="BN18" s="55"/>
      <c r="BO18" s="55">
        <v>1</v>
      </c>
      <c r="BP18" s="55">
        <v>1</v>
      </c>
      <c r="BQ18" s="55">
        <v>1</v>
      </c>
      <c r="BR18" s="55">
        <v>1</v>
      </c>
      <c r="BS18" s="55">
        <v>1</v>
      </c>
      <c r="BT18" s="55">
        <v>1</v>
      </c>
      <c r="BU18" s="55">
        <v>1</v>
      </c>
      <c r="BV18" s="55">
        <v>1</v>
      </c>
      <c r="BW18" s="55">
        <v>1</v>
      </c>
      <c r="BX18" s="55">
        <v>1</v>
      </c>
      <c r="BY18" s="55">
        <v>1</v>
      </c>
      <c r="BZ18" s="55">
        <v>1</v>
      </c>
      <c r="CA18" s="55">
        <v>1</v>
      </c>
      <c r="CB18" s="55">
        <v>1</v>
      </c>
      <c r="CC18" s="55">
        <v>1</v>
      </c>
      <c r="CD18" s="55">
        <v>1</v>
      </c>
      <c r="CE18" s="55">
        <v>1</v>
      </c>
      <c r="CF18" s="55">
        <v>1</v>
      </c>
      <c r="CG18" s="55">
        <v>1</v>
      </c>
      <c r="CH18" s="55">
        <v>1</v>
      </c>
      <c r="CI18" s="55">
        <v>1</v>
      </c>
      <c r="CJ18" s="55">
        <v>1</v>
      </c>
      <c r="CK18" s="55">
        <v>1</v>
      </c>
      <c r="CL18" s="55">
        <v>1</v>
      </c>
      <c r="CM18" s="55">
        <v>1</v>
      </c>
      <c r="CN18" s="55">
        <v>1</v>
      </c>
      <c r="CO18" s="55">
        <v>1</v>
      </c>
      <c r="CP18" s="55">
        <v>1</v>
      </c>
      <c r="CQ18" s="55">
        <v>1</v>
      </c>
      <c r="CR18" s="55"/>
      <c r="CS18" s="55">
        <v>1</v>
      </c>
      <c r="CT18" s="55">
        <v>1</v>
      </c>
      <c r="CU18" s="55">
        <v>1</v>
      </c>
      <c r="CV18" s="55">
        <v>1</v>
      </c>
      <c r="CW18" s="55">
        <v>1</v>
      </c>
      <c r="CX18" s="55"/>
      <c r="CY18" s="55">
        <v>1</v>
      </c>
      <c r="CZ18" s="55">
        <v>1</v>
      </c>
      <c r="DA18" s="55"/>
      <c r="DB18" s="55"/>
      <c r="DC18" s="55">
        <v>1</v>
      </c>
      <c r="DD18" s="55">
        <v>1</v>
      </c>
      <c r="DE18" s="55">
        <v>1</v>
      </c>
      <c r="DF18" s="55"/>
    </row>
    <row r="19" spans="1:110" ht="18" customHeight="1">
      <c r="A19" s="1"/>
      <c r="B19" s="7">
        <v>9</v>
      </c>
      <c r="C19" s="7">
        <v>4</v>
      </c>
      <c r="D19" s="9" t="s">
        <v>39</v>
      </c>
      <c r="E19" s="32">
        <v>1</v>
      </c>
      <c r="F19" s="32">
        <v>58</v>
      </c>
      <c r="G19" s="32">
        <v>58</v>
      </c>
      <c r="H19" s="33">
        <f t="shared" si="0"/>
        <v>1</v>
      </c>
      <c r="I19" s="32">
        <v>6595</v>
      </c>
      <c r="J19" s="32">
        <v>13784</v>
      </c>
      <c r="K19" s="32">
        <v>20380.5088888889</v>
      </c>
      <c r="L19" s="32">
        <v>351.38808429118802</v>
      </c>
      <c r="M19" s="32">
        <v>6.98467432950192</v>
      </c>
      <c r="N19" s="34" t="s">
        <v>1</v>
      </c>
      <c r="O19" s="6" t="s">
        <v>39</v>
      </c>
      <c r="P19" s="7">
        <v>1</v>
      </c>
      <c r="Q19" s="32">
        <f t="shared" si="2"/>
        <v>17108</v>
      </c>
      <c r="R19" s="32">
        <f>IF(1&gt;0,MAX(W19,L19)*R11,"")</f>
        <v>0</v>
      </c>
      <c r="S19" s="32">
        <f>IF(1&gt;0,MAX(W19,L19)*S11,"")</f>
        <v>0</v>
      </c>
      <c r="T19" s="32">
        <f>IF(1&gt;0,MAX(W19,L19)*T11,"")</f>
        <v>5824</v>
      </c>
      <c r="U19" s="32">
        <f>IF(1&gt;0,MAX(W19,L19)*U11,"")</f>
        <v>7280</v>
      </c>
      <c r="V19" s="32">
        <f>IF(1&gt;0,MAX(W19,L19)*V11,"")</f>
        <v>4004</v>
      </c>
      <c r="W19" s="32">
        <v>364</v>
      </c>
      <c r="X19" s="32">
        <v>8</v>
      </c>
      <c r="Y19" s="8" t="s">
        <v>1</v>
      </c>
      <c r="Z19" s="8">
        <f>IF(Q15&lt;&gt;0,AD19*Q19/Q15,0)</f>
        <v>50.028616187989556</v>
      </c>
      <c r="AA19" s="8">
        <f>IF(Q15&lt;&gt;0,AE19*Q19/Q15,0)</f>
        <v>1.0995300261096606</v>
      </c>
      <c r="AB19" s="8" t="e">
        <f>IF(Q15&lt;&gt;0,AD19*Q19/Q13,0)</f>
        <v>#REF!</v>
      </c>
      <c r="AC19" s="8" t="e">
        <f>IF(Q15&lt;&gt;0,AE19*Q19/Q13,0)</f>
        <v>#REF!</v>
      </c>
      <c r="AD19" s="8">
        <f t="shared" si="3"/>
        <v>364</v>
      </c>
      <c r="AE19" s="8">
        <f t="shared" si="3"/>
        <v>8</v>
      </c>
      <c r="AF19" s="54">
        <v>1</v>
      </c>
      <c r="AG19" s="55">
        <v>1</v>
      </c>
      <c r="AH19" s="55">
        <v>1</v>
      </c>
      <c r="AI19" s="55">
        <v>1</v>
      </c>
      <c r="AJ19" s="55">
        <v>1</v>
      </c>
      <c r="AK19" s="55">
        <v>1</v>
      </c>
      <c r="AL19" s="55">
        <v>1</v>
      </c>
      <c r="AM19" s="55">
        <v>1</v>
      </c>
      <c r="AN19" s="55">
        <v>1</v>
      </c>
      <c r="AO19" s="55">
        <v>1</v>
      </c>
      <c r="AP19" s="55">
        <v>1</v>
      </c>
      <c r="AQ19" s="55">
        <v>1</v>
      </c>
      <c r="AR19" s="55">
        <v>1</v>
      </c>
      <c r="AS19" s="55">
        <v>1</v>
      </c>
      <c r="AT19" s="55">
        <v>1</v>
      </c>
      <c r="AU19" s="55">
        <v>1</v>
      </c>
      <c r="AV19" s="55">
        <v>1</v>
      </c>
      <c r="AW19" s="55">
        <v>1</v>
      </c>
      <c r="AX19" s="55">
        <v>1</v>
      </c>
      <c r="AY19" s="55">
        <v>1</v>
      </c>
      <c r="AZ19" s="55">
        <v>1</v>
      </c>
      <c r="BA19" s="55">
        <v>1</v>
      </c>
      <c r="BB19" s="55">
        <v>1</v>
      </c>
      <c r="BC19" s="55">
        <v>1</v>
      </c>
      <c r="BD19" s="55">
        <v>1</v>
      </c>
      <c r="BE19" s="55">
        <v>1</v>
      </c>
      <c r="BF19" s="55">
        <v>1</v>
      </c>
      <c r="BG19" s="55">
        <v>1</v>
      </c>
      <c r="BH19" s="55">
        <v>1</v>
      </c>
      <c r="BI19" s="55">
        <v>1</v>
      </c>
      <c r="BJ19" s="55">
        <v>1</v>
      </c>
      <c r="BK19" s="55">
        <v>1</v>
      </c>
      <c r="BL19" s="55">
        <v>1</v>
      </c>
      <c r="BM19" s="55">
        <v>1</v>
      </c>
      <c r="BN19" s="55">
        <v>1</v>
      </c>
      <c r="BO19" s="55">
        <v>1</v>
      </c>
      <c r="BP19" s="55">
        <v>1</v>
      </c>
      <c r="BQ19" s="55">
        <v>1</v>
      </c>
      <c r="BR19" s="55">
        <v>1</v>
      </c>
      <c r="BS19" s="55">
        <v>1</v>
      </c>
      <c r="BT19" s="55">
        <v>1</v>
      </c>
      <c r="BU19" s="55">
        <v>1</v>
      </c>
      <c r="BV19" s="55">
        <v>1</v>
      </c>
      <c r="BW19" s="55">
        <v>1</v>
      </c>
      <c r="BX19" s="55">
        <v>1</v>
      </c>
      <c r="BY19" s="55">
        <v>1</v>
      </c>
      <c r="BZ19" s="55">
        <v>1</v>
      </c>
      <c r="CA19" s="55">
        <v>1</v>
      </c>
      <c r="CB19" s="55">
        <v>1</v>
      </c>
      <c r="CC19" s="55">
        <v>1</v>
      </c>
      <c r="CD19" s="55">
        <v>1</v>
      </c>
      <c r="CE19" s="55">
        <v>1</v>
      </c>
      <c r="CF19" s="55">
        <v>1</v>
      </c>
      <c r="CG19" s="55">
        <v>1</v>
      </c>
      <c r="CH19" s="55">
        <v>1</v>
      </c>
      <c r="CI19" s="55">
        <v>1</v>
      </c>
      <c r="CJ19" s="55">
        <v>1</v>
      </c>
      <c r="CK19" s="55">
        <v>1</v>
      </c>
      <c r="CL19" s="55">
        <v>1</v>
      </c>
      <c r="CM19" s="55">
        <v>1</v>
      </c>
      <c r="CN19" s="55">
        <v>1</v>
      </c>
      <c r="CO19" s="55">
        <v>1</v>
      </c>
      <c r="CP19" s="55">
        <v>1</v>
      </c>
      <c r="CQ19" s="55">
        <v>1</v>
      </c>
      <c r="CR19" s="55">
        <v>1</v>
      </c>
      <c r="CS19" s="55">
        <v>1</v>
      </c>
      <c r="CT19" s="55">
        <v>1</v>
      </c>
      <c r="CU19" s="55">
        <v>1</v>
      </c>
      <c r="CV19" s="55">
        <v>1</v>
      </c>
      <c r="CW19" s="55">
        <v>1</v>
      </c>
      <c r="CX19" s="55">
        <v>1</v>
      </c>
      <c r="CY19" s="55">
        <v>1</v>
      </c>
      <c r="CZ19" s="55">
        <v>1</v>
      </c>
      <c r="DA19" s="55">
        <v>1</v>
      </c>
      <c r="DB19" s="55"/>
      <c r="DC19" s="55">
        <v>1</v>
      </c>
      <c r="DD19" s="55">
        <v>1</v>
      </c>
      <c r="DE19" s="55">
        <v>1</v>
      </c>
      <c r="DF19" s="55"/>
    </row>
    <row r="20" spans="1:110" ht="18" customHeight="1">
      <c r="A20" s="1"/>
      <c r="B20" s="7">
        <v>10</v>
      </c>
      <c r="C20" s="7">
        <v>5</v>
      </c>
      <c r="D20" s="9" t="s">
        <v>40</v>
      </c>
      <c r="E20" s="32">
        <v>1</v>
      </c>
      <c r="F20" s="32">
        <v>58</v>
      </c>
      <c r="G20" s="32">
        <v>58</v>
      </c>
      <c r="H20" s="33">
        <f t="shared" si="0"/>
        <v>1</v>
      </c>
      <c r="I20" s="32">
        <v>847</v>
      </c>
      <c r="J20" s="32">
        <v>3745</v>
      </c>
      <c r="K20" s="32">
        <v>4593.1033333333298</v>
      </c>
      <c r="L20" s="32">
        <v>79.191436781609198</v>
      </c>
      <c r="M20" s="32">
        <v>0.59578544061302696</v>
      </c>
      <c r="N20" s="34" t="s">
        <v>1</v>
      </c>
      <c r="O20" s="6" t="s">
        <v>40</v>
      </c>
      <c r="P20" s="7">
        <v>1</v>
      </c>
      <c r="Q20" s="32">
        <f t="shared" si="2"/>
        <v>27307</v>
      </c>
      <c r="R20" s="32">
        <f>IF(1&gt;0,MAX(W20,L20)*R11,"")</f>
        <v>0</v>
      </c>
      <c r="S20" s="32" t="str">
        <f>IF(0&gt;0,MAX(W20,L20)*S11,"")</f>
        <v/>
      </c>
      <c r="T20" s="32">
        <f>IF(1&gt;0,MAX(W20,L20)*T11,"")</f>
        <v>9296</v>
      </c>
      <c r="U20" s="32">
        <f>IF(1&gt;0,MAX(W20,L20)*U11,"")</f>
        <v>11620</v>
      </c>
      <c r="V20" s="32">
        <f>IF(1&gt;0,MAX(W20,L20)*V11,"")</f>
        <v>6391</v>
      </c>
      <c r="W20" s="32">
        <v>581</v>
      </c>
      <c r="X20" s="32">
        <v>5</v>
      </c>
      <c r="Y20" s="8" t="s">
        <v>1</v>
      </c>
      <c r="Z20" s="8">
        <f>IF(Q15&lt;&gt;0,AD20*Q20/Q15,0)</f>
        <v>127.45826069491866</v>
      </c>
      <c r="AA20" s="8">
        <f>IF(Q15&lt;&gt;0,AE20*Q20/Q15,0)</f>
        <v>1.0968869250853586</v>
      </c>
      <c r="AB20" s="8" t="e">
        <f>IF(Q15&lt;&gt;0,AD20*Q20/Q13,0)</f>
        <v>#REF!</v>
      </c>
      <c r="AC20" s="8" t="e">
        <f>IF(Q15&lt;&gt;0,AE20*Q20/Q13,0)</f>
        <v>#REF!</v>
      </c>
      <c r="AD20" s="8">
        <f t="shared" si="3"/>
        <v>581</v>
      </c>
      <c r="AE20" s="8">
        <f t="shared" si="3"/>
        <v>5</v>
      </c>
      <c r="AF20" s="54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>
        <v>1</v>
      </c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>
        <v>1</v>
      </c>
      <c r="CD20" s="55"/>
      <c r="CE20" s="55">
        <v>1</v>
      </c>
      <c r="CF20" s="55"/>
      <c r="CG20" s="55"/>
      <c r="CH20" s="55"/>
      <c r="CI20" s="55"/>
      <c r="CJ20" s="55">
        <v>1</v>
      </c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</row>
    <row r="21" spans="1:110" ht="18" customHeight="1">
      <c r="A21" s="1"/>
      <c r="B21" s="7">
        <v>12</v>
      </c>
      <c r="C21" s="7">
        <v>6</v>
      </c>
      <c r="D21" s="9" t="s">
        <v>41</v>
      </c>
      <c r="E21" s="32">
        <v>0</v>
      </c>
      <c r="F21" s="32">
        <v>0</v>
      </c>
      <c r="G21" s="32">
        <v>0</v>
      </c>
      <c r="H21" s="33" t="str">
        <f t="shared" si="0"/>
        <v/>
      </c>
      <c r="I21" s="32">
        <v>24495</v>
      </c>
      <c r="J21" s="32">
        <v>3509</v>
      </c>
      <c r="K21" s="32">
        <v>28005.0788888889</v>
      </c>
      <c r="L21" s="32">
        <v>310.40112068965499</v>
      </c>
      <c r="M21" s="32">
        <v>1.66009852216749</v>
      </c>
      <c r="N21" s="34" t="s">
        <v>1</v>
      </c>
      <c r="O21" s="6" t="s">
        <v>41</v>
      </c>
      <c r="P21" s="7">
        <v>1</v>
      </c>
      <c r="Q21" s="32">
        <f t="shared" si="2"/>
        <v>0</v>
      </c>
      <c r="R21" s="32">
        <f>IF(1&gt;0,MAX(W21,L21)*R11,"")</f>
        <v>0</v>
      </c>
      <c r="S21" s="32" t="str">
        <f>IF(0&gt;0,MAX(W21,L21)*S11,"")</f>
        <v/>
      </c>
      <c r="T21" s="32" t="str">
        <f>IF(0&gt;0,MAX(W21,L21)*T11,"")</f>
        <v/>
      </c>
      <c r="U21" s="32" t="str">
        <f>IF(0&gt;0,MAX(W21,L21)*U11,"")</f>
        <v/>
      </c>
      <c r="V21" s="32" t="str">
        <f>IF(0&gt;0,MAX(W21,L21)*V11,"")</f>
        <v/>
      </c>
      <c r="W21" s="32">
        <v>1135</v>
      </c>
      <c r="X21" s="32">
        <v>6</v>
      </c>
      <c r="Y21" s="8" t="s">
        <v>1</v>
      </c>
      <c r="Z21" s="8">
        <f>IF(Q15&lt;&gt;0,AD21*Q21/Q15,0)</f>
        <v>0</v>
      </c>
      <c r="AA21" s="8">
        <f>IF(Q15&lt;&gt;0,AE21*Q21/Q15,0)</f>
        <v>0</v>
      </c>
      <c r="AB21" s="8" t="e">
        <f>IF(Q15&lt;&gt;0,AD21*Q21/Q13,0)</f>
        <v>#REF!</v>
      </c>
      <c r="AC21" s="8" t="e">
        <f>IF(Q15&lt;&gt;0,AE21*Q21/Q13,0)</f>
        <v>#REF!</v>
      </c>
      <c r="AD21" s="8">
        <f t="shared" si="3"/>
        <v>1135</v>
      </c>
      <c r="AE21" s="8">
        <f t="shared" si="3"/>
        <v>6</v>
      </c>
      <c r="AF21" s="54">
        <v>1</v>
      </c>
      <c r="AG21" s="55">
        <v>1</v>
      </c>
      <c r="AH21" s="55">
        <v>1</v>
      </c>
      <c r="AI21" s="55">
        <v>1</v>
      </c>
      <c r="AJ21" s="55">
        <v>1</v>
      </c>
      <c r="AK21" s="55">
        <v>1</v>
      </c>
      <c r="AL21" s="55">
        <v>1</v>
      </c>
      <c r="AM21" s="55">
        <v>1</v>
      </c>
      <c r="AN21" s="55">
        <v>1</v>
      </c>
      <c r="AO21" s="55">
        <v>1</v>
      </c>
      <c r="AP21" s="55">
        <v>1</v>
      </c>
      <c r="AQ21" s="55">
        <v>1</v>
      </c>
      <c r="AR21" s="55">
        <v>1</v>
      </c>
      <c r="AS21" s="55">
        <v>1</v>
      </c>
      <c r="AT21" s="55">
        <v>1</v>
      </c>
      <c r="AU21" s="55">
        <v>1</v>
      </c>
      <c r="AV21" s="55">
        <v>1</v>
      </c>
      <c r="AW21" s="55">
        <v>1</v>
      </c>
      <c r="AX21" s="55">
        <v>1</v>
      </c>
      <c r="AY21" s="55">
        <v>1</v>
      </c>
      <c r="AZ21" s="55">
        <v>1</v>
      </c>
      <c r="BA21" s="55">
        <v>1</v>
      </c>
      <c r="BB21" s="55">
        <v>1</v>
      </c>
      <c r="BC21" s="55">
        <v>1</v>
      </c>
      <c r="BD21" s="55">
        <v>1</v>
      </c>
      <c r="BE21" s="55">
        <v>1</v>
      </c>
      <c r="BF21" s="55">
        <v>1</v>
      </c>
      <c r="BG21" s="55">
        <v>1</v>
      </c>
      <c r="BH21" s="55">
        <v>1</v>
      </c>
      <c r="BI21" s="55">
        <v>1</v>
      </c>
      <c r="BJ21" s="55">
        <v>1</v>
      </c>
      <c r="BK21" s="55"/>
      <c r="BL21" s="55">
        <v>1</v>
      </c>
      <c r="BM21" s="55">
        <v>1</v>
      </c>
      <c r="BN21" s="55">
        <v>1</v>
      </c>
      <c r="BO21" s="55">
        <v>1</v>
      </c>
      <c r="BP21" s="55">
        <v>1</v>
      </c>
      <c r="BQ21" s="55">
        <v>1</v>
      </c>
      <c r="BR21" s="55">
        <v>1</v>
      </c>
      <c r="BS21" s="55">
        <v>1</v>
      </c>
      <c r="BT21" s="55">
        <v>1</v>
      </c>
      <c r="BU21" s="55">
        <v>1</v>
      </c>
      <c r="BV21" s="55">
        <v>1</v>
      </c>
      <c r="BW21" s="55">
        <v>1</v>
      </c>
      <c r="BX21" s="55">
        <v>1</v>
      </c>
      <c r="BY21" s="55">
        <v>1</v>
      </c>
      <c r="BZ21" s="55">
        <v>1</v>
      </c>
      <c r="CA21" s="55">
        <v>1</v>
      </c>
      <c r="CB21" s="55">
        <v>1</v>
      </c>
      <c r="CC21" s="55">
        <v>1</v>
      </c>
      <c r="CD21" s="55">
        <v>1</v>
      </c>
      <c r="CE21" s="55">
        <v>1</v>
      </c>
      <c r="CF21" s="55">
        <v>1</v>
      </c>
      <c r="CG21" s="55">
        <v>1</v>
      </c>
      <c r="CH21" s="55">
        <v>1</v>
      </c>
      <c r="CI21" s="55">
        <v>1</v>
      </c>
      <c r="CJ21" s="55">
        <v>1</v>
      </c>
      <c r="CK21" s="55">
        <v>1</v>
      </c>
      <c r="CL21" s="55">
        <v>1</v>
      </c>
      <c r="CM21" s="55">
        <v>1</v>
      </c>
      <c r="CN21" s="55">
        <v>1</v>
      </c>
      <c r="CO21" s="55">
        <v>1</v>
      </c>
      <c r="CP21" s="55">
        <v>1</v>
      </c>
      <c r="CQ21" s="55">
        <v>1</v>
      </c>
      <c r="CR21" s="55">
        <v>1</v>
      </c>
      <c r="CS21" s="55">
        <v>1</v>
      </c>
      <c r="CT21" s="55">
        <v>1</v>
      </c>
      <c r="CU21" s="55">
        <v>1</v>
      </c>
      <c r="CV21" s="55">
        <v>1</v>
      </c>
      <c r="CW21" s="55">
        <v>1</v>
      </c>
      <c r="CX21" s="55">
        <v>1</v>
      </c>
      <c r="CY21" s="55">
        <v>1</v>
      </c>
      <c r="CZ21" s="55">
        <v>1</v>
      </c>
      <c r="DA21" s="55">
        <v>1</v>
      </c>
      <c r="DB21" s="55"/>
      <c r="DC21" s="55">
        <v>1</v>
      </c>
      <c r="DD21" s="55">
        <v>1</v>
      </c>
      <c r="DE21" s="55">
        <v>1</v>
      </c>
      <c r="DF21" s="55"/>
    </row>
    <row r="22" spans="1:110" ht="18" customHeight="1">
      <c r="A22" s="1"/>
      <c r="B22" s="7">
        <v>14</v>
      </c>
      <c r="C22" s="7">
        <v>7</v>
      </c>
      <c r="D22" s="9" t="s">
        <v>42</v>
      </c>
      <c r="E22" s="32">
        <v>0</v>
      </c>
      <c r="F22" s="32">
        <v>0</v>
      </c>
      <c r="G22" s="32">
        <v>0</v>
      </c>
      <c r="H22" s="33" t="str">
        <f t="shared" si="0"/>
        <v/>
      </c>
      <c r="I22" s="32">
        <v>664</v>
      </c>
      <c r="J22" s="32">
        <v>0</v>
      </c>
      <c r="K22" s="32">
        <v>664.42</v>
      </c>
      <c r="L22" s="32">
        <v>14.7285221674877</v>
      </c>
      <c r="M22" s="32">
        <v>9.8522167487684706E-2</v>
      </c>
      <c r="N22" s="34" t="s">
        <v>1</v>
      </c>
      <c r="O22" s="6" t="s">
        <v>42</v>
      </c>
      <c r="P22" s="7">
        <v>0</v>
      </c>
      <c r="Q22" s="32">
        <f t="shared" si="2"/>
        <v>0</v>
      </c>
      <c r="R22" s="32" t="str">
        <f>IF(0&gt;0,MAX(W22,L22)*R11,"")</f>
        <v/>
      </c>
      <c r="S22" s="32" t="str">
        <f>IF(0&gt;0,MAX(W22,L22)*S11,"")</f>
        <v/>
      </c>
      <c r="T22" s="32" t="str">
        <f>IF(0&gt;0,MAX(W22,L22)*T11,"")</f>
        <v/>
      </c>
      <c r="U22" s="32" t="str">
        <f>IF(0&gt;0,MAX(W22,L22)*U11,"")</f>
        <v/>
      </c>
      <c r="V22" s="32" t="str">
        <f>IF(0&gt;0,MAX(W22,L22)*V11,"")</f>
        <v/>
      </c>
      <c r="W22" s="32">
        <v>250</v>
      </c>
      <c r="X22" s="32">
        <v>2</v>
      </c>
      <c r="Y22" s="8" t="s">
        <v>1</v>
      </c>
      <c r="Z22" s="8">
        <f>IF(Q15&lt;&gt;0,AD22*Q22/Q15,0)</f>
        <v>0</v>
      </c>
      <c r="AA22" s="8">
        <f>IF(Q15&lt;&gt;0,AE22*Q22/Q15,0)</f>
        <v>0</v>
      </c>
      <c r="AB22" s="8" t="e">
        <f>IF(Q15&lt;&gt;0,AD22*Q22/Q13,0)</f>
        <v>#REF!</v>
      </c>
      <c r="AC22" s="8" t="e">
        <f>IF(Q15&lt;&gt;0,AE22*Q22/Q13,0)</f>
        <v>#REF!</v>
      </c>
      <c r="AD22" s="8">
        <f t="shared" si="3"/>
        <v>250</v>
      </c>
      <c r="AE22" s="8">
        <f t="shared" si="3"/>
        <v>2</v>
      </c>
      <c r="AF22" s="54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>
        <v>1</v>
      </c>
      <c r="BN22" s="55"/>
      <c r="BO22" s="55"/>
      <c r="BP22" s="55">
        <v>1</v>
      </c>
      <c r="BQ22" s="55">
        <v>1</v>
      </c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>
        <v>1</v>
      </c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</row>
    <row r="23" spans="1:110" ht="18" customHeight="1">
      <c r="A23" s="1"/>
      <c r="B23" s="7">
        <v>15</v>
      </c>
      <c r="C23" s="7">
        <v>8</v>
      </c>
      <c r="D23" s="9" t="s">
        <v>43</v>
      </c>
      <c r="E23" s="32">
        <v>0</v>
      </c>
      <c r="F23" s="32">
        <v>0</v>
      </c>
      <c r="G23" s="32">
        <v>0</v>
      </c>
      <c r="H23" s="33" t="str">
        <f t="shared" si="0"/>
        <v/>
      </c>
      <c r="I23" s="32">
        <v>10800</v>
      </c>
      <c r="J23" s="32">
        <v>43</v>
      </c>
      <c r="K23" s="32">
        <v>10844.711111111101</v>
      </c>
      <c r="L23" s="32">
        <v>280.46666666666698</v>
      </c>
      <c r="M23" s="32">
        <v>1.51149425287356</v>
      </c>
      <c r="N23" s="34" t="s">
        <v>1</v>
      </c>
      <c r="O23" s="6" t="s">
        <v>43</v>
      </c>
      <c r="P23" s="7">
        <v>0</v>
      </c>
      <c r="Q23" s="32">
        <f t="shared" si="2"/>
        <v>0</v>
      </c>
      <c r="R23" s="32" t="str">
        <f>IF(0&gt;0,MAX(W23,L23)*R11,"")</f>
        <v/>
      </c>
      <c r="S23" s="32" t="str">
        <f>IF(0&gt;0,MAX(W23,L23)*S11,"")</f>
        <v/>
      </c>
      <c r="T23" s="32" t="str">
        <f>IF(0&gt;0,MAX(W23,L23)*T11,"")</f>
        <v/>
      </c>
      <c r="U23" s="32" t="str">
        <f>IF(0&gt;0,MAX(W23,L23)*U11,"")</f>
        <v/>
      </c>
      <c r="V23" s="32" t="str">
        <f>IF(0&gt;0,MAX(W23,L23)*V11,"")</f>
        <v/>
      </c>
      <c r="W23" s="32">
        <v>351</v>
      </c>
      <c r="X23" s="32">
        <v>2</v>
      </c>
      <c r="Y23" s="8" t="s">
        <v>1</v>
      </c>
      <c r="Z23" s="8">
        <f>IF(Q15&lt;&gt;0,AD23*Q23/Q15,0)</f>
        <v>0</v>
      </c>
      <c r="AA23" s="8">
        <f>IF(Q15&lt;&gt;0,AE23*Q23/Q15,0)</f>
        <v>0</v>
      </c>
      <c r="AB23" s="8" t="e">
        <f>IF(Q15&lt;&gt;0,AD23*Q23/Q13,0)</f>
        <v>#REF!</v>
      </c>
      <c r="AC23" s="8" t="e">
        <f>IF(Q15&lt;&gt;0,AE23*Q23/Q13,0)</f>
        <v>#REF!</v>
      </c>
      <c r="AD23" s="8">
        <f t="shared" si="3"/>
        <v>351</v>
      </c>
      <c r="AE23" s="8">
        <f t="shared" si="3"/>
        <v>2</v>
      </c>
      <c r="AF23" s="54"/>
      <c r="AG23" s="55">
        <v>1</v>
      </c>
      <c r="AH23" s="55"/>
      <c r="AI23" s="55"/>
      <c r="AJ23" s="55"/>
      <c r="AK23" s="55"/>
      <c r="AL23" s="55"/>
      <c r="AM23" s="55"/>
      <c r="AN23" s="55">
        <v>1</v>
      </c>
      <c r="AO23" s="55"/>
      <c r="AP23" s="55"/>
      <c r="AQ23" s="55"/>
      <c r="AR23" s="55"/>
      <c r="AS23" s="55"/>
      <c r="AT23" s="55"/>
      <c r="AU23" s="55"/>
      <c r="AV23" s="55"/>
      <c r="AW23" s="55">
        <v>1</v>
      </c>
      <c r="AX23" s="55"/>
      <c r="AY23" s="55"/>
      <c r="AZ23" s="55"/>
      <c r="BA23" s="55"/>
      <c r="BB23" s="55"/>
      <c r="BC23" s="55"/>
      <c r="BD23" s="55"/>
      <c r="BE23" s="55">
        <v>1</v>
      </c>
      <c r="BF23" s="55">
        <v>1</v>
      </c>
      <c r="BG23" s="55"/>
      <c r="BH23" s="55">
        <v>1</v>
      </c>
      <c r="BI23" s="55">
        <v>1</v>
      </c>
      <c r="BJ23" s="55"/>
      <c r="BK23" s="55">
        <v>1</v>
      </c>
      <c r="BL23" s="55">
        <v>1</v>
      </c>
      <c r="BM23" s="55">
        <v>1</v>
      </c>
      <c r="BN23" s="55"/>
      <c r="BO23" s="55"/>
      <c r="BP23" s="55">
        <v>1</v>
      </c>
      <c r="BQ23" s="55">
        <v>1</v>
      </c>
      <c r="BR23" s="55"/>
      <c r="BS23" s="55">
        <v>1</v>
      </c>
      <c r="BT23" s="55"/>
      <c r="BU23" s="55"/>
      <c r="BV23" s="55">
        <v>1</v>
      </c>
      <c r="BW23" s="55"/>
      <c r="BX23" s="55">
        <v>1</v>
      </c>
      <c r="BY23" s="55">
        <v>1</v>
      </c>
      <c r="BZ23" s="55"/>
      <c r="CA23" s="55"/>
      <c r="CB23" s="55"/>
      <c r="CC23" s="55"/>
      <c r="CD23" s="55"/>
      <c r="CE23" s="55"/>
      <c r="CF23" s="55"/>
      <c r="CG23" s="55">
        <v>1</v>
      </c>
      <c r="CH23" s="55"/>
      <c r="CI23" s="55"/>
      <c r="CJ23" s="55"/>
      <c r="CK23" s="55"/>
      <c r="CL23" s="55">
        <v>1</v>
      </c>
      <c r="CM23" s="55">
        <v>1</v>
      </c>
      <c r="CN23" s="55"/>
      <c r="CO23" s="55">
        <v>1</v>
      </c>
      <c r="CP23" s="55">
        <v>1</v>
      </c>
      <c r="CQ23" s="55">
        <v>1</v>
      </c>
      <c r="CR23" s="55"/>
      <c r="CS23" s="55"/>
      <c r="CT23" s="55"/>
      <c r="CU23" s="55"/>
      <c r="CV23" s="55"/>
      <c r="CW23" s="55"/>
      <c r="CX23" s="55"/>
      <c r="CY23" s="55"/>
      <c r="CZ23" s="55"/>
      <c r="DA23" s="55">
        <v>1</v>
      </c>
      <c r="DB23" s="55"/>
      <c r="DC23" s="55"/>
      <c r="DD23" s="55"/>
      <c r="DE23" s="55"/>
      <c r="DF23" s="55"/>
    </row>
    <row r="24" spans="1:110" ht="18" customHeight="1">
      <c r="A24" s="1"/>
      <c r="B24" s="25" t="s">
        <v>1</v>
      </c>
      <c r="C24" s="25" t="s">
        <v>34</v>
      </c>
      <c r="D24" s="26" t="s">
        <v>44</v>
      </c>
      <c r="E24" s="27">
        <v>3</v>
      </c>
      <c r="F24" s="28">
        <f>SUM(F25:F29)</f>
        <v>174</v>
      </c>
      <c r="G24" s="28">
        <f>SUM(G25:G29)</f>
        <v>161.11111111111109</v>
      </c>
      <c r="H24" s="29">
        <f t="shared" si="0"/>
        <v>0.92592592592592582</v>
      </c>
      <c r="I24" s="27">
        <f>SUM(I25:I29)</f>
        <v>31272</v>
      </c>
      <c r="J24" s="27">
        <f>SUM(J25:J29)</f>
        <v>26953</v>
      </c>
      <c r="K24" s="27">
        <v>74433.070000000007</v>
      </c>
      <c r="L24" s="27">
        <v>456.333535422343</v>
      </c>
      <c r="M24" s="27">
        <v>5.9775204359672998</v>
      </c>
      <c r="N24" s="20" t="s">
        <v>1</v>
      </c>
      <c r="O24" s="30" t="s">
        <v>44</v>
      </c>
      <c r="P24" s="25">
        <v>8</v>
      </c>
      <c r="Q24" s="27">
        <f t="shared" ref="Q24:V24" si="4">SUM(Q25:Q29)</f>
        <v>73922.648817733978</v>
      </c>
      <c r="R24" s="27">
        <f t="shared" si="4"/>
        <v>0</v>
      </c>
      <c r="S24" s="27">
        <f t="shared" si="4"/>
        <v>0</v>
      </c>
      <c r="T24" s="27">
        <f t="shared" si="4"/>
        <v>25165.157044334977</v>
      </c>
      <c r="U24" s="27">
        <f t="shared" si="4"/>
        <v>31456.446305418718</v>
      </c>
      <c r="V24" s="27">
        <f t="shared" si="4"/>
        <v>17301.045467980293</v>
      </c>
      <c r="W24" s="27">
        <f>Z24</f>
        <v>709.25232053304012</v>
      </c>
      <c r="X24" s="27">
        <f>AA24</f>
        <v>9.1178276429431797</v>
      </c>
      <c r="Y24" s="24" t="s">
        <v>1</v>
      </c>
      <c r="Z24" s="31">
        <f>SUM(Z25:Z29)</f>
        <v>709.25232053304012</v>
      </c>
      <c r="AA24" s="31">
        <f>SUM(AA25:AA29)</f>
        <v>9.1178276429431797</v>
      </c>
      <c r="AB24" s="24" t="s">
        <v>1</v>
      </c>
      <c r="AC24" s="24" t="s">
        <v>1</v>
      </c>
      <c r="AD24" s="31">
        <f>SUM(AD25:AD29)</f>
        <v>2385.8223152709361</v>
      </c>
      <c r="AE24" s="31">
        <f>SUM(AE25:AE29)</f>
        <v>35.798029556650249</v>
      </c>
      <c r="AF24" s="54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</row>
    <row r="25" spans="1:110" ht="18" customHeight="1">
      <c r="A25" s="1"/>
      <c r="B25" s="7">
        <v>18</v>
      </c>
      <c r="C25" s="7">
        <v>9</v>
      </c>
      <c r="D25" s="9" t="s">
        <v>49</v>
      </c>
      <c r="E25" s="32">
        <v>1</v>
      </c>
      <c r="F25" s="32">
        <v>58</v>
      </c>
      <c r="G25" s="32">
        <v>45.1111111111111</v>
      </c>
      <c r="H25" s="33">
        <f t="shared" si="0"/>
        <v>0.77777777777777757</v>
      </c>
      <c r="I25" s="32">
        <v>27280</v>
      </c>
      <c r="J25" s="32">
        <v>16017</v>
      </c>
      <c r="K25" s="32">
        <v>43298.651111111103</v>
      </c>
      <c r="L25" s="32">
        <v>959.82231527093597</v>
      </c>
      <c r="M25" s="32">
        <v>7.79802955665025</v>
      </c>
      <c r="N25" s="34" t="s">
        <v>1</v>
      </c>
      <c r="O25" s="6" t="s">
        <v>49</v>
      </c>
      <c r="P25" s="7">
        <v>1</v>
      </c>
      <c r="Q25" s="32">
        <f>SUM(R25:V25)</f>
        <v>45111.648817733985</v>
      </c>
      <c r="R25" s="32">
        <f>IF(1&gt;0,MAX(W25,L25)*R11,"")</f>
        <v>0</v>
      </c>
      <c r="S25" s="32">
        <f>IF(1&gt;0,MAX(W25,L25)*S11,"")</f>
        <v>0</v>
      </c>
      <c r="T25" s="32">
        <f>IF(1&gt;0,MAX(W25,L25)*T11,"")</f>
        <v>15357.157044334976</v>
      </c>
      <c r="U25" s="32">
        <f>IF(1&gt;0,MAX(W25,L25)*U11,"")</f>
        <v>19196.446305418718</v>
      </c>
      <c r="V25" s="32">
        <f>IF(1&gt;0,MAX(W25,L25)*V11,"")</f>
        <v>10558.045467980295</v>
      </c>
      <c r="W25" s="32">
        <v>160</v>
      </c>
      <c r="X25" s="32">
        <v>1</v>
      </c>
      <c r="Y25" s="8" t="s">
        <v>1</v>
      </c>
      <c r="Z25" s="8">
        <f>IF(Q24&lt;&gt;0,AD25*Q25/Q24,0)</f>
        <v>585.73614320404852</v>
      </c>
      <c r="AA25" s="8">
        <f>IF(Q24&lt;&gt;0,AE25*Q25/Q24,0)</f>
        <v>4.7587847088282871</v>
      </c>
      <c r="AB25" s="8" t="e">
        <f>IF(Q24&lt;&gt;0,AD25*Q25/Q13,0)</f>
        <v>#REF!</v>
      </c>
      <c r="AC25" s="8" t="e">
        <f>IF(Q24&lt;&gt;0,AE25*Q25/Q13,0)</f>
        <v>#REF!</v>
      </c>
      <c r="AD25" s="8">
        <f t="shared" ref="AD25:AE29" si="5">MAX(W25,L25)</f>
        <v>959.82231527093597</v>
      </c>
      <c r="AE25" s="8">
        <f t="shared" si="5"/>
        <v>7.79802955665025</v>
      </c>
      <c r="AF25" s="54">
        <v>1</v>
      </c>
      <c r="AG25" s="55">
        <v>1</v>
      </c>
      <c r="AH25" s="55">
        <v>1</v>
      </c>
      <c r="AI25" s="55">
        <v>1</v>
      </c>
      <c r="AJ25" s="55">
        <v>1</v>
      </c>
      <c r="AK25" s="55">
        <v>1</v>
      </c>
      <c r="AL25" s="55">
        <v>1</v>
      </c>
      <c r="AM25" s="55">
        <v>1</v>
      </c>
      <c r="AN25" s="55">
        <v>1</v>
      </c>
      <c r="AO25" s="55">
        <v>1</v>
      </c>
      <c r="AP25" s="55">
        <v>1</v>
      </c>
      <c r="AQ25" s="55">
        <v>1</v>
      </c>
      <c r="AR25" s="55">
        <v>1</v>
      </c>
      <c r="AS25" s="55">
        <v>1</v>
      </c>
      <c r="AT25" s="55">
        <v>1</v>
      </c>
      <c r="AU25" s="55">
        <v>1</v>
      </c>
      <c r="AV25" s="55">
        <v>1</v>
      </c>
      <c r="AW25" s="55">
        <v>1</v>
      </c>
      <c r="AX25" s="55">
        <v>1</v>
      </c>
      <c r="AY25" s="55">
        <v>1</v>
      </c>
      <c r="AZ25" s="55">
        <v>1</v>
      </c>
      <c r="BA25" s="55">
        <v>1</v>
      </c>
      <c r="BB25" s="55">
        <v>1</v>
      </c>
      <c r="BC25" s="55">
        <v>1</v>
      </c>
      <c r="BD25" s="55">
        <v>1</v>
      </c>
      <c r="BE25" s="55">
        <v>1</v>
      </c>
      <c r="BF25" s="55">
        <v>1</v>
      </c>
      <c r="BG25" s="55">
        <v>1</v>
      </c>
      <c r="BH25" s="55">
        <v>1</v>
      </c>
      <c r="BI25" s="55">
        <v>1</v>
      </c>
      <c r="BJ25" s="55">
        <v>1</v>
      </c>
      <c r="BK25" s="55">
        <v>1</v>
      </c>
      <c r="BL25" s="55">
        <v>1</v>
      </c>
      <c r="BM25" s="55">
        <v>1</v>
      </c>
      <c r="BN25" s="55">
        <v>1</v>
      </c>
      <c r="BO25" s="55">
        <v>1</v>
      </c>
      <c r="BP25" s="55">
        <v>1</v>
      </c>
      <c r="BQ25" s="55">
        <v>1</v>
      </c>
      <c r="BR25" s="55">
        <v>1</v>
      </c>
      <c r="BS25" s="55">
        <v>1</v>
      </c>
      <c r="BT25" s="55">
        <v>1</v>
      </c>
      <c r="BU25" s="55">
        <v>1</v>
      </c>
      <c r="BV25" s="55">
        <v>1</v>
      </c>
      <c r="BW25" s="55">
        <v>1</v>
      </c>
      <c r="BX25" s="55">
        <v>1</v>
      </c>
      <c r="BY25" s="55">
        <v>1</v>
      </c>
      <c r="BZ25" s="55">
        <v>1</v>
      </c>
      <c r="CA25" s="55">
        <v>1</v>
      </c>
      <c r="CB25" s="55">
        <v>1</v>
      </c>
      <c r="CC25" s="55">
        <v>1</v>
      </c>
      <c r="CD25" s="55">
        <v>1</v>
      </c>
      <c r="CE25" s="55">
        <v>1</v>
      </c>
      <c r="CF25" s="55">
        <v>1</v>
      </c>
      <c r="CG25" s="55">
        <v>1</v>
      </c>
      <c r="CH25" s="55">
        <v>1</v>
      </c>
      <c r="CI25" s="55">
        <v>1</v>
      </c>
      <c r="CJ25" s="55">
        <v>1</v>
      </c>
      <c r="CK25" s="55">
        <v>1</v>
      </c>
      <c r="CL25" s="55">
        <v>1</v>
      </c>
      <c r="CM25" s="55">
        <v>1</v>
      </c>
      <c r="CN25" s="55">
        <v>1</v>
      </c>
      <c r="CO25" s="55">
        <v>1</v>
      </c>
      <c r="CP25" s="55">
        <v>1</v>
      </c>
      <c r="CQ25" s="55">
        <v>1</v>
      </c>
      <c r="CR25" s="55">
        <v>1</v>
      </c>
      <c r="CS25" s="55">
        <v>1</v>
      </c>
      <c r="CT25" s="55">
        <v>1</v>
      </c>
      <c r="CU25" s="55">
        <v>1</v>
      </c>
      <c r="CV25" s="55">
        <v>1</v>
      </c>
      <c r="CW25" s="55">
        <v>1</v>
      </c>
      <c r="CX25" s="55">
        <v>1</v>
      </c>
      <c r="CY25" s="55">
        <v>1</v>
      </c>
      <c r="CZ25" s="55">
        <v>1</v>
      </c>
      <c r="DA25" s="55">
        <v>1</v>
      </c>
      <c r="DB25" s="55">
        <v>1</v>
      </c>
      <c r="DC25" s="55">
        <v>1</v>
      </c>
      <c r="DD25" s="55">
        <v>1</v>
      </c>
      <c r="DE25" s="55">
        <v>1</v>
      </c>
      <c r="DF25" s="55"/>
    </row>
    <row r="26" spans="1:110" ht="18" customHeight="1">
      <c r="A26" s="1"/>
      <c r="B26" s="7">
        <v>19</v>
      </c>
      <c r="C26" s="7">
        <v>10</v>
      </c>
      <c r="D26" s="9" t="s">
        <v>47</v>
      </c>
      <c r="E26" s="32">
        <v>1</v>
      </c>
      <c r="F26" s="32">
        <v>58</v>
      </c>
      <c r="G26" s="32">
        <v>58</v>
      </c>
      <c r="H26" s="33">
        <f t="shared" si="0"/>
        <v>1</v>
      </c>
      <c r="I26" s="32">
        <v>1198</v>
      </c>
      <c r="J26" s="32">
        <v>3878</v>
      </c>
      <c r="K26" s="32">
        <v>5076.3133333333299</v>
      </c>
      <c r="L26" s="32">
        <v>87.522643678160904</v>
      </c>
      <c r="M26" s="32">
        <v>3.1858237547892698</v>
      </c>
      <c r="N26" s="34" t="s">
        <v>1</v>
      </c>
      <c r="O26" s="6" t="s">
        <v>47</v>
      </c>
      <c r="P26" s="7">
        <v>1</v>
      </c>
      <c r="Q26" s="32">
        <f>SUM(R26:V26)</f>
        <v>11750</v>
      </c>
      <c r="R26" s="32">
        <f>IF(1&gt;0,MAX(W26,L26)*R11,"")</f>
        <v>0</v>
      </c>
      <c r="S26" s="32">
        <f>IF(1&gt;0,MAX(W26,L26)*S11,"")</f>
        <v>0</v>
      </c>
      <c r="T26" s="32">
        <f>IF(1&gt;0,MAX(W26,L26)*T11,"")</f>
        <v>4000</v>
      </c>
      <c r="U26" s="32">
        <f>IF(1&gt;0,MAX(W26,L26)*U11,"")</f>
        <v>5000</v>
      </c>
      <c r="V26" s="32">
        <f>IF(1&gt;0,MAX(W26,L26)*V11,"")</f>
        <v>2750</v>
      </c>
      <c r="W26" s="32">
        <v>250</v>
      </c>
      <c r="X26" s="32">
        <v>10</v>
      </c>
      <c r="Y26" s="8" t="s">
        <v>1</v>
      </c>
      <c r="Z26" s="8">
        <f>IF(Q24&lt;&gt;0,AD26*Q26/Q24,0)</f>
        <v>39.737482990399776</v>
      </c>
      <c r="AA26" s="8">
        <f>IF(Q24&lt;&gt;0,AE26*Q26/Q24,0)</f>
        <v>1.589499319615991</v>
      </c>
      <c r="AB26" s="8" t="e">
        <f>IF(Q24&lt;&gt;0,AD26*Q26/Q13,0)</f>
        <v>#REF!</v>
      </c>
      <c r="AC26" s="8" t="e">
        <f>IF(Q24&lt;&gt;0,AE26*Q26/Q13,0)</f>
        <v>#REF!</v>
      </c>
      <c r="AD26" s="8">
        <f t="shared" si="5"/>
        <v>250</v>
      </c>
      <c r="AE26" s="8">
        <f t="shared" si="5"/>
        <v>10</v>
      </c>
      <c r="AF26" s="54">
        <v>1</v>
      </c>
      <c r="AG26" s="55">
        <v>1</v>
      </c>
      <c r="AH26" s="55"/>
      <c r="AI26" s="55"/>
      <c r="AJ26" s="55">
        <v>1</v>
      </c>
      <c r="AK26" s="55">
        <v>1</v>
      </c>
      <c r="AL26" s="55"/>
      <c r="AM26" s="55"/>
      <c r="AN26" s="55">
        <v>1</v>
      </c>
      <c r="AO26" s="55"/>
      <c r="AP26" s="55">
        <v>1</v>
      </c>
      <c r="AQ26" s="55"/>
      <c r="AR26" s="55"/>
      <c r="AS26" s="55">
        <v>1</v>
      </c>
      <c r="AT26" s="55">
        <v>1</v>
      </c>
      <c r="AU26" s="55"/>
      <c r="AV26" s="55">
        <v>1</v>
      </c>
      <c r="AW26" s="55"/>
      <c r="AX26" s="55"/>
      <c r="AY26" s="55"/>
      <c r="AZ26" s="55"/>
      <c r="BA26" s="55"/>
      <c r="BB26" s="55"/>
      <c r="BC26" s="55">
        <v>1</v>
      </c>
      <c r="BD26" s="55"/>
      <c r="BE26" s="55">
        <v>1</v>
      </c>
      <c r="BF26" s="55"/>
      <c r="BG26" s="55"/>
      <c r="BH26" s="55">
        <v>1</v>
      </c>
      <c r="BI26" s="55">
        <v>1</v>
      </c>
      <c r="BJ26" s="55">
        <v>1</v>
      </c>
      <c r="BK26" s="55">
        <v>1</v>
      </c>
      <c r="BL26" s="55">
        <v>1</v>
      </c>
      <c r="BM26" s="55"/>
      <c r="BN26" s="55"/>
      <c r="BO26" s="55"/>
      <c r="BP26" s="55">
        <v>1</v>
      </c>
      <c r="BQ26" s="55">
        <v>1</v>
      </c>
      <c r="BR26" s="55"/>
      <c r="BS26" s="55">
        <v>1</v>
      </c>
      <c r="BT26" s="55"/>
      <c r="BU26" s="55"/>
      <c r="BV26" s="55">
        <v>1</v>
      </c>
      <c r="BW26" s="55"/>
      <c r="BX26" s="55">
        <v>1</v>
      </c>
      <c r="BY26" s="55">
        <v>1</v>
      </c>
      <c r="BZ26" s="55"/>
      <c r="CA26" s="55"/>
      <c r="CB26" s="55"/>
      <c r="CC26" s="55"/>
      <c r="CD26" s="55">
        <v>1</v>
      </c>
      <c r="CE26" s="55">
        <v>1</v>
      </c>
      <c r="CF26" s="55"/>
      <c r="CG26" s="55">
        <v>1</v>
      </c>
      <c r="CH26" s="55"/>
      <c r="CI26" s="55"/>
      <c r="CJ26" s="55">
        <v>1</v>
      </c>
      <c r="CK26" s="55"/>
      <c r="CL26" s="55">
        <v>1</v>
      </c>
      <c r="CM26" s="55">
        <v>1</v>
      </c>
      <c r="CN26" s="55"/>
      <c r="CO26" s="55">
        <v>1</v>
      </c>
      <c r="CP26" s="55">
        <v>1</v>
      </c>
      <c r="CQ26" s="55">
        <v>1</v>
      </c>
      <c r="CR26" s="55"/>
      <c r="CS26" s="55">
        <v>1</v>
      </c>
      <c r="CT26" s="55"/>
      <c r="CU26" s="55"/>
      <c r="CV26" s="55"/>
      <c r="CW26" s="55">
        <v>1</v>
      </c>
      <c r="CX26" s="55"/>
      <c r="CY26" s="55">
        <v>1</v>
      </c>
      <c r="CZ26" s="55"/>
      <c r="DA26" s="55"/>
      <c r="DB26" s="55"/>
      <c r="DC26" s="55">
        <v>1</v>
      </c>
      <c r="DD26" s="55">
        <v>1</v>
      </c>
      <c r="DE26" s="55">
        <v>1</v>
      </c>
      <c r="DF26" s="55"/>
    </row>
    <row r="27" spans="1:110" ht="18" customHeight="1">
      <c r="A27" s="1"/>
      <c r="B27" s="7">
        <v>20</v>
      </c>
      <c r="C27" s="7">
        <v>11</v>
      </c>
      <c r="D27" s="9" t="s">
        <v>48</v>
      </c>
      <c r="E27" s="32">
        <v>1</v>
      </c>
      <c r="F27" s="32">
        <v>58</v>
      </c>
      <c r="G27" s="32">
        <v>58</v>
      </c>
      <c r="H27" s="33">
        <f t="shared" si="0"/>
        <v>1</v>
      </c>
      <c r="I27" s="32">
        <v>2749</v>
      </c>
      <c r="J27" s="32">
        <v>6637</v>
      </c>
      <c r="K27" s="32">
        <v>9386.5411111111098</v>
      </c>
      <c r="L27" s="32">
        <v>161.836915708812</v>
      </c>
      <c r="M27" s="32">
        <v>5.2279693486590002</v>
      </c>
      <c r="N27" s="34" t="s">
        <v>1</v>
      </c>
      <c r="O27" s="6" t="s">
        <v>48</v>
      </c>
      <c r="P27" s="7">
        <v>1</v>
      </c>
      <c r="Q27" s="32">
        <f>SUM(R27:V27)</f>
        <v>17061</v>
      </c>
      <c r="R27" s="32">
        <f>IF(1&gt;0,MAX(W27,L27)*R11,"")</f>
        <v>0</v>
      </c>
      <c r="S27" s="32">
        <f>IF(1&gt;0,MAX(W27,L27)*S11,"")</f>
        <v>0</v>
      </c>
      <c r="T27" s="32">
        <f>IF(1&gt;0,MAX(W27,L27)*T11,"")</f>
        <v>5808</v>
      </c>
      <c r="U27" s="32">
        <f>IF(1&gt;0,MAX(W27,L27)*U11,"")</f>
        <v>7260</v>
      </c>
      <c r="V27" s="32">
        <f>IF(1&gt;0,MAX(W27,L27)*V11,"")</f>
        <v>3993</v>
      </c>
      <c r="W27" s="32">
        <v>363</v>
      </c>
      <c r="X27" s="32">
        <v>12</v>
      </c>
      <c r="Y27" s="8" t="s">
        <v>1</v>
      </c>
      <c r="Z27" s="8">
        <f>IF(Q24&lt;&gt;0,AD27*Q27/Q24,0)</f>
        <v>83.778694338591805</v>
      </c>
      <c r="AA27" s="8">
        <f>IF(Q24&lt;&gt;0,AE27*Q27/Q24,0)</f>
        <v>2.7695436144989025</v>
      </c>
      <c r="AB27" s="8" t="e">
        <f>IF(Q24&lt;&gt;0,AD27*Q27/Q13,0)</f>
        <v>#REF!</v>
      </c>
      <c r="AC27" s="8" t="e">
        <f>IF(Q24&lt;&gt;0,AE27*Q27/Q13,0)</f>
        <v>#REF!</v>
      </c>
      <c r="AD27" s="8">
        <f t="shared" si="5"/>
        <v>363</v>
      </c>
      <c r="AE27" s="8">
        <f t="shared" si="5"/>
        <v>12</v>
      </c>
      <c r="AF27" s="54"/>
      <c r="AG27" s="55"/>
      <c r="AH27" s="55"/>
      <c r="AI27" s="55"/>
      <c r="AJ27" s="55"/>
      <c r="AK27" s="55">
        <v>1</v>
      </c>
      <c r="AL27" s="55"/>
      <c r="AM27" s="55"/>
      <c r="AN27" s="55"/>
      <c r="AO27" s="55"/>
      <c r="AP27" s="55">
        <v>1</v>
      </c>
      <c r="AQ27" s="55"/>
      <c r="AR27" s="55"/>
      <c r="AS27" s="55">
        <v>1</v>
      </c>
      <c r="AT27" s="55"/>
      <c r="AU27" s="55">
        <v>1</v>
      </c>
      <c r="AV27" s="55"/>
      <c r="AW27" s="55">
        <v>1</v>
      </c>
      <c r="AX27" s="55"/>
      <c r="AY27" s="55"/>
      <c r="AZ27" s="55"/>
      <c r="BA27" s="55"/>
      <c r="BB27" s="55"/>
      <c r="BC27" s="55">
        <v>1</v>
      </c>
      <c r="BD27" s="55"/>
      <c r="BE27" s="55"/>
      <c r="BF27" s="55"/>
      <c r="BG27" s="55"/>
      <c r="BH27" s="55"/>
      <c r="BI27" s="55">
        <v>1</v>
      </c>
      <c r="BJ27" s="55">
        <v>1</v>
      </c>
      <c r="BK27" s="55">
        <v>1</v>
      </c>
      <c r="BL27" s="55">
        <v>1</v>
      </c>
      <c r="BM27" s="55">
        <v>1</v>
      </c>
      <c r="BN27" s="55"/>
      <c r="BO27" s="55"/>
      <c r="BP27" s="55">
        <v>1</v>
      </c>
      <c r="BQ27" s="55">
        <v>1</v>
      </c>
      <c r="BR27" s="55"/>
      <c r="BS27" s="55">
        <v>1</v>
      </c>
      <c r="BT27" s="55"/>
      <c r="BU27" s="55"/>
      <c r="BV27" s="55">
        <v>1</v>
      </c>
      <c r="BW27" s="55"/>
      <c r="BX27" s="55">
        <v>1</v>
      </c>
      <c r="BY27" s="55">
        <v>1</v>
      </c>
      <c r="BZ27" s="55"/>
      <c r="CA27" s="55"/>
      <c r="CB27" s="55"/>
      <c r="CC27" s="55">
        <v>1</v>
      </c>
      <c r="CD27" s="55">
        <v>1</v>
      </c>
      <c r="CE27" s="55">
        <v>1</v>
      </c>
      <c r="CF27" s="55">
        <v>1</v>
      </c>
      <c r="CG27" s="55">
        <v>1</v>
      </c>
      <c r="CH27" s="55"/>
      <c r="CI27" s="55">
        <v>1</v>
      </c>
      <c r="CJ27" s="55">
        <v>1</v>
      </c>
      <c r="CK27" s="55">
        <v>1</v>
      </c>
      <c r="CL27" s="55">
        <v>1</v>
      </c>
      <c r="CM27" s="55">
        <v>1</v>
      </c>
      <c r="CN27" s="55"/>
      <c r="CO27" s="55">
        <v>1</v>
      </c>
      <c r="CP27" s="55"/>
      <c r="CQ27" s="55">
        <v>1</v>
      </c>
      <c r="CR27" s="55"/>
      <c r="CS27" s="55">
        <v>1</v>
      </c>
      <c r="CT27" s="55">
        <v>1</v>
      </c>
      <c r="CU27" s="55"/>
      <c r="CV27" s="55"/>
      <c r="CW27" s="55">
        <v>1</v>
      </c>
      <c r="CX27" s="55"/>
      <c r="CY27" s="55">
        <v>1</v>
      </c>
      <c r="CZ27" s="55"/>
      <c r="DA27" s="55"/>
      <c r="DB27" s="55"/>
      <c r="DC27" s="55"/>
      <c r="DD27" s="55">
        <v>1</v>
      </c>
      <c r="DE27" s="55"/>
      <c r="DF27" s="55"/>
    </row>
    <row r="28" spans="1:110" ht="18" customHeight="1">
      <c r="A28" s="1"/>
      <c r="B28" s="7">
        <v>24</v>
      </c>
      <c r="C28" s="7">
        <v>12</v>
      </c>
      <c r="D28" s="9" t="s">
        <v>45</v>
      </c>
      <c r="E28" s="32">
        <v>0</v>
      </c>
      <c r="F28" s="32">
        <v>0</v>
      </c>
      <c r="G28" s="32">
        <v>0</v>
      </c>
      <c r="H28" s="33" t="str">
        <f t="shared" si="0"/>
        <v/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4" t="s">
        <v>1</v>
      </c>
      <c r="O28" s="6" t="s">
        <v>45</v>
      </c>
      <c r="P28" s="7">
        <v>1</v>
      </c>
      <c r="Q28" s="32">
        <f>SUM(R28:V28)</f>
        <v>0</v>
      </c>
      <c r="R28" s="32">
        <f>IF(1&gt;0,MAX(W28,L28)*R11,"")</f>
        <v>0</v>
      </c>
      <c r="S28" s="32" t="str">
        <f>IF(0&gt;0,MAX(W28,L28)*S11,"")</f>
        <v/>
      </c>
      <c r="T28" s="32" t="str">
        <f>IF(0&gt;0,MAX(W28,L28)*T11,"")</f>
        <v/>
      </c>
      <c r="U28" s="32" t="str">
        <f>IF(0&gt;0,MAX(W28,L28)*U11,"")</f>
        <v/>
      </c>
      <c r="V28" s="32" t="str">
        <f>IF(0&gt;0,MAX(W28,L28)*V11,"")</f>
        <v/>
      </c>
      <c r="W28" s="32">
        <v>343</v>
      </c>
      <c r="X28" s="32">
        <v>3</v>
      </c>
      <c r="Y28" s="8" t="s">
        <v>1</v>
      </c>
      <c r="Z28" s="8">
        <f>IF(Q24&lt;&gt;0,AD28*Q28/Q24,0)</f>
        <v>0</v>
      </c>
      <c r="AA28" s="8">
        <f>IF(Q24&lt;&gt;0,AE28*Q28/Q24,0)</f>
        <v>0</v>
      </c>
      <c r="AB28" s="8" t="e">
        <f>IF(Q24&lt;&gt;0,AD28*Q28/Q13,0)</f>
        <v>#REF!</v>
      </c>
      <c r="AC28" s="8" t="e">
        <f>IF(Q24&lt;&gt;0,AE28*Q28/Q13,0)</f>
        <v>#REF!</v>
      </c>
      <c r="AD28" s="8">
        <f t="shared" si="5"/>
        <v>343</v>
      </c>
      <c r="AE28" s="8">
        <f t="shared" si="5"/>
        <v>3</v>
      </c>
      <c r="AF28" s="54">
        <v>1</v>
      </c>
      <c r="AG28" s="55">
        <v>1</v>
      </c>
      <c r="AH28" s="55"/>
      <c r="AI28" s="55">
        <v>1</v>
      </c>
      <c r="AJ28" s="55">
        <v>1</v>
      </c>
      <c r="AK28" s="55">
        <v>1</v>
      </c>
      <c r="AL28" s="55">
        <v>1</v>
      </c>
      <c r="AM28" s="55"/>
      <c r="AN28" s="55">
        <v>1</v>
      </c>
      <c r="AO28" s="55">
        <v>1</v>
      </c>
      <c r="AP28" s="55">
        <v>1</v>
      </c>
      <c r="AQ28" s="55"/>
      <c r="AR28" s="55"/>
      <c r="AS28" s="55"/>
      <c r="AT28" s="55"/>
      <c r="AU28" s="55">
        <v>1</v>
      </c>
      <c r="AV28" s="55"/>
      <c r="AW28" s="55">
        <v>1</v>
      </c>
      <c r="AX28" s="55"/>
      <c r="AY28" s="55">
        <v>1</v>
      </c>
      <c r="AZ28" s="55">
        <v>1</v>
      </c>
      <c r="BA28" s="55"/>
      <c r="BB28" s="55"/>
      <c r="BC28" s="55">
        <v>1</v>
      </c>
      <c r="BD28" s="55"/>
      <c r="BE28" s="55">
        <v>1</v>
      </c>
      <c r="BF28" s="55"/>
      <c r="BG28" s="55">
        <v>1</v>
      </c>
      <c r="BH28" s="55">
        <v>1</v>
      </c>
      <c r="BI28" s="55">
        <v>1</v>
      </c>
      <c r="BJ28" s="55">
        <v>1</v>
      </c>
      <c r="BK28" s="55"/>
      <c r="BL28" s="55">
        <v>1</v>
      </c>
      <c r="BM28" s="55">
        <v>1</v>
      </c>
      <c r="BN28" s="55"/>
      <c r="BO28" s="55">
        <v>1</v>
      </c>
      <c r="BP28" s="55">
        <v>1</v>
      </c>
      <c r="BQ28" s="55">
        <v>1</v>
      </c>
      <c r="BR28" s="55">
        <v>1</v>
      </c>
      <c r="BS28" s="55">
        <v>1</v>
      </c>
      <c r="BT28" s="55"/>
      <c r="BU28" s="55"/>
      <c r="BV28" s="55"/>
      <c r="BW28" s="55"/>
      <c r="BX28" s="55">
        <v>1</v>
      </c>
      <c r="BY28" s="55">
        <v>1</v>
      </c>
      <c r="BZ28" s="55"/>
      <c r="CA28" s="55">
        <v>1</v>
      </c>
      <c r="CB28" s="55"/>
      <c r="CC28" s="55">
        <v>1</v>
      </c>
      <c r="CD28" s="55">
        <v>1</v>
      </c>
      <c r="CE28" s="55"/>
      <c r="CF28" s="55">
        <v>1</v>
      </c>
      <c r="CG28" s="55"/>
      <c r="CH28" s="55"/>
      <c r="CI28" s="55">
        <v>1</v>
      </c>
      <c r="CJ28" s="55">
        <v>1</v>
      </c>
      <c r="CK28" s="55"/>
      <c r="CL28" s="55">
        <v>1</v>
      </c>
      <c r="CM28" s="55"/>
      <c r="CN28" s="55"/>
      <c r="CO28" s="55">
        <v>1</v>
      </c>
      <c r="CP28" s="55">
        <v>1</v>
      </c>
      <c r="CQ28" s="55">
        <v>1</v>
      </c>
      <c r="CR28" s="55"/>
      <c r="CS28" s="55"/>
      <c r="CT28" s="55"/>
      <c r="CU28" s="55">
        <v>1</v>
      </c>
      <c r="CV28" s="55"/>
      <c r="CW28" s="55"/>
      <c r="CX28" s="55"/>
      <c r="CY28" s="55"/>
      <c r="CZ28" s="55"/>
      <c r="DA28" s="55">
        <v>1</v>
      </c>
      <c r="DB28" s="55"/>
      <c r="DC28" s="55"/>
      <c r="DD28" s="55">
        <v>1</v>
      </c>
      <c r="DE28" s="55">
        <v>1</v>
      </c>
      <c r="DF28" s="55"/>
    </row>
    <row r="29" spans="1:110" ht="18" customHeight="1">
      <c r="A29" s="1"/>
      <c r="B29" s="7">
        <v>25</v>
      </c>
      <c r="C29" s="7">
        <v>13</v>
      </c>
      <c r="D29" s="9" t="s">
        <v>46</v>
      </c>
      <c r="E29" s="32">
        <v>0</v>
      </c>
      <c r="F29" s="32">
        <v>0</v>
      </c>
      <c r="G29" s="32">
        <v>0</v>
      </c>
      <c r="H29" s="33" t="str">
        <f t="shared" si="0"/>
        <v/>
      </c>
      <c r="I29" s="32">
        <v>45</v>
      </c>
      <c r="J29" s="32">
        <v>421</v>
      </c>
      <c r="K29" s="32">
        <v>466.886666666667</v>
      </c>
      <c r="L29" s="32">
        <v>24.149310344827601</v>
      </c>
      <c r="M29" s="32">
        <v>0.12068965517241401</v>
      </c>
      <c r="N29" s="34" t="s">
        <v>1</v>
      </c>
      <c r="O29" s="6" t="s">
        <v>46</v>
      </c>
      <c r="P29" s="7">
        <v>1</v>
      </c>
      <c r="Q29" s="32">
        <f>SUM(R29:V29)</f>
        <v>0</v>
      </c>
      <c r="R29" s="32">
        <f>IF(1&gt;0,MAX(W29,L29)*R11,"")</f>
        <v>0</v>
      </c>
      <c r="S29" s="32" t="str">
        <f>IF(0&gt;0,MAX(W29,L29)*S11,"")</f>
        <v/>
      </c>
      <c r="T29" s="32" t="str">
        <f>IF(0&gt;0,MAX(W29,L29)*T11,"")</f>
        <v/>
      </c>
      <c r="U29" s="32" t="str">
        <f>IF(0&gt;0,MAX(W29,L29)*U11,"")</f>
        <v/>
      </c>
      <c r="V29" s="32" t="str">
        <f>IF(0&gt;0,MAX(W29,L29)*V11,"")</f>
        <v/>
      </c>
      <c r="W29" s="32">
        <v>470</v>
      </c>
      <c r="X29" s="32">
        <v>3</v>
      </c>
      <c r="Y29" s="8" t="s">
        <v>1</v>
      </c>
      <c r="Z29" s="8">
        <f>IF(Q24&lt;&gt;0,AD29*Q29/Q24,0)</f>
        <v>0</v>
      </c>
      <c r="AA29" s="8">
        <f>IF(Q24&lt;&gt;0,AE29*Q29/Q24,0)</f>
        <v>0</v>
      </c>
      <c r="AB29" s="8" t="e">
        <f>IF(Q24&lt;&gt;0,AD29*Q29/Q13,0)</f>
        <v>#REF!</v>
      </c>
      <c r="AC29" s="8" t="e">
        <f>IF(Q24&lt;&gt;0,AE29*Q29/Q13,0)</f>
        <v>#REF!</v>
      </c>
      <c r="AD29" s="8">
        <f t="shared" si="5"/>
        <v>470</v>
      </c>
      <c r="AE29" s="8">
        <f t="shared" si="5"/>
        <v>3</v>
      </c>
      <c r="AF29" s="54"/>
      <c r="AG29" s="55"/>
      <c r="AH29" s="55"/>
      <c r="AI29" s="55"/>
      <c r="AJ29" s="55"/>
      <c r="AK29" s="55"/>
      <c r="AL29" s="55"/>
      <c r="AM29" s="55"/>
      <c r="AN29" s="55">
        <v>1</v>
      </c>
      <c r="AO29" s="55"/>
      <c r="AP29" s="55"/>
      <c r="AQ29" s="55"/>
      <c r="AR29" s="55"/>
      <c r="AS29" s="55"/>
      <c r="AT29" s="55"/>
      <c r="AU29" s="55"/>
      <c r="AV29" s="55"/>
      <c r="AW29" s="55">
        <v>1</v>
      </c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</row>
    <row r="30" spans="1:110" ht="18" customHeight="1">
      <c r="A30" s="1"/>
      <c r="B30" s="25" t="s">
        <v>1</v>
      </c>
      <c r="C30" s="25" t="s">
        <v>34</v>
      </c>
      <c r="D30" s="26" t="s">
        <v>50</v>
      </c>
      <c r="E30" s="27">
        <v>3</v>
      </c>
      <c r="F30" s="28">
        <f>SUM(F31:F34)</f>
        <v>174</v>
      </c>
      <c r="G30" s="28">
        <f>SUM(G31:G34)</f>
        <v>167.5555555555556</v>
      </c>
      <c r="H30" s="29">
        <f t="shared" si="0"/>
        <v>0.96296296296296324</v>
      </c>
      <c r="I30" s="27">
        <f>SUM(I31:I34)</f>
        <v>60865</v>
      </c>
      <c r="J30" s="27">
        <f>SUM(J31:J34)</f>
        <v>52445</v>
      </c>
      <c r="K30" s="27">
        <v>124203.74888888899</v>
      </c>
      <c r="L30" s="27">
        <v>730.23047681254104</v>
      </c>
      <c r="M30" s="27">
        <v>19.0777269758328</v>
      </c>
      <c r="N30" s="20" t="s">
        <v>1</v>
      </c>
      <c r="O30" s="30" t="s">
        <v>50</v>
      </c>
      <c r="P30" s="25">
        <v>5</v>
      </c>
      <c r="Q30" s="27">
        <f t="shared" ref="Q30:V30" si="6">SUM(Q31:Q34)</f>
        <v>82264.261168582365</v>
      </c>
      <c r="R30" s="27">
        <f t="shared" si="6"/>
        <v>0</v>
      </c>
      <c r="S30" s="27">
        <f t="shared" si="6"/>
        <v>0</v>
      </c>
      <c r="T30" s="27">
        <f t="shared" si="6"/>
        <v>28004.854865900386</v>
      </c>
      <c r="U30" s="27">
        <f t="shared" si="6"/>
        <v>35006.068582375476</v>
      </c>
      <c r="V30" s="27">
        <f t="shared" si="6"/>
        <v>19253.337720306514</v>
      </c>
      <c r="W30" s="27">
        <f>Z30</f>
        <v>587.67386961044053</v>
      </c>
      <c r="X30" s="27">
        <f>AA30</f>
        <v>17.684885591996821</v>
      </c>
      <c r="Y30" s="24" t="s">
        <v>1</v>
      </c>
      <c r="Z30" s="31">
        <f>SUM(Z31:Z34)</f>
        <v>587.67386961044053</v>
      </c>
      <c r="AA30" s="31">
        <f>SUM(AA31:AA34)</f>
        <v>17.684885591996821</v>
      </c>
      <c r="AB30" s="24" t="s">
        <v>1</v>
      </c>
      <c r="AC30" s="24" t="s">
        <v>1</v>
      </c>
      <c r="AD30" s="31">
        <f>SUM(AD31:AD34)</f>
        <v>2207.3034291187741</v>
      </c>
      <c r="AE30" s="31">
        <f>SUM(AE31:AE34)</f>
        <v>56.253831417624525</v>
      </c>
      <c r="AF30" s="54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</row>
    <row r="31" spans="1:110" ht="18" customHeight="1">
      <c r="A31" s="1"/>
      <c r="B31" s="7">
        <v>33</v>
      </c>
      <c r="C31" s="7">
        <v>14</v>
      </c>
      <c r="D31" s="9" t="s">
        <v>52</v>
      </c>
      <c r="E31" s="32">
        <v>1</v>
      </c>
      <c r="F31" s="32">
        <v>58</v>
      </c>
      <c r="G31" s="32">
        <v>51.5555555555556</v>
      </c>
      <c r="H31" s="33">
        <f t="shared" si="0"/>
        <v>0.88888888888888962</v>
      </c>
      <c r="I31" s="32">
        <v>15193</v>
      </c>
      <c r="J31" s="32">
        <v>15230</v>
      </c>
      <c r="K31" s="32">
        <v>30424.2133333333</v>
      </c>
      <c r="L31" s="32">
        <v>590.12482758620695</v>
      </c>
      <c r="M31" s="32">
        <v>4.1810344827586201</v>
      </c>
      <c r="N31" s="34" t="s">
        <v>1</v>
      </c>
      <c r="O31" s="6" t="s">
        <v>52</v>
      </c>
      <c r="P31" s="7">
        <v>1</v>
      </c>
      <c r="Q31" s="32">
        <f>SUM(R31:V31)</f>
        <v>27735.866896551728</v>
      </c>
      <c r="R31" s="32">
        <f>IF(1&gt;0,MAX(W31,L31)*R11,"")</f>
        <v>0</v>
      </c>
      <c r="S31" s="32">
        <f>IF(1&gt;0,MAX(W31,L31)*S11,"")</f>
        <v>0</v>
      </c>
      <c r="T31" s="32">
        <f>IF(1&gt;0,MAX(W31,L31)*T11,"")</f>
        <v>9441.9972413793112</v>
      </c>
      <c r="U31" s="32">
        <f>IF(1&gt;0,MAX(W31,L31)*U11,"")</f>
        <v>11802.49655172414</v>
      </c>
      <c r="V31" s="32">
        <f>IF(1&gt;0,MAX(W31,L31)*V11,"")</f>
        <v>6491.3731034482762</v>
      </c>
      <c r="W31" s="32">
        <v>407</v>
      </c>
      <c r="X31" s="32">
        <v>3</v>
      </c>
      <c r="Y31" s="8" t="s">
        <v>1</v>
      </c>
      <c r="Z31" s="8">
        <f>IF(Q30&lt;&gt;0,AD31*Q31/Q30,0)</f>
        <v>198.96396609871397</v>
      </c>
      <c r="AA31" s="8">
        <f>IF(Q30&lt;&gt;0,AE31*Q31/Q30,0)</f>
        <v>1.4096597265493251</v>
      </c>
      <c r="AB31" s="8" t="e">
        <f>IF(Q30&lt;&gt;0,AD31*Q31/Q13,0)</f>
        <v>#REF!</v>
      </c>
      <c r="AC31" s="8" t="e">
        <f>IF(Q30&lt;&gt;0,AE31*Q31/Q13,0)</f>
        <v>#REF!</v>
      </c>
      <c r="AD31" s="8">
        <f t="shared" ref="AD31:AE34" si="7">MAX(W31,L31)</f>
        <v>590.12482758620695</v>
      </c>
      <c r="AE31" s="8">
        <f t="shared" si="7"/>
        <v>4.1810344827586201</v>
      </c>
      <c r="AF31" s="54">
        <v>1</v>
      </c>
      <c r="AG31" s="55">
        <v>1</v>
      </c>
      <c r="AH31" s="55">
        <v>1</v>
      </c>
      <c r="AI31" s="55">
        <v>1</v>
      </c>
      <c r="AJ31" s="55">
        <v>1</v>
      </c>
      <c r="AK31" s="55">
        <v>1</v>
      </c>
      <c r="AL31" s="55">
        <v>1</v>
      </c>
      <c r="AM31" s="55">
        <v>1</v>
      </c>
      <c r="AN31" s="55">
        <v>1</v>
      </c>
      <c r="AO31" s="55">
        <v>1</v>
      </c>
      <c r="AP31" s="55">
        <v>1</v>
      </c>
      <c r="AQ31" s="55">
        <v>1</v>
      </c>
      <c r="AR31" s="55">
        <v>1</v>
      </c>
      <c r="AS31" s="55">
        <v>1</v>
      </c>
      <c r="AT31" s="55">
        <v>1</v>
      </c>
      <c r="AU31" s="55">
        <v>1</v>
      </c>
      <c r="AV31" s="55">
        <v>1</v>
      </c>
      <c r="AW31" s="55">
        <v>1</v>
      </c>
      <c r="AX31" s="55">
        <v>1</v>
      </c>
      <c r="AY31" s="55">
        <v>1</v>
      </c>
      <c r="AZ31" s="55">
        <v>1</v>
      </c>
      <c r="BA31" s="55">
        <v>1</v>
      </c>
      <c r="BB31" s="55">
        <v>1</v>
      </c>
      <c r="BC31" s="55">
        <v>1</v>
      </c>
      <c r="BD31" s="55">
        <v>1</v>
      </c>
      <c r="BE31" s="55">
        <v>1</v>
      </c>
      <c r="BF31" s="55">
        <v>1</v>
      </c>
      <c r="BG31" s="55">
        <v>1</v>
      </c>
      <c r="BH31" s="55">
        <v>1</v>
      </c>
      <c r="BI31" s="55">
        <v>1</v>
      </c>
      <c r="BJ31" s="55">
        <v>1</v>
      </c>
      <c r="BK31" s="55">
        <v>1</v>
      </c>
      <c r="BL31" s="55">
        <v>1</v>
      </c>
      <c r="BM31" s="55">
        <v>1</v>
      </c>
      <c r="BN31" s="55"/>
      <c r="BO31" s="55">
        <v>1</v>
      </c>
      <c r="BP31" s="55">
        <v>1</v>
      </c>
      <c r="BQ31" s="55">
        <v>1</v>
      </c>
      <c r="BR31" s="55"/>
      <c r="BS31" s="55">
        <v>1</v>
      </c>
      <c r="BT31" s="55">
        <v>1</v>
      </c>
      <c r="BU31" s="55">
        <v>1</v>
      </c>
      <c r="BV31" s="55">
        <v>1</v>
      </c>
      <c r="BW31" s="55">
        <v>1</v>
      </c>
      <c r="BX31" s="55">
        <v>1</v>
      </c>
      <c r="BY31" s="55">
        <v>1</v>
      </c>
      <c r="BZ31" s="55">
        <v>1</v>
      </c>
      <c r="CA31" s="55">
        <v>1</v>
      </c>
      <c r="CB31" s="55">
        <v>1</v>
      </c>
      <c r="CC31" s="55">
        <v>1</v>
      </c>
      <c r="CD31" s="55">
        <v>1</v>
      </c>
      <c r="CE31" s="55">
        <v>1</v>
      </c>
      <c r="CF31" s="55">
        <v>1</v>
      </c>
      <c r="CG31" s="55">
        <v>1</v>
      </c>
      <c r="CH31" s="55">
        <v>1</v>
      </c>
      <c r="CI31" s="55">
        <v>1</v>
      </c>
      <c r="CJ31" s="55">
        <v>1</v>
      </c>
      <c r="CK31" s="55">
        <v>1</v>
      </c>
      <c r="CL31" s="55">
        <v>1</v>
      </c>
      <c r="CM31" s="55">
        <v>1</v>
      </c>
      <c r="CN31" s="55">
        <v>1</v>
      </c>
      <c r="CO31" s="55">
        <v>1</v>
      </c>
      <c r="CP31" s="55">
        <v>1</v>
      </c>
      <c r="CQ31" s="55">
        <v>1</v>
      </c>
      <c r="CR31" s="55">
        <v>1</v>
      </c>
      <c r="CS31" s="55">
        <v>1</v>
      </c>
      <c r="CT31" s="55">
        <v>1</v>
      </c>
      <c r="CU31" s="55">
        <v>1</v>
      </c>
      <c r="CV31" s="55">
        <v>1</v>
      </c>
      <c r="CW31" s="55">
        <v>1</v>
      </c>
      <c r="CX31" s="55">
        <v>1</v>
      </c>
      <c r="CY31" s="55">
        <v>1</v>
      </c>
      <c r="CZ31" s="55">
        <v>1</v>
      </c>
      <c r="DA31" s="55">
        <v>1</v>
      </c>
      <c r="DB31" s="55"/>
      <c r="DC31" s="55">
        <v>1</v>
      </c>
      <c r="DD31" s="55">
        <v>1</v>
      </c>
      <c r="DE31" s="55">
        <v>1</v>
      </c>
      <c r="DF31" s="55"/>
    </row>
    <row r="32" spans="1:110" ht="18" customHeight="1">
      <c r="A32" s="1"/>
      <c r="B32" s="7">
        <v>34</v>
      </c>
      <c r="C32" s="7">
        <v>15</v>
      </c>
      <c r="D32" s="9" t="s">
        <v>89</v>
      </c>
      <c r="E32" s="32">
        <v>1</v>
      </c>
      <c r="F32" s="32">
        <v>58</v>
      </c>
      <c r="G32" s="32">
        <v>58</v>
      </c>
      <c r="H32" s="33">
        <f t="shared" si="0"/>
        <v>1</v>
      </c>
      <c r="I32" s="32">
        <v>21730</v>
      </c>
      <c r="J32" s="32">
        <v>15431</v>
      </c>
      <c r="K32" s="32">
        <v>37161.980000000003</v>
      </c>
      <c r="L32" s="32">
        <v>640.72379310344797</v>
      </c>
      <c r="M32" s="32">
        <v>24.701149425287401</v>
      </c>
      <c r="N32" s="34" t="s">
        <v>1</v>
      </c>
      <c r="O32" s="6" t="s">
        <v>89</v>
      </c>
      <c r="P32" s="7">
        <v>1</v>
      </c>
      <c r="Q32" s="32">
        <f>SUM(R32:V32)</f>
        <v>30114.018275862054</v>
      </c>
      <c r="R32" s="32">
        <f>IF(1&gt;0,MAX(W32,L32)*R11,"")</f>
        <v>0</v>
      </c>
      <c r="S32" s="32">
        <f>IF(1&gt;0,MAX(W32,L32)*S11,"")</f>
        <v>0</v>
      </c>
      <c r="T32" s="32">
        <f>IF(1&gt;0,MAX(W32,L32)*T11,"")</f>
        <v>10251.580689655168</v>
      </c>
      <c r="U32" s="32">
        <f>IF(1&gt;0,MAX(W32,L32)*U11,"")</f>
        <v>12814.475862068959</v>
      </c>
      <c r="V32" s="32">
        <f>IF(1&gt;0,MAX(W32,L32)*V11,"")</f>
        <v>7047.9617241379274</v>
      </c>
      <c r="W32" s="32">
        <v>321</v>
      </c>
      <c r="X32" s="32">
        <v>13</v>
      </c>
      <c r="Y32" s="8" t="s">
        <v>1</v>
      </c>
      <c r="Z32" s="8">
        <f>IF(Q30&lt;&gt;0,AD32*Q32/Q30,0)</f>
        <v>234.54617766221156</v>
      </c>
      <c r="AA32" s="8">
        <f>IF(Q30&lt;&gt;0,AE32*Q32/Q30,0)</f>
        <v>9.0422117048319066</v>
      </c>
      <c r="AB32" s="8" t="e">
        <f>IF(Q30&lt;&gt;0,AD32*Q32/Q13,0)</f>
        <v>#REF!</v>
      </c>
      <c r="AC32" s="8" t="e">
        <f>IF(Q30&lt;&gt;0,AE32*Q32/Q13,0)</f>
        <v>#REF!</v>
      </c>
      <c r="AD32" s="8">
        <f t="shared" si="7"/>
        <v>640.72379310344797</v>
      </c>
      <c r="AE32" s="8">
        <f t="shared" si="7"/>
        <v>24.701149425287401</v>
      </c>
      <c r="AF32" s="54">
        <v>1</v>
      </c>
      <c r="AG32" s="55">
        <v>1</v>
      </c>
      <c r="AH32" s="55">
        <v>1</v>
      </c>
      <c r="AI32" s="55">
        <v>1</v>
      </c>
      <c r="AJ32" s="55">
        <v>1</v>
      </c>
      <c r="AK32" s="55">
        <v>1</v>
      </c>
      <c r="AL32" s="55">
        <v>1</v>
      </c>
      <c r="AM32" s="55">
        <v>1</v>
      </c>
      <c r="AN32" s="55">
        <v>1</v>
      </c>
      <c r="AO32" s="55">
        <v>1</v>
      </c>
      <c r="AP32" s="55">
        <v>1</v>
      </c>
      <c r="AQ32" s="55">
        <v>1</v>
      </c>
      <c r="AR32" s="55">
        <v>1</v>
      </c>
      <c r="AS32" s="55">
        <v>1</v>
      </c>
      <c r="AT32" s="55">
        <v>1</v>
      </c>
      <c r="AU32" s="55">
        <v>1</v>
      </c>
      <c r="AV32" s="55">
        <v>1</v>
      </c>
      <c r="AW32" s="55">
        <v>1</v>
      </c>
      <c r="AX32" s="55">
        <v>1</v>
      </c>
      <c r="AY32" s="55">
        <v>1</v>
      </c>
      <c r="AZ32" s="55">
        <v>1</v>
      </c>
      <c r="BA32" s="55">
        <v>1</v>
      </c>
      <c r="BB32" s="55">
        <v>1</v>
      </c>
      <c r="BC32" s="55">
        <v>1</v>
      </c>
      <c r="BD32" s="55">
        <v>1</v>
      </c>
      <c r="BE32" s="55">
        <v>1</v>
      </c>
      <c r="BF32" s="55">
        <v>1</v>
      </c>
      <c r="BG32" s="55">
        <v>1</v>
      </c>
      <c r="BH32" s="55">
        <v>1</v>
      </c>
      <c r="BI32" s="55">
        <v>1</v>
      </c>
      <c r="BJ32" s="55">
        <v>1</v>
      </c>
      <c r="BK32" s="55">
        <v>1</v>
      </c>
      <c r="BL32" s="55">
        <v>1</v>
      </c>
      <c r="BM32" s="55">
        <v>1</v>
      </c>
      <c r="BN32" s="55">
        <v>1</v>
      </c>
      <c r="BO32" s="55">
        <v>1</v>
      </c>
      <c r="BP32" s="55">
        <v>1</v>
      </c>
      <c r="BQ32" s="55">
        <v>1</v>
      </c>
      <c r="BR32" s="55">
        <v>1</v>
      </c>
      <c r="BS32" s="55">
        <v>1</v>
      </c>
      <c r="BT32" s="55">
        <v>1</v>
      </c>
      <c r="BU32" s="55">
        <v>1</v>
      </c>
      <c r="BV32" s="55">
        <v>1</v>
      </c>
      <c r="BW32" s="55">
        <v>1</v>
      </c>
      <c r="BX32" s="55">
        <v>1</v>
      </c>
      <c r="BY32" s="55">
        <v>1</v>
      </c>
      <c r="BZ32" s="55">
        <v>1</v>
      </c>
      <c r="CA32" s="55">
        <v>1</v>
      </c>
      <c r="CB32" s="55">
        <v>1</v>
      </c>
      <c r="CC32" s="55">
        <v>1</v>
      </c>
      <c r="CD32" s="55">
        <v>1</v>
      </c>
      <c r="CE32" s="55">
        <v>1</v>
      </c>
      <c r="CF32" s="55">
        <v>1</v>
      </c>
      <c r="CG32" s="55">
        <v>1</v>
      </c>
      <c r="CH32" s="55">
        <v>1</v>
      </c>
      <c r="CI32" s="55">
        <v>1</v>
      </c>
      <c r="CJ32" s="55">
        <v>1</v>
      </c>
      <c r="CK32" s="55">
        <v>1</v>
      </c>
      <c r="CL32" s="55">
        <v>1</v>
      </c>
      <c r="CM32" s="55">
        <v>1</v>
      </c>
      <c r="CN32" s="55">
        <v>1</v>
      </c>
      <c r="CO32" s="55">
        <v>1</v>
      </c>
      <c r="CP32" s="55">
        <v>1</v>
      </c>
      <c r="CQ32" s="55">
        <v>1</v>
      </c>
      <c r="CR32" s="55">
        <v>1</v>
      </c>
      <c r="CS32" s="55">
        <v>1</v>
      </c>
      <c r="CT32" s="55">
        <v>1</v>
      </c>
      <c r="CU32" s="55">
        <v>1</v>
      </c>
      <c r="CV32" s="55">
        <v>1</v>
      </c>
      <c r="CW32" s="55">
        <v>1</v>
      </c>
      <c r="CX32" s="55">
        <v>1</v>
      </c>
      <c r="CY32" s="55">
        <v>1</v>
      </c>
      <c r="CZ32" s="55">
        <v>1</v>
      </c>
      <c r="DA32" s="55">
        <v>1</v>
      </c>
      <c r="DB32" s="55">
        <v>1</v>
      </c>
      <c r="DC32" s="55">
        <v>1</v>
      </c>
      <c r="DD32" s="55">
        <v>1</v>
      </c>
      <c r="DE32" s="55">
        <v>1</v>
      </c>
      <c r="DF32" s="55"/>
    </row>
    <row r="33" spans="1:110" ht="18" customHeight="1">
      <c r="A33" s="1"/>
      <c r="B33" s="7">
        <v>35</v>
      </c>
      <c r="C33" s="7">
        <v>16</v>
      </c>
      <c r="D33" s="9" t="s">
        <v>53</v>
      </c>
      <c r="E33" s="32">
        <v>1</v>
      </c>
      <c r="F33" s="32">
        <v>58</v>
      </c>
      <c r="G33" s="32">
        <v>58</v>
      </c>
      <c r="H33" s="33">
        <f t="shared" si="0"/>
        <v>1</v>
      </c>
      <c r="I33" s="32">
        <v>18281</v>
      </c>
      <c r="J33" s="32">
        <v>11847</v>
      </c>
      <c r="K33" s="32">
        <v>30128.378888888899</v>
      </c>
      <c r="L33" s="32">
        <v>519.454808429119</v>
      </c>
      <c r="M33" s="32">
        <v>24.371647509578501</v>
      </c>
      <c r="N33" s="34" t="s">
        <v>1</v>
      </c>
      <c r="O33" s="6" t="s">
        <v>53</v>
      </c>
      <c r="P33" s="7">
        <v>1</v>
      </c>
      <c r="Q33" s="32">
        <f>SUM(R33:V33)</f>
        <v>24414.375996168594</v>
      </c>
      <c r="R33" s="32">
        <f>IF(1&gt;0,MAX(W33,L33)*R11,"")</f>
        <v>0</v>
      </c>
      <c r="S33" s="32">
        <f>IF(1&gt;0,MAX(W33,L33)*S11,"")</f>
        <v>0</v>
      </c>
      <c r="T33" s="32">
        <f>IF(1&gt;0,MAX(W33,L33)*T11,"")</f>
        <v>8311.276934865904</v>
      </c>
      <c r="U33" s="32">
        <f>IF(1&gt;0,MAX(W33,L33)*U11,"")</f>
        <v>10389.09616858238</v>
      </c>
      <c r="V33" s="32">
        <f>IF(1&gt;0,MAX(W33,L33)*V11,"")</f>
        <v>5714.0028927203093</v>
      </c>
      <c r="W33" s="32">
        <v>319</v>
      </c>
      <c r="X33" s="32">
        <v>15</v>
      </c>
      <c r="Y33" s="8" t="s">
        <v>1</v>
      </c>
      <c r="Z33" s="8">
        <f>IF(Q30&lt;&gt;0,AD33*Q33/Q30,0)</f>
        <v>154.16372584951506</v>
      </c>
      <c r="AA33" s="8">
        <f>IF(Q30&lt;&gt;0,AE33*Q33/Q30,0)</f>
        <v>7.23301416061559</v>
      </c>
      <c r="AB33" s="8" t="e">
        <f>IF(Q30&lt;&gt;0,AD33*Q33/Q13,0)</f>
        <v>#REF!</v>
      </c>
      <c r="AC33" s="8" t="e">
        <f>IF(Q30&lt;&gt;0,AE33*Q33/Q13,0)</f>
        <v>#REF!</v>
      </c>
      <c r="AD33" s="8">
        <f t="shared" si="7"/>
        <v>519.454808429119</v>
      </c>
      <c r="AE33" s="8">
        <f t="shared" si="7"/>
        <v>24.371647509578501</v>
      </c>
      <c r="AF33" s="54">
        <v>1</v>
      </c>
      <c r="AG33" s="55">
        <v>1</v>
      </c>
      <c r="AH33" s="55">
        <v>1</v>
      </c>
      <c r="AI33" s="55">
        <v>1</v>
      </c>
      <c r="AJ33" s="55">
        <v>1</v>
      </c>
      <c r="AK33" s="55">
        <v>1</v>
      </c>
      <c r="AL33" s="55">
        <v>1</v>
      </c>
      <c r="AM33" s="55">
        <v>1</v>
      </c>
      <c r="AN33" s="55">
        <v>1</v>
      </c>
      <c r="AO33" s="55">
        <v>1</v>
      </c>
      <c r="AP33" s="55">
        <v>1</v>
      </c>
      <c r="AQ33" s="55">
        <v>1</v>
      </c>
      <c r="AR33" s="55">
        <v>1</v>
      </c>
      <c r="AS33" s="55">
        <v>1</v>
      </c>
      <c r="AT33" s="55">
        <v>1</v>
      </c>
      <c r="AU33" s="55">
        <v>1</v>
      </c>
      <c r="AV33" s="55">
        <v>1</v>
      </c>
      <c r="AW33" s="55">
        <v>1</v>
      </c>
      <c r="AX33" s="55">
        <v>1</v>
      </c>
      <c r="AY33" s="55">
        <v>1</v>
      </c>
      <c r="AZ33" s="55">
        <v>1</v>
      </c>
      <c r="BA33" s="55">
        <v>1</v>
      </c>
      <c r="BB33" s="55">
        <v>1</v>
      </c>
      <c r="BC33" s="55">
        <v>1</v>
      </c>
      <c r="BD33" s="55">
        <v>1</v>
      </c>
      <c r="BE33" s="55">
        <v>1</v>
      </c>
      <c r="BF33" s="55">
        <v>1</v>
      </c>
      <c r="BG33" s="55">
        <v>1</v>
      </c>
      <c r="BH33" s="55">
        <v>1</v>
      </c>
      <c r="BI33" s="55">
        <v>1</v>
      </c>
      <c r="BJ33" s="55">
        <v>1</v>
      </c>
      <c r="BK33" s="55">
        <v>1</v>
      </c>
      <c r="BL33" s="55">
        <v>1</v>
      </c>
      <c r="BM33" s="55">
        <v>1</v>
      </c>
      <c r="BN33" s="55">
        <v>1</v>
      </c>
      <c r="BO33" s="55">
        <v>1</v>
      </c>
      <c r="BP33" s="55">
        <v>1</v>
      </c>
      <c r="BQ33" s="55">
        <v>1</v>
      </c>
      <c r="BR33" s="55">
        <v>1</v>
      </c>
      <c r="BS33" s="55">
        <v>1</v>
      </c>
      <c r="BT33" s="55">
        <v>1</v>
      </c>
      <c r="BU33" s="55">
        <v>1</v>
      </c>
      <c r="BV33" s="55">
        <v>1</v>
      </c>
      <c r="BW33" s="55">
        <v>1</v>
      </c>
      <c r="BX33" s="55">
        <v>1</v>
      </c>
      <c r="BY33" s="55">
        <v>1</v>
      </c>
      <c r="BZ33" s="55">
        <v>1</v>
      </c>
      <c r="CA33" s="55">
        <v>1</v>
      </c>
      <c r="CB33" s="55">
        <v>1</v>
      </c>
      <c r="CC33" s="55">
        <v>1</v>
      </c>
      <c r="CD33" s="55">
        <v>1</v>
      </c>
      <c r="CE33" s="55">
        <v>1</v>
      </c>
      <c r="CF33" s="55">
        <v>1</v>
      </c>
      <c r="CG33" s="55">
        <v>1</v>
      </c>
      <c r="CH33" s="55">
        <v>1</v>
      </c>
      <c r="CI33" s="55">
        <v>1</v>
      </c>
      <c r="CJ33" s="55">
        <v>1</v>
      </c>
      <c r="CK33" s="55">
        <v>1</v>
      </c>
      <c r="CL33" s="55">
        <v>1</v>
      </c>
      <c r="CM33" s="55">
        <v>1</v>
      </c>
      <c r="CN33" s="55">
        <v>1</v>
      </c>
      <c r="CO33" s="55">
        <v>1</v>
      </c>
      <c r="CP33" s="55">
        <v>1</v>
      </c>
      <c r="CQ33" s="55">
        <v>1</v>
      </c>
      <c r="CR33" s="55">
        <v>1</v>
      </c>
      <c r="CS33" s="55">
        <v>1</v>
      </c>
      <c r="CT33" s="55">
        <v>1</v>
      </c>
      <c r="CU33" s="55">
        <v>1</v>
      </c>
      <c r="CV33" s="55">
        <v>1</v>
      </c>
      <c r="CW33" s="55">
        <v>1</v>
      </c>
      <c r="CX33" s="55">
        <v>1</v>
      </c>
      <c r="CY33" s="55">
        <v>1</v>
      </c>
      <c r="CZ33" s="55">
        <v>1</v>
      </c>
      <c r="DA33" s="55">
        <v>1</v>
      </c>
      <c r="DB33" s="55">
        <v>1</v>
      </c>
      <c r="DC33" s="55">
        <v>1</v>
      </c>
      <c r="DD33" s="55">
        <v>1</v>
      </c>
      <c r="DE33" s="55">
        <v>1</v>
      </c>
      <c r="DF33" s="55"/>
    </row>
    <row r="34" spans="1:110" ht="18" customHeight="1">
      <c r="A34" s="1"/>
      <c r="B34" s="7">
        <v>37</v>
      </c>
      <c r="C34" s="7">
        <v>17</v>
      </c>
      <c r="D34" s="9" t="s">
        <v>51</v>
      </c>
      <c r="E34" s="32">
        <v>0</v>
      </c>
      <c r="F34" s="32">
        <v>0</v>
      </c>
      <c r="G34" s="32">
        <v>0</v>
      </c>
      <c r="H34" s="33" t="str">
        <f t="shared" si="0"/>
        <v/>
      </c>
      <c r="I34" s="32">
        <v>5661</v>
      </c>
      <c r="J34" s="32">
        <v>9937</v>
      </c>
      <c r="K34" s="32">
        <v>15599.7177777778</v>
      </c>
      <c r="L34" s="32">
        <v>201.720488505747</v>
      </c>
      <c r="M34" s="32">
        <v>1.3965517241379299</v>
      </c>
      <c r="N34" s="34" t="s">
        <v>1</v>
      </c>
      <c r="O34" s="6" t="s">
        <v>51</v>
      </c>
      <c r="P34" s="7">
        <v>1</v>
      </c>
      <c r="Q34" s="32">
        <f>SUM(R34:V34)</f>
        <v>0</v>
      </c>
      <c r="R34" s="32">
        <f>IF(1&gt;0,MAX(W34,L34)*R11,"")</f>
        <v>0</v>
      </c>
      <c r="S34" s="32">
        <f>IF(1&gt;0,MAX(W34,L34)*S11,"")</f>
        <v>0</v>
      </c>
      <c r="T34" s="32" t="str">
        <f>IF(0&gt;0,MAX(W34,L34)*T11,"")</f>
        <v/>
      </c>
      <c r="U34" s="32" t="str">
        <f>IF(0&gt;0,MAX(W34,L34)*U11,"")</f>
        <v/>
      </c>
      <c r="V34" s="32" t="str">
        <f>IF(0&gt;0,MAX(W34,L34)*V11,"")</f>
        <v/>
      </c>
      <c r="W34" s="32">
        <v>457</v>
      </c>
      <c r="X34" s="32">
        <v>3</v>
      </c>
      <c r="Y34" s="8" t="s">
        <v>1</v>
      </c>
      <c r="Z34" s="8">
        <f>IF(Q30&lt;&gt;0,AD34*Q34/Q30,0)</f>
        <v>0</v>
      </c>
      <c r="AA34" s="8">
        <f>IF(Q30&lt;&gt;0,AE34*Q34/Q30,0)</f>
        <v>0</v>
      </c>
      <c r="AB34" s="8" t="e">
        <f>IF(Q30&lt;&gt;0,AD34*Q34/Q13,0)</f>
        <v>#REF!</v>
      </c>
      <c r="AC34" s="8" t="e">
        <f>IF(Q30&lt;&gt;0,AE34*Q34/Q13,0)</f>
        <v>#REF!</v>
      </c>
      <c r="AD34" s="8">
        <f t="shared" si="7"/>
        <v>457</v>
      </c>
      <c r="AE34" s="8">
        <f t="shared" si="7"/>
        <v>3</v>
      </c>
      <c r="AF34" s="54">
        <v>1</v>
      </c>
      <c r="AG34" s="55">
        <v>1</v>
      </c>
      <c r="AH34" s="55"/>
      <c r="AI34" s="55">
        <v>1</v>
      </c>
      <c r="AJ34" s="55">
        <v>1</v>
      </c>
      <c r="AK34" s="55"/>
      <c r="AL34" s="55"/>
      <c r="AM34" s="55"/>
      <c r="AN34" s="55">
        <v>1</v>
      </c>
      <c r="AO34" s="55"/>
      <c r="AP34" s="55">
        <v>1</v>
      </c>
      <c r="AQ34" s="55"/>
      <c r="AR34" s="55"/>
      <c r="AS34" s="55"/>
      <c r="AT34" s="55">
        <v>1</v>
      </c>
      <c r="AU34" s="55"/>
      <c r="AV34" s="55">
        <v>1</v>
      </c>
      <c r="AW34" s="55"/>
      <c r="AX34" s="55"/>
      <c r="AY34" s="55"/>
      <c r="AZ34" s="55">
        <v>1</v>
      </c>
      <c r="BA34" s="55"/>
      <c r="BB34" s="55">
        <v>1</v>
      </c>
      <c r="BC34" s="55"/>
      <c r="BD34" s="55"/>
      <c r="BE34" s="55">
        <v>1</v>
      </c>
      <c r="BF34" s="55"/>
      <c r="BG34" s="55"/>
      <c r="BH34" s="55">
        <v>1</v>
      </c>
      <c r="BI34" s="55">
        <v>1</v>
      </c>
      <c r="BJ34" s="55"/>
      <c r="BK34" s="55">
        <v>1</v>
      </c>
      <c r="BL34" s="55">
        <v>1</v>
      </c>
      <c r="BM34" s="55">
        <v>1</v>
      </c>
      <c r="BN34" s="55"/>
      <c r="BO34" s="55"/>
      <c r="BP34" s="55">
        <v>1</v>
      </c>
      <c r="BQ34" s="55">
        <v>1</v>
      </c>
      <c r="BR34" s="55">
        <v>1</v>
      </c>
      <c r="BS34" s="55"/>
      <c r="BT34" s="55"/>
      <c r="BU34" s="55"/>
      <c r="BV34" s="55">
        <v>1</v>
      </c>
      <c r="BW34" s="55"/>
      <c r="BX34" s="55">
        <v>1</v>
      </c>
      <c r="BY34" s="55">
        <v>1</v>
      </c>
      <c r="BZ34" s="55"/>
      <c r="CA34" s="55">
        <v>1</v>
      </c>
      <c r="CB34" s="55">
        <v>1</v>
      </c>
      <c r="CC34" s="55">
        <v>1</v>
      </c>
      <c r="CD34" s="55"/>
      <c r="CE34" s="55">
        <v>1</v>
      </c>
      <c r="CF34" s="55"/>
      <c r="CG34" s="55">
        <v>1</v>
      </c>
      <c r="CH34" s="55">
        <v>1</v>
      </c>
      <c r="CI34" s="55"/>
      <c r="CJ34" s="55">
        <v>1</v>
      </c>
      <c r="CK34" s="55">
        <v>1</v>
      </c>
      <c r="CL34" s="55"/>
      <c r="CM34" s="55">
        <v>1</v>
      </c>
      <c r="CN34" s="55"/>
      <c r="CO34" s="55"/>
      <c r="CP34" s="55">
        <v>1</v>
      </c>
      <c r="CQ34" s="55">
        <v>1</v>
      </c>
      <c r="CR34" s="55">
        <v>1</v>
      </c>
      <c r="CS34" s="55"/>
      <c r="CT34" s="55">
        <v>1</v>
      </c>
      <c r="CU34" s="55"/>
      <c r="CV34" s="55">
        <v>1</v>
      </c>
      <c r="CW34" s="55">
        <v>1</v>
      </c>
      <c r="CX34" s="55"/>
      <c r="CY34" s="55"/>
      <c r="CZ34" s="55"/>
      <c r="DA34" s="55"/>
      <c r="DB34" s="55"/>
      <c r="DC34" s="55">
        <v>1</v>
      </c>
      <c r="DD34" s="55"/>
      <c r="DE34" s="55">
        <v>1</v>
      </c>
      <c r="DF34" s="55"/>
    </row>
    <row r="35" spans="1:110" ht="18" customHeight="1">
      <c r="A35" s="1"/>
      <c r="B35" s="15" t="s">
        <v>1</v>
      </c>
      <c r="C35" s="15" t="s">
        <v>34</v>
      </c>
      <c r="D35" s="16" t="s">
        <v>12</v>
      </c>
      <c r="E35" s="17">
        <v>7</v>
      </c>
      <c r="F35" s="18">
        <f>SUM(F36,F40,F43)</f>
        <v>406</v>
      </c>
      <c r="G35" s="18">
        <f>SUM(G36,G40,G43)</f>
        <v>328.66666666666669</v>
      </c>
      <c r="H35" s="19">
        <f t="shared" si="0"/>
        <v>0.80952380952380953</v>
      </c>
      <c r="I35" s="17">
        <f>SUM(I36,I40,I43)</f>
        <v>47958</v>
      </c>
      <c r="J35" s="17">
        <f>SUM(J36,J40,J43)</f>
        <v>100095</v>
      </c>
      <c r="K35" s="17">
        <v>157406.12777777799</v>
      </c>
      <c r="L35" s="17">
        <v>471.27583166999301</v>
      </c>
      <c r="M35" s="17">
        <v>15.7029274783766</v>
      </c>
      <c r="N35" s="20" t="s">
        <v>1</v>
      </c>
      <c r="O35" s="21" t="s">
        <v>12</v>
      </c>
      <c r="P35" s="22">
        <v>21</v>
      </c>
      <c r="Q35" s="23">
        <f t="shared" ref="Q35:V35" si="8">SUM(Q36,Q40,Q43)</f>
        <v>115046.36189415707</v>
      </c>
      <c r="R35" s="23">
        <f t="shared" si="8"/>
        <v>0</v>
      </c>
      <c r="S35" s="23">
        <f t="shared" si="8"/>
        <v>0</v>
      </c>
      <c r="T35" s="23">
        <f t="shared" si="8"/>
        <v>32534.514980842912</v>
      </c>
      <c r="U35" s="23">
        <f t="shared" si="8"/>
        <v>60144.367863984677</v>
      </c>
      <c r="V35" s="23">
        <f t="shared" si="8"/>
        <v>22367.4790493295</v>
      </c>
      <c r="W35" s="23">
        <f>AVERAGE(W36,W40,W43)</f>
        <v>501.53354997045625</v>
      </c>
      <c r="X35" s="23">
        <f>AVERAGE(X36,X40,X43)</f>
        <v>17.684683449356502</v>
      </c>
      <c r="Y35" s="24" t="s">
        <v>1</v>
      </c>
      <c r="Z35" s="24" t="s">
        <v>1</v>
      </c>
      <c r="AA35" s="24" t="s">
        <v>1</v>
      </c>
      <c r="AB35" s="24" t="s">
        <v>1</v>
      </c>
      <c r="AC35" s="24" t="s">
        <v>1</v>
      </c>
      <c r="AD35" s="24" t="s">
        <v>1</v>
      </c>
      <c r="AE35" s="24" t="s">
        <v>1</v>
      </c>
      <c r="AF35" s="54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</row>
    <row r="36" spans="1:110" ht="18" customHeight="1">
      <c r="A36" s="1"/>
      <c r="B36" s="25" t="s">
        <v>1</v>
      </c>
      <c r="C36" s="25" t="s">
        <v>34</v>
      </c>
      <c r="D36" s="26" t="s">
        <v>54</v>
      </c>
      <c r="E36" s="27">
        <v>2</v>
      </c>
      <c r="F36" s="28">
        <f>SUM(F37:F39)</f>
        <v>116</v>
      </c>
      <c r="G36" s="28">
        <f>SUM(G37:G39)</f>
        <v>109.5555555555556</v>
      </c>
      <c r="H36" s="29">
        <f t="shared" si="0"/>
        <v>0.94444444444444486</v>
      </c>
      <c r="I36" s="27">
        <f>SUM(I37:I39)</f>
        <v>12553</v>
      </c>
      <c r="J36" s="27">
        <f>SUM(J37:J39)</f>
        <v>54874</v>
      </c>
      <c r="K36" s="27">
        <v>69168.581111111096</v>
      </c>
      <c r="L36" s="27">
        <v>623.76475951903797</v>
      </c>
      <c r="M36" s="27">
        <v>15.7204408817635</v>
      </c>
      <c r="N36" s="20" t="s">
        <v>1</v>
      </c>
      <c r="O36" s="30" t="s">
        <v>54</v>
      </c>
      <c r="P36" s="25">
        <v>7</v>
      </c>
      <c r="Q36" s="27">
        <f t="shared" ref="Q36:V36" si="9">SUM(Q37:Q39)</f>
        <v>44785.576874999999</v>
      </c>
      <c r="R36" s="27">
        <f t="shared" si="9"/>
        <v>0</v>
      </c>
      <c r="S36" s="27">
        <f t="shared" si="9"/>
        <v>0</v>
      </c>
      <c r="T36" s="27">
        <f t="shared" si="9"/>
        <v>11195.09</v>
      </c>
      <c r="U36" s="27">
        <f t="shared" si="9"/>
        <v>25893.862499999999</v>
      </c>
      <c r="V36" s="27">
        <f t="shared" si="9"/>
        <v>7696.6243750000003</v>
      </c>
      <c r="W36" s="27">
        <f>Z36</f>
        <v>671.87505779105777</v>
      </c>
      <c r="X36" s="27">
        <f>AA36</f>
        <v>17.234518775233589</v>
      </c>
      <c r="Y36" s="24" t="s">
        <v>1</v>
      </c>
      <c r="Z36" s="31">
        <f>SUM(Z37:Z39)</f>
        <v>671.87505779105777</v>
      </c>
      <c r="AA36" s="31">
        <f>SUM(AA37:AA39)</f>
        <v>17.234518775233589</v>
      </c>
      <c r="AB36" s="24" t="s">
        <v>1</v>
      </c>
      <c r="AC36" s="24" t="s">
        <v>1</v>
      </c>
      <c r="AD36" s="31">
        <f>SUM(AD37:AD39)</f>
        <v>1578.693125</v>
      </c>
      <c r="AE36" s="31">
        <f>SUM(AE37:AE39)</f>
        <v>37.0431034482759</v>
      </c>
      <c r="AF36" s="54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</row>
    <row r="37" spans="1:110" ht="18" customHeight="1">
      <c r="A37" s="1"/>
      <c r="B37" s="7">
        <v>47</v>
      </c>
      <c r="C37" s="7">
        <v>18</v>
      </c>
      <c r="D37" s="9" t="s">
        <v>56</v>
      </c>
      <c r="E37" s="32">
        <v>1</v>
      </c>
      <c r="F37" s="32">
        <v>58</v>
      </c>
      <c r="G37" s="32">
        <v>58</v>
      </c>
      <c r="H37" s="33">
        <f t="shared" si="0"/>
        <v>1</v>
      </c>
      <c r="I37" s="32">
        <v>6225</v>
      </c>
      <c r="J37" s="32">
        <v>24900</v>
      </c>
      <c r="K37" s="32">
        <v>31126.573333333301</v>
      </c>
      <c r="L37" s="32">
        <v>536.66505747126405</v>
      </c>
      <c r="M37" s="32">
        <v>13.22030651341</v>
      </c>
      <c r="N37" s="34" t="s">
        <v>1</v>
      </c>
      <c r="O37" s="6" t="s">
        <v>56</v>
      </c>
      <c r="P37" s="7">
        <v>1</v>
      </c>
      <c r="Q37" s="32">
        <f>SUM(R37:V37)</f>
        <v>11900</v>
      </c>
      <c r="R37" s="32" t="str">
        <f>IF(0&gt;0,MAX(W37,L37)*R11,"")</f>
        <v/>
      </c>
      <c r="S37" s="32" t="str">
        <f>IF(0&gt;0,MAX(W37,L37)*S11,"")</f>
        <v/>
      </c>
      <c r="T37" s="32" t="str">
        <f>IF(0&gt;0,MAX(W37,L37)*T11,"")</f>
        <v/>
      </c>
      <c r="U37" s="32">
        <f>IF(1&gt;0,MAX(W37,L37)*U11,"")</f>
        <v>11900</v>
      </c>
      <c r="V37" s="32" t="str">
        <f>IF(0&gt;0,MAX(W37,L37)*V11,"")</f>
        <v/>
      </c>
      <c r="W37" s="32">
        <v>595</v>
      </c>
      <c r="X37" s="32">
        <v>15</v>
      </c>
      <c r="Y37" s="8" t="s">
        <v>1</v>
      </c>
      <c r="Z37" s="8">
        <f>IF(Q36&lt;&gt;0,AD37*Q37/Q36,0)</f>
        <v>158.09777374895097</v>
      </c>
      <c r="AA37" s="8">
        <f>IF(Q36&lt;&gt;0,AE37*Q37/Q36,0)</f>
        <v>3.9856581617382596</v>
      </c>
      <c r="AB37" s="8" t="e">
        <f>IF(Q36&lt;&gt;0,AD37*Q37/Q13,0)</f>
        <v>#REF!</v>
      </c>
      <c r="AC37" s="8" t="e">
        <f>IF(Q36&lt;&gt;0,AE37*Q37/Q13,0)</f>
        <v>#REF!</v>
      </c>
      <c r="AD37" s="8">
        <f t="shared" ref="AD37:AE39" si="10">MAX(W37,L37)</f>
        <v>595</v>
      </c>
      <c r="AE37" s="8">
        <f t="shared" si="10"/>
        <v>15</v>
      </c>
      <c r="AF37" s="54">
        <v>1</v>
      </c>
      <c r="AG37" s="55">
        <v>1</v>
      </c>
      <c r="AH37" s="55">
        <v>1</v>
      </c>
      <c r="AI37" s="55">
        <v>1</v>
      </c>
      <c r="AJ37" s="55">
        <v>1</v>
      </c>
      <c r="AK37" s="55">
        <v>1</v>
      </c>
      <c r="AL37" s="55">
        <v>1</v>
      </c>
      <c r="AM37" s="55">
        <v>1</v>
      </c>
      <c r="AN37" s="55">
        <v>1</v>
      </c>
      <c r="AO37" s="55">
        <v>1</v>
      </c>
      <c r="AP37" s="55">
        <v>1</v>
      </c>
      <c r="AQ37" s="55">
        <v>1</v>
      </c>
      <c r="AR37" s="55"/>
      <c r="AS37" s="55">
        <v>1</v>
      </c>
      <c r="AT37" s="55">
        <v>1</v>
      </c>
      <c r="AU37" s="55">
        <v>1</v>
      </c>
      <c r="AV37" s="55"/>
      <c r="AW37" s="55">
        <v>1</v>
      </c>
      <c r="AX37" s="55"/>
      <c r="AY37" s="55">
        <v>1</v>
      </c>
      <c r="AZ37" s="55">
        <v>1</v>
      </c>
      <c r="BA37" s="55">
        <v>1</v>
      </c>
      <c r="BB37" s="55">
        <v>1</v>
      </c>
      <c r="BC37" s="55">
        <v>1</v>
      </c>
      <c r="BD37" s="55"/>
      <c r="BE37" s="55">
        <v>1</v>
      </c>
      <c r="BF37" s="55">
        <v>1</v>
      </c>
      <c r="BG37" s="55">
        <v>1</v>
      </c>
      <c r="BH37" s="55">
        <v>1</v>
      </c>
      <c r="BI37" s="55">
        <v>1</v>
      </c>
      <c r="BJ37" s="55">
        <v>1</v>
      </c>
      <c r="BK37" s="55">
        <v>1</v>
      </c>
      <c r="BL37" s="55">
        <v>1</v>
      </c>
      <c r="BM37" s="55">
        <v>1</v>
      </c>
      <c r="BN37" s="55"/>
      <c r="BO37" s="55">
        <v>1</v>
      </c>
      <c r="BP37" s="55">
        <v>1</v>
      </c>
      <c r="BQ37" s="55">
        <v>1</v>
      </c>
      <c r="BR37" s="55"/>
      <c r="BS37" s="55">
        <v>1</v>
      </c>
      <c r="BT37" s="55"/>
      <c r="BU37" s="55"/>
      <c r="BV37" s="55">
        <v>1</v>
      </c>
      <c r="BW37" s="55"/>
      <c r="BX37" s="55">
        <v>1</v>
      </c>
      <c r="BY37" s="55">
        <v>1</v>
      </c>
      <c r="BZ37" s="55">
        <v>1</v>
      </c>
      <c r="CA37" s="55">
        <v>1</v>
      </c>
      <c r="CB37" s="55">
        <v>1</v>
      </c>
      <c r="CC37" s="55"/>
      <c r="CD37" s="55">
        <v>1</v>
      </c>
      <c r="CE37" s="55">
        <v>1</v>
      </c>
      <c r="CF37" s="55">
        <v>1</v>
      </c>
      <c r="CG37" s="55">
        <v>1</v>
      </c>
      <c r="CH37" s="55">
        <v>1</v>
      </c>
      <c r="CI37" s="55">
        <v>1</v>
      </c>
      <c r="CJ37" s="55"/>
      <c r="CK37" s="55">
        <v>1</v>
      </c>
      <c r="CL37" s="55">
        <v>1</v>
      </c>
      <c r="CM37" s="55">
        <v>1</v>
      </c>
      <c r="CN37" s="55">
        <v>1</v>
      </c>
      <c r="CO37" s="55">
        <v>1</v>
      </c>
      <c r="CP37" s="55">
        <v>1</v>
      </c>
      <c r="CQ37" s="55">
        <v>1</v>
      </c>
      <c r="CR37" s="55">
        <v>1</v>
      </c>
      <c r="CS37" s="55">
        <v>1</v>
      </c>
      <c r="CT37" s="55">
        <v>1</v>
      </c>
      <c r="CU37" s="55">
        <v>1</v>
      </c>
      <c r="CV37" s="55">
        <v>1</v>
      </c>
      <c r="CW37" s="55">
        <v>1</v>
      </c>
      <c r="CX37" s="55"/>
      <c r="CY37" s="55"/>
      <c r="CZ37" s="55">
        <v>1</v>
      </c>
      <c r="DA37" s="55">
        <v>1</v>
      </c>
      <c r="DB37" s="55">
        <v>1</v>
      </c>
      <c r="DC37" s="55">
        <v>1</v>
      </c>
      <c r="DD37" s="55">
        <v>1</v>
      </c>
      <c r="DE37" s="55"/>
      <c r="DF37" s="55"/>
    </row>
    <row r="38" spans="1:110" ht="18" customHeight="1">
      <c r="A38" s="1"/>
      <c r="B38" s="7">
        <v>48</v>
      </c>
      <c r="C38" s="7">
        <v>19</v>
      </c>
      <c r="D38" s="9" t="s">
        <v>57</v>
      </c>
      <c r="E38" s="32">
        <v>1</v>
      </c>
      <c r="F38" s="32">
        <v>58</v>
      </c>
      <c r="G38" s="32">
        <v>51.5555555555556</v>
      </c>
      <c r="H38" s="33">
        <f t="shared" si="0"/>
        <v>0.88888888888888962</v>
      </c>
      <c r="I38" s="32">
        <v>6126</v>
      </c>
      <c r="J38" s="32">
        <v>29946</v>
      </c>
      <c r="K38" s="32">
        <v>36073.067777777796</v>
      </c>
      <c r="L38" s="32">
        <v>699.69312500000001</v>
      </c>
      <c r="M38" s="32">
        <v>18.0431034482759</v>
      </c>
      <c r="N38" s="34" t="s">
        <v>1</v>
      </c>
      <c r="O38" s="6" t="s">
        <v>57</v>
      </c>
      <c r="P38" s="7">
        <v>1</v>
      </c>
      <c r="Q38" s="32">
        <f>SUM(R38:V38)</f>
        <v>32885.576874999999</v>
      </c>
      <c r="R38" s="32" t="str">
        <f>IF(0&gt;0,MAX(W38,L38)*R11,"")</f>
        <v/>
      </c>
      <c r="S38" s="32" t="str">
        <f>IF(0&gt;0,MAX(W38,L38)*S11,"")</f>
        <v/>
      </c>
      <c r="T38" s="32">
        <f>IF(1&gt;0,MAX(W38,L38)*T11,"")</f>
        <v>11195.09</v>
      </c>
      <c r="U38" s="32">
        <f>IF(1&gt;0,MAX(W38,L38)*U11,"")</f>
        <v>13993.862499999999</v>
      </c>
      <c r="V38" s="32">
        <f>IF(1&gt;0,MAX(W38,L38)*V11,"")</f>
        <v>7696.6243750000003</v>
      </c>
      <c r="W38" s="32">
        <v>380</v>
      </c>
      <c r="X38" s="32">
        <v>9</v>
      </c>
      <c r="Y38" s="8" t="s">
        <v>1</v>
      </c>
      <c r="Z38" s="8">
        <f>IF(Q36&lt;&gt;0,AD38*Q38/Q36,0)</f>
        <v>513.77728404210677</v>
      </c>
      <c r="AA38" s="8">
        <f>IF(Q36&lt;&gt;0,AE38*Q38/Q36,0)</f>
        <v>13.248860613495328</v>
      </c>
      <c r="AB38" s="8" t="e">
        <f>IF(Q36&lt;&gt;0,AD38*Q38/Q13,0)</f>
        <v>#REF!</v>
      </c>
      <c r="AC38" s="8" t="e">
        <f>IF(Q36&lt;&gt;0,AE38*Q38/Q13,0)</f>
        <v>#REF!</v>
      </c>
      <c r="AD38" s="8">
        <f t="shared" si="10"/>
        <v>699.69312500000001</v>
      </c>
      <c r="AE38" s="8">
        <f t="shared" si="10"/>
        <v>18.0431034482759</v>
      </c>
      <c r="AF38" s="54">
        <v>1</v>
      </c>
      <c r="AG38" s="55">
        <v>1</v>
      </c>
      <c r="AH38" s="55">
        <v>1</v>
      </c>
      <c r="AI38" s="55">
        <v>1</v>
      </c>
      <c r="AJ38" s="55">
        <v>1</v>
      </c>
      <c r="AK38" s="55">
        <v>1</v>
      </c>
      <c r="AL38" s="55">
        <v>1</v>
      </c>
      <c r="AM38" s="55">
        <v>1</v>
      </c>
      <c r="AN38" s="55">
        <v>1</v>
      </c>
      <c r="AO38" s="55">
        <v>1</v>
      </c>
      <c r="AP38" s="55">
        <v>1</v>
      </c>
      <c r="AQ38" s="55">
        <v>1</v>
      </c>
      <c r="AR38" s="55">
        <v>1</v>
      </c>
      <c r="AS38" s="55">
        <v>1</v>
      </c>
      <c r="AT38" s="55">
        <v>1</v>
      </c>
      <c r="AU38" s="55">
        <v>1</v>
      </c>
      <c r="AV38" s="55">
        <v>1</v>
      </c>
      <c r="AW38" s="55">
        <v>1</v>
      </c>
      <c r="AX38" s="55">
        <v>1</v>
      </c>
      <c r="AY38" s="55"/>
      <c r="AZ38" s="55">
        <v>1</v>
      </c>
      <c r="BA38" s="55">
        <v>1</v>
      </c>
      <c r="BB38" s="55">
        <v>1</v>
      </c>
      <c r="BC38" s="55">
        <v>1</v>
      </c>
      <c r="BD38" s="55">
        <v>1</v>
      </c>
      <c r="BE38" s="55">
        <v>1</v>
      </c>
      <c r="BF38" s="55">
        <v>1</v>
      </c>
      <c r="BG38" s="55">
        <v>1</v>
      </c>
      <c r="BH38" s="55">
        <v>1</v>
      </c>
      <c r="BI38" s="55">
        <v>1</v>
      </c>
      <c r="BJ38" s="55">
        <v>1</v>
      </c>
      <c r="BK38" s="55">
        <v>1</v>
      </c>
      <c r="BL38" s="55">
        <v>1</v>
      </c>
      <c r="BM38" s="55">
        <v>1</v>
      </c>
      <c r="BN38" s="55">
        <v>1</v>
      </c>
      <c r="BO38" s="55"/>
      <c r="BP38" s="55">
        <v>1</v>
      </c>
      <c r="BQ38" s="55">
        <v>1</v>
      </c>
      <c r="BR38" s="55">
        <v>1</v>
      </c>
      <c r="BS38" s="55">
        <v>1</v>
      </c>
      <c r="BT38" s="55">
        <v>1</v>
      </c>
      <c r="BU38" s="55">
        <v>1</v>
      </c>
      <c r="BV38" s="55">
        <v>1</v>
      </c>
      <c r="BW38" s="55">
        <v>1</v>
      </c>
      <c r="BX38" s="55">
        <v>1</v>
      </c>
      <c r="BY38" s="55">
        <v>1</v>
      </c>
      <c r="BZ38" s="55">
        <v>1</v>
      </c>
      <c r="CA38" s="55">
        <v>1</v>
      </c>
      <c r="CB38" s="55">
        <v>1</v>
      </c>
      <c r="CC38" s="55">
        <v>1</v>
      </c>
      <c r="CD38" s="55">
        <v>1</v>
      </c>
      <c r="CE38" s="55">
        <v>1</v>
      </c>
      <c r="CF38" s="55">
        <v>1</v>
      </c>
      <c r="CG38" s="55">
        <v>1</v>
      </c>
      <c r="CH38" s="55">
        <v>1</v>
      </c>
      <c r="CI38" s="55">
        <v>1</v>
      </c>
      <c r="CJ38" s="55">
        <v>1</v>
      </c>
      <c r="CK38" s="55">
        <v>1</v>
      </c>
      <c r="CL38" s="55">
        <v>1</v>
      </c>
      <c r="CM38" s="55">
        <v>1</v>
      </c>
      <c r="CN38" s="55">
        <v>1</v>
      </c>
      <c r="CO38" s="55">
        <v>1</v>
      </c>
      <c r="CP38" s="55">
        <v>1</v>
      </c>
      <c r="CQ38" s="55">
        <v>1</v>
      </c>
      <c r="CR38" s="55">
        <v>1</v>
      </c>
      <c r="CS38" s="55">
        <v>1</v>
      </c>
      <c r="CT38" s="55">
        <v>1</v>
      </c>
      <c r="CU38" s="55">
        <v>1</v>
      </c>
      <c r="CV38" s="55">
        <v>1</v>
      </c>
      <c r="CW38" s="55">
        <v>1</v>
      </c>
      <c r="CX38" s="55">
        <v>1</v>
      </c>
      <c r="CY38" s="55">
        <v>1</v>
      </c>
      <c r="CZ38" s="55">
        <v>1</v>
      </c>
      <c r="DA38" s="55"/>
      <c r="DB38" s="55">
        <v>1</v>
      </c>
      <c r="DC38" s="55">
        <v>1</v>
      </c>
      <c r="DD38" s="55">
        <v>1</v>
      </c>
      <c r="DE38" s="55">
        <v>1</v>
      </c>
      <c r="DF38" s="55"/>
    </row>
    <row r="39" spans="1:110" ht="18" customHeight="1">
      <c r="A39" s="1"/>
      <c r="B39" s="7">
        <v>50</v>
      </c>
      <c r="C39" s="7">
        <v>20</v>
      </c>
      <c r="D39" s="9" t="s">
        <v>55</v>
      </c>
      <c r="E39" s="32">
        <v>0</v>
      </c>
      <c r="F39" s="32">
        <v>0</v>
      </c>
      <c r="G39" s="32">
        <v>0</v>
      </c>
      <c r="H39" s="33" t="str">
        <f t="shared" si="0"/>
        <v/>
      </c>
      <c r="I39" s="32">
        <v>202</v>
      </c>
      <c r="J39" s="32">
        <v>28</v>
      </c>
      <c r="K39" s="32">
        <v>230.83888888888899</v>
      </c>
      <c r="L39" s="32">
        <v>17.909913793103399</v>
      </c>
      <c r="M39" s="32">
        <v>0.198275862068966</v>
      </c>
      <c r="N39" s="34" t="s">
        <v>1</v>
      </c>
      <c r="O39" s="6" t="s">
        <v>55</v>
      </c>
      <c r="P39" s="7">
        <v>0</v>
      </c>
      <c r="Q39" s="32">
        <f>SUM(R39:V39)</f>
        <v>0</v>
      </c>
      <c r="R39" s="32" t="str">
        <f>IF(0&gt;0,MAX(W39,L39)*R11,"")</f>
        <v/>
      </c>
      <c r="S39" s="32" t="str">
        <f>IF(0&gt;0,MAX(W39,L39)*S11,"")</f>
        <v/>
      </c>
      <c r="T39" s="32" t="str">
        <f>IF(0&gt;0,MAX(W39,L39)*T11,"")</f>
        <v/>
      </c>
      <c r="U39" s="32" t="str">
        <f>IF(0&gt;0,MAX(W39,L39)*U11,"")</f>
        <v/>
      </c>
      <c r="V39" s="32" t="str">
        <f>IF(0&gt;0,MAX(W39,L39)*V11,"")</f>
        <v/>
      </c>
      <c r="W39" s="32">
        <v>284</v>
      </c>
      <c r="X39" s="32">
        <v>4</v>
      </c>
      <c r="Y39" s="8" t="s">
        <v>1</v>
      </c>
      <c r="Z39" s="8">
        <f>IF(Q36&lt;&gt;0,AD39*Q39/Q36,0)</f>
        <v>0</v>
      </c>
      <c r="AA39" s="8">
        <f>IF(Q36&lt;&gt;0,AE39*Q39/Q36,0)</f>
        <v>0</v>
      </c>
      <c r="AB39" s="8" t="e">
        <f>IF(Q36&lt;&gt;0,AD39*Q39/Q13,0)</f>
        <v>#REF!</v>
      </c>
      <c r="AC39" s="8" t="e">
        <f>IF(Q36&lt;&gt;0,AE39*Q39/Q13,0)</f>
        <v>#REF!</v>
      </c>
      <c r="AD39" s="8">
        <f t="shared" si="10"/>
        <v>284</v>
      </c>
      <c r="AE39" s="8">
        <f t="shared" si="10"/>
        <v>4</v>
      </c>
      <c r="AF39" s="54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>
        <v>1</v>
      </c>
      <c r="CD39" s="55"/>
      <c r="CE39" s="55">
        <v>1</v>
      </c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>
        <v>1</v>
      </c>
      <c r="CW39" s="55"/>
      <c r="CX39" s="55"/>
      <c r="CY39" s="55"/>
      <c r="CZ39" s="55"/>
      <c r="DA39" s="55"/>
      <c r="DB39" s="55"/>
      <c r="DC39" s="55"/>
      <c r="DD39" s="55"/>
      <c r="DE39" s="55"/>
      <c r="DF39" s="55"/>
    </row>
    <row r="40" spans="1:110" ht="18" customHeight="1">
      <c r="A40" s="1"/>
      <c r="B40" s="25" t="s">
        <v>1</v>
      </c>
      <c r="C40" s="25"/>
      <c r="D40" s="26" t="s">
        <v>58</v>
      </c>
      <c r="E40" s="27">
        <v>2</v>
      </c>
      <c r="F40" s="28">
        <f>SUM(F41:F42)</f>
        <v>116</v>
      </c>
      <c r="G40" s="28">
        <f>SUM(G41:G42)</f>
        <v>116</v>
      </c>
      <c r="H40" s="29">
        <f t="shared" si="0"/>
        <v>1</v>
      </c>
      <c r="I40" s="27">
        <f>SUM(I41:I42)</f>
        <v>22058</v>
      </c>
      <c r="J40" s="27">
        <f>SUM(J41:J42)</f>
        <v>28957</v>
      </c>
      <c r="K40" s="27">
        <v>52166.536666666703</v>
      </c>
      <c r="L40" s="27">
        <v>443.34167138810199</v>
      </c>
      <c r="M40" s="27">
        <v>17.962228517469299</v>
      </c>
      <c r="N40" s="20" t="s">
        <v>1</v>
      </c>
      <c r="O40" s="30" t="s">
        <v>58</v>
      </c>
      <c r="P40" s="25">
        <v>7</v>
      </c>
      <c r="Q40" s="27">
        <f t="shared" ref="Q40:V40" si="11">SUM(Q41:Q42)</f>
        <v>24928.703467432941</v>
      </c>
      <c r="R40" s="27">
        <f t="shared" si="11"/>
        <v>0</v>
      </c>
      <c r="S40" s="27">
        <f t="shared" si="11"/>
        <v>0</v>
      </c>
      <c r="T40" s="27">
        <f t="shared" si="11"/>
        <v>4347.648429118768</v>
      </c>
      <c r="U40" s="27">
        <f t="shared" si="11"/>
        <v>17592.046743295017</v>
      </c>
      <c r="V40" s="27">
        <f t="shared" si="11"/>
        <v>2989.0082950191531</v>
      </c>
      <c r="W40" s="27">
        <f>Z40</f>
        <v>435.66329969893422</v>
      </c>
      <c r="X40" s="27">
        <f>AA40</f>
        <v>17.708139949837765</v>
      </c>
      <c r="Y40" s="24" t="s">
        <v>1</v>
      </c>
      <c r="Z40" s="31">
        <f>SUM(Z41:Z42)</f>
        <v>435.66329969893422</v>
      </c>
      <c r="AA40" s="31">
        <f>SUM(AA41:AA42)</f>
        <v>17.708139949837765</v>
      </c>
      <c r="AB40" s="24" t="s">
        <v>1</v>
      </c>
      <c r="AC40" s="24" t="s">
        <v>1</v>
      </c>
      <c r="AD40" s="31">
        <f>SUM(AD41:AD42)</f>
        <v>879.60233716475102</v>
      </c>
      <c r="AE40" s="31">
        <f>SUM(AE41:AE42)</f>
        <v>35.741379310344897</v>
      </c>
      <c r="AF40" s="54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</row>
    <row r="41" spans="1:110" ht="18" customHeight="1">
      <c r="A41" s="1"/>
      <c r="B41" s="7">
        <v>61</v>
      </c>
      <c r="C41" s="7">
        <v>21</v>
      </c>
      <c r="D41" s="9" t="s">
        <v>59</v>
      </c>
      <c r="E41" s="32">
        <v>1</v>
      </c>
      <c r="F41" s="32">
        <v>58</v>
      </c>
      <c r="G41" s="32">
        <v>58</v>
      </c>
      <c r="H41" s="33">
        <f t="shared" si="0"/>
        <v>1</v>
      </c>
      <c r="I41" s="32">
        <v>16480</v>
      </c>
      <c r="J41" s="32">
        <v>18776</v>
      </c>
      <c r="K41" s="32">
        <v>35256.71</v>
      </c>
      <c r="L41" s="32">
        <v>607.87431034482802</v>
      </c>
      <c r="M41" s="32">
        <v>24.473180076628399</v>
      </c>
      <c r="N41" s="34" t="s">
        <v>1</v>
      </c>
      <c r="O41" s="6" t="s">
        <v>59</v>
      </c>
      <c r="P41" s="7">
        <v>1</v>
      </c>
      <c r="Q41" s="32">
        <f>SUM(R41:V41)</f>
        <v>12157.486206896559</v>
      </c>
      <c r="R41" s="32">
        <f>IF(1&gt;0,MAX(W41,L41)*R11,"")</f>
        <v>0</v>
      </c>
      <c r="S41" s="32" t="str">
        <f>IF(0&gt;0,MAX(W41,L41)*S11,"")</f>
        <v/>
      </c>
      <c r="T41" s="32" t="str">
        <f>IF(0&gt;0,MAX(W41,L41)*T11,"")</f>
        <v/>
      </c>
      <c r="U41" s="32">
        <f>IF(1&gt;0,MAX(W41,L41)*U11,"")</f>
        <v>12157.486206896559</v>
      </c>
      <c r="V41" s="32" t="str">
        <f>IF(0&gt;0,MAX(W41,L41)*V11,"")</f>
        <v/>
      </c>
      <c r="W41" s="32">
        <v>438</v>
      </c>
      <c r="X41" s="32">
        <v>18</v>
      </c>
      <c r="Y41" s="8" t="s">
        <v>1</v>
      </c>
      <c r="Z41" s="8">
        <f>IF(Q40&lt;&gt;0,AD41*Q41/Q40,0)</f>
        <v>296.45438854044909</v>
      </c>
      <c r="AA41" s="8">
        <f>IF(Q40&lt;&gt;0,AE41*Q41/Q40,0)</f>
        <v>11.9353318799433</v>
      </c>
      <c r="AB41" s="8" t="e">
        <f>IF(Q40&lt;&gt;0,AD41*Q41/Q13,0)</f>
        <v>#REF!</v>
      </c>
      <c r="AC41" s="8" t="e">
        <f>IF(Q40&lt;&gt;0,AE41*Q41/Q13,0)</f>
        <v>#REF!</v>
      </c>
      <c r="AD41" s="8">
        <f>MAX(W41,L41)</f>
        <v>607.87431034482802</v>
      </c>
      <c r="AE41" s="8">
        <f>MAX(X41,M41)</f>
        <v>24.473180076628399</v>
      </c>
      <c r="AF41" s="54">
        <v>1</v>
      </c>
      <c r="AG41" s="55">
        <v>1</v>
      </c>
      <c r="AH41" s="55">
        <v>1</v>
      </c>
      <c r="AI41" s="55">
        <v>1</v>
      </c>
      <c r="AJ41" s="55">
        <v>1</v>
      </c>
      <c r="AK41" s="55">
        <v>1</v>
      </c>
      <c r="AL41" s="55">
        <v>1</v>
      </c>
      <c r="AM41" s="55">
        <v>1</v>
      </c>
      <c r="AN41" s="55">
        <v>1</v>
      </c>
      <c r="AO41" s="55">
        <v>1</v>
      </c>
      <c r="AP41" s="55">
        <v>1</v>
      </c>
      <c r="AQ41" s="55">
        <v>1</v>
      </c>
      <c r="AR41" s="55">
        <v>1</v>
      </c>
      <c r="AS41" s="55">
        <v>1</v>
      </c>
      <c r="AT41" s="55">
        <v>1</v>
      </c>
      <c r="AU41" s="55">
        <v>1</v>
      </c>
      <c r="AV41" s="55">
        <v>1</v>
      </c>
      <c r="AW41" s="55">
        <v>1</v>
      </c>
      <c r="AX41" s="55">
        <v>1</v>
      </c>
      <c r="AY41" s="55">
        <v>1</v>
      </c>
      <c r="AZ41" s="55">
        <v>1</v>
      </c>
      <c r="BA41" s="55">
        <v>1</v>
      </c>
      <c r="BB41" s="55">
        <v>1</v>
      </c>
      <c r="BC41" s="55">
        <v>1</v>
      </c>
      <c r="BD41" s="55">
        <v>1</v>
      </c>
      <c r="BE41" s="55">
        <v>1</v>
      </c>
      <c r="BF41" s="55">
        <v>1</v>
      </c>
      <c r="BG41" s="55">
        <v>1</v>
      </c>
      <c r="BH41" s="55">
        <v>1</v>
      </c>
      <c r="BI41" s="55">
        <v>1</v>
      </c>
      <c r="BJ41" s="55">
        <v>1</v>
      </c>
      <c r="BK41" s="55">
        <v>1</v>
      </c>
      <c r="BL41" s="55">
        <v>1</v>
      </c>
      <c r="BM41" s="55">
        <v>1</v>
      </c>
      <c r="BN41" s="55">
        <v>1</v>
      </c>
      <c r="BO41" s="55">
        <v>1</v>
      </c>
      <c r="BP41" s="55">
        <v>1</v>
      </c>
      <c r="BQ41" s="55">
        <v>1</v>
      </c>
      <c r="BR41" s="55">
        <v>1</v>
      </c>
      <c r="BS41" s="55">
        <v>1</v>
      </c>
      <c r="BT41" s="55">
        <v>1</v>
      </c>
      <c r="BU41" s="55">
        <v>1</v>
      </c>
      <c r="BV41" s="55">
        <v>1</v>
      </c>
      <c r="BW41" s="55">
        <v>1</v>
      </c>
      <c r="BX41" s="55">
        <v>1</v>
      </c>
      <c r="BY41" s="55">
        <v>1</v>
      </c>
      <c r="BZ41" s="55">
        <v>1</v>
      </c>
      <c r="CA41" s="55">
        <v>1</v>
      </c>
      <c r="CB41" s="55">
        <v>1</v>
      </c>
      <c r="CC41" s="55">
        <v>1</v>
      </c>
      <c r="CD41" s="55">
        <v>1</v>
      </c>
      <c r="CE41" s="55">
        <v>1</v>
      </c>
      <c r="CF41" s="55">
        <v>1</v>
      </c>
      <c r="CG41" s="55">
        <v>1</v>
      </c>
      <c r="CH41" s="55">
        <v>1</v>
      </c>
      <c r="CI41" s="55">
        <v>1</v>
      </c>
      <c r="CJ41" s="55">
        <v>1</v>
      </c>
      <c r="CK41" s="55">
        <v>1</v>
      </c>
      <c r="CL41" s="55">
        <v>1</v>
      </c>
      <c r="CM41" s="55">
        <v>1</v>
      </c>
      <c r="CN41" s="55">
        <v>1</v>
      </c>
      <c r="CO41" s="55">
        <v>1</v>
      </c>
      <c r="CP41" s="55">
        <v>1</v>
      </c>
      <c r="CQ41" s="55">
        <v>1</v>
      </c>
      <c r="CR41" s="55">
        <v>1</v>
      </c>
      <c r="CS41" s="55">
        <v>1</v>
      </c>
      <c r="CT41" s="55">
        <v>1</v>
      </c>
      <c r="CU41" s="55">
        <v>1</v>
      </c>
      <c r="CV41" s="55">
        <v>1</v>
      </c>
      <c r="CW41" s="55">
        <v>1</v>
      </c>
      <c r="CX41" s="55">
        <v>1</v>
      </c>
      <c r="CY41" s="55">
        <v>1</v>
      </c>
      <c r="CZ41" s="55">
        <v>1</v>
      </c>
      <c r="DA41" s="55">
        <v>1</v>
      </c>
      <c r="DB41" s="55">
        <v>1</v>
      </c>
      <c r="DC41" s="55">
        <v>1</v>
      </c>
      <c r="DD41" s="55">
        <v>1</v>
      </c>
      <c r="DE41" s="55">
        <v>1</v>
      </c>
      <c r="DF41" s="55"/>
    </row>
    <row r="42" spans="1:110" ht="18" customHeight="1">
      <c r="A42" s="1"/>
      <c r="B42" s="7">
        <v>62</v>
      </c>
      <c r="C42" s="7">
        <v>22</v>
      </c>
      <c r="D42" s="9" t="s">
        <v>60</v>
      </c>
      <c r="E42" s="32">
        <v>1</v>
      </c>
      <c r="F42" s="32">
        <v>58</v>
      </c>
      <c r="G42" s="32">
        <v>58</v>
      </c>
      <c r="H42" s="33">
        <f t="shared" si="0"/>
        <v>1</v>
      </c>
      <c r="I42" s="32">
        <v>5578</v>
      </c>
      <c r="J42" s="32">
        <v>10181</v>
      </c>
      <c r="K42" s="32">
        <v>15760.2255555556</v>
      </c>
      <c r="L42" s="32">
        <v>271.728026819923</v>
      </c>
      <c r="M42" s="32">
        <v>11.2681992337165</v>
      </c>
      <c r="N42" s="34" t="s">
        <v>1</v>
      </c>
      <c r="O42" s="6" t="s">
        <v>60</v>
      </c>
      <c r="P42" s="7">
        <v>1</v>
      </c>
      <c r="Q42" s="32">
        <f>SUM(R42:V42)</f>
        <v>12771.217260536381</v>
      </c>
      <c r="R42" s="32" t="str">
        <f>IF(0&gt;0,MAX(W42,L42)*R11,"")</f>
        <v/>
      </c>
      <c r="S42" s="32" t="str">
        <f>IF(0&gt;0,MAX(W42,L42)*S11,"")</f>
        <v/>
      </c>
      <c r="T42" s="32">
        <f>IF(1&gt;0,MAX(W42,L42)*T11,"")</f>
        <v>4347.648429118768</v>
      </c>
      <c r="U42" s="32">
        <f>IF(1&gt;0,MAX(W42,L42)*U11,"")</f>
        <v>5434.5605363984596</v>
      </c>
      <c r="V42" s="32">
        <f>IF(1&gt;0,MAX(W42,L42)*V11,"")</f>
        <v>2989.0082950191531</v>
      </c>
      <c r="W42" s="32">
        <v>211</v>
      </c>
      <c r="X42" s="32">
        <v>9</v>
      </c>
      <c r="Y42" s="8" t="s">
        <v>1</v>
      </c>
      <c r="Z42" s="8">
        <f>IF(Q40&lt;&gt;0,AD42*Q42/Q40,0)</f>
        <v>139.20891115848517</v>
      </c>
      <c r="AA42" s="8">
        <f>IF(Q40&lt;&gt;0,AE42*Q42/Q40,0)</f>
        <v>5.7728080698944639</v>
      </c>
      <c r="AB42" s="8" t="e">
        <f>IF(Q40&lt;&gt;0,AD42*Q42/Q13,0)</f>
        <v>#REF!</v>
      </c>
      <c r="AC42" s="8" t="e">
        <f>IF(Q40&lt;&gt;0,AE42*Q42/Q13,0)</f>
        <v>#REF!</v>
      </c>
      <c r="AD42" s="8">
        <f>MAX(W42,L42)</f>
        <v>271.728026819923</v>
      </c>
      <c r="AE42" s="8">
        <f>MAX(X42,M42)</f>
        <v>11.2681992337165</v>
      </c>
      <c r="AF42" s="54"/>
      <c r="AG42" s="55"/>
      <c r="AH42" s="55"/>
      <c r="AI42" s="55"/>
      <c r="AJ42" s="55"/>
      <c r="AK42" s="55">
        <v>1</v>
      </c>
      <c r="AL42" s="55">
        <v>1</v>
      </c>
      <c r="AM42" s="55"/>
      <c r="AN42" s="55">
        <v>1</v>
      </c>
      <c r="AO42" s="55"/>
      <c r="AP42" s="55"/>
      <c r="AQ42" s="55"/>
      <c r="AR42" s="55"/>
      <c r="AS42" s="55">
        <v>1</v>
      </c>
      <c r="AT42" s="55"/>
      <c r="AU42" s="55"/>
      <c r="AV42" s="55">
        <v>1</v>
      </c>
      <c r="AW42" s="55"/>
      <c r="AX42" s="55"/>
      <c r="AY42" s="55"/>
      <c r="AZ42" s="55"/>
      <c r="BA42" s="55">
        <v>1</v>
      </c>
      <c r="BB42" s="55"/>
      <c r="BC42" s="55">
        <v>1</v>
      </c>
      <c r="BD42" s="55"/>
      <c r="BE42" s="55">
        <v>1</v>
      </c>
      <c r="BF42" s="55">
        <v>1</v>
      </c>
      <c r="BG42" s="55">
        <v>1</v>
      </c>
      <c r="BH42" s="55">
        <v>1</v>
      </c>
      <c r="BI42" s="55">
        <v>1</v>
      </c>
      <c r="BJ42" s="55">
        <v>1</v>
      </c>
      <c r="BK42" s="55">
        <v>1</v>
      </c>
      <c r="BL42" s="55">
        <v>1</v>
      </c>
      <c r="BM42" s="55">
        <v>1</v>
      </c>
      <c r="BN42" s="55"/>
      <c r="BO42" s="55"/>
      <c r="BP42" s="55">
        <v>1</v>
      </c>
      <c r="BQ42" s="55">
        <v>1</v>
      </c>
      <c r="BR42" s="55"/>
      <c r="BS42" s="55">
        <v>1</v>
      </c>
      <c r="BT42" s="55"/>
      <c r="BU42" s="55"/>
      <c r="BV42" s="55">
        <v>1</v>
      </c>
      <c r="BW42" s="55"/>
      <c r="BX42" s="55">
        <v>1</v>
      </c>
      <c r="BY42" s="55">
        <v>1</v>
      </c>
      <c r="BZ42" s="55"/>
      <c r="CA42" s="55"/>
      <c r="CB42" s="55"/>
      <c r="CC42" s="55">
        <v>1</v>
      </c>
      <c r="CD42" s="55"/>
      <c r="CE42" s="55">
        <v>1</v>
      </c>
      <c r="CF42" s="55">
        <v>1</v>
      </c>
      <c r="CG42" s="55">
        <v>1</v>
      </c>
      <c r="CH42" s="55">
        <v>1</v>
      </c>
      <c r="CI42" s="55"/>
      <c r="CJ42" s="55">
        <v>1</v>
      </c>
      <c r="CK42" s="55"/>
      <c r="CL42" s="55">
        <v>1</v>
      </c>
      <c r="CM42" s="55">
        <v>1</v>
      </c>
      <c r="CN42" s="55">
        <v>1</v>
      </c>
      <c r="CO42" s="55">
        <v>1</v>
      </c>
      <c r="CP42" s="55">
        <v>1</v>
      </c>
      <c r="CQ42" s="55"/>
      <c r="CR42" s="55"/>
      <c r="CS42" s="55"/>
      <c r="CT42" s="55"/>
      <c r="CU42" s="55"/>
      <c r="CV42" s="55"/>
      <c r="CW42" s="55"/>
      <c r="CX42" s="55"/>
      <c r="CY42" s="55">
        <v>1</v>
      </c>
      <c r="CZ42" s="55"/>
      <c r="DA42" s="55"/>
      <c r="DB42" s="55"/>
      <c r="DC42" s="55"/>
      <c r="DD42" s="55"/>
      <c r="DE42" s="55">
        <v>1</v>
      </c>
      <c r="DF42" s="55"/>
    </row>
    <row r="43" spans="1:110" ht="18" customHeight="1">
      <c r="A43" s="1"/>
      <c r="B43" s="25" t="s">
        <v>1</v>
      </c>
      <c r="C43" s="25" t="s">
        <v>34</v>
      </c>
      <c r="D43" s="26" t="s">
        <v>61</v>
      </c>
      <c r="E43" s="27">
        <v>3</v>
      </c>
      <c r="F43" s="28">
        <f>SUM(F44:F46)</f>
        <v>174</v>
      </c>
      <c r="G43" s="28">
        <f>SUM(G44:G46)</f>
        <v>103.1111111111111</v>
      </c>
      <c r="H43" s="29">
        <f t="shared" si="0"/>
        <v>0.59259259259259256</v>
      </c>
      <c r="I43" s="27">
        <f>SUM(I44:I46)</f>
        <v>13347</v>
      </c>
      <c r="J43" s="27">
        <f>SUM(J44:J46)</f>
        <v>16264</v>
      </c>
      <c r="K43" s="27">
        <v>36071.01</v>
      </c>
      <c r="L43" s="27">
        <v>342.08544783983098</v>
      </c>
      <c r="M43" s="27">
        <v>13.163329820864099</v>
      </c>
      <c r="N43" s="20" t="s">
        <v>1</v>
      </c>
      <c r="O43" s="30" t="s">
        <v>61</v>
      </c>
      <c r="P43" s="25">
        <v>7</v>
      </c>
      <c r="Q43" s="27">
        <f t="shared" ref="Q43:V43" si="12">SUM(Q44:Q46)</f>
        <v>45332.08155172415</v>
      </c>
      <c r="R43" s="27">
        <f t="shared" si="12"/>
        <v>0</v>
      </c>
      <c r="S43" s="27">
        <f t="shared" si="12"/>
        <v>0</v>
      </c>
      <c r="T43" s="27">
        <f t="shared" si="12"/>
        <v>16991.776551724142</v>
      </c>
      <c r="U43" s="27">
        <f t="shared" si="12"/>
        <v>16658.45862068966</v>
      </c>
      <c r="V43" s="27">
        <f t="shared" si="12"/>
        <v>11681.846379310349</v>
      </c>
      <c r="W43" s="27">
        <f>Z43</f>
        <v>397.06229242137658</v>
      </c>
      <c r="X43" s="27">
        <f>AA43</f>
        <v>18.111391622998148</v>
      </c>
      <c r="Y43" s="24" t="s">
        <v>1</v>
      </c>
      <c r="Z43" s="31">
        <f>SUM(Z44:Z46)</f>
        <v>397.06229242137658</v>
      </c>
      <c r="AA43" s="31">
        <f>SUM(AA44:AA46)</f>
        <v>18.111391622998148</v>
      </c>
      <c r="AB43" s="24" t="s">
        <v>1</v>
      </c>
      <c r="AC43" s="24" t="s">
        <v>1</v>
      </c>
      <c r="AD43" s="31">
        <f>SUM(AD44:AD46)</f>
        <v>1061.9860344827589</v>
      </c>
      <c r="AE43" s="31">
        <f>SUM(AE44:AE46)</f>
        <v>48</v>
      </c>
      <c r="AF43" s="54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</row>
    <row r="44" spans="1:110" ht="18" customHeight="1">
      <c r="A44" s="1"/>
      <c r="B44" s="7">
        <v>72</v>
      </c>
      <c r="C44" s="7">
        <v>23</v>
      </c>
      <c r="D44" s="9" t="s">
        <v>62</v>
      </c>
      <c r="E44" s="32">
        <v>1</v>
      </c>
      <c r="F44" s="32">
        <v>58</v>
      </c>
      <c r="G44" s="32">
        <v>58</v>
      </c>
      <c r="H44" s="33">
        <f t="shared" si="0"/>
        <v>1</v>
      </c>
      <c r="I44" s="32">
        <v>4521</v>
      </c>
      <c r="J44" s="32">
        <v>8764</v>
      </c>
      <c r="K44" s="32">
        <v>13285.66</v>
      </c>
      <c r="L44" s="32">
        <v>229.063103448276</v>
      </c>
      <c r="M44" s="32">
        <v>8.8563218390804597</v>
      </c>
      <c r="N44" s="34" t="s">
        <v>1</v>
      </c>
      <c r="O44" s="6" t="s">
        <v>62</v>
      </c>
      <c r="P44" s="7">
        <v>1</v>
      </c>
      <c r="Q44" s="32">
        <f>SUM(R44:V44)</f>
        <v>6184.703793103452</v>
      </c>
      <c r="R44" s="32">
        <f>IF(1&gt;0,MAX(W44,L44)*R11,"")</f>
        <v>0</v>
      </c>
      <c r="S44" s="32">
        <f>IF(1&gt;0,MAX(W44,L44)*S11,"")</f>
        <v>0</v>
      </c>
      <c r="T44" s="32">
        <f>IF(1&gt;0,MAX(W44,L44)*T11,"")</f>
        <v>3665.0096551724159</v>
      </c>
      <c r="U44" s="32" t="str">
        <f>IF(0&gt;0,MAX(W44,L44)*U11,"")</f>
        <v/>
      </c>
      <c r="V44" s="32">
        <f>IF(1&gt;0,MAX(W44,L44)*V11,"")</f>
        <v>2519.694137931036</v>
      </c>
      <c r="W44" s="32">
        <v>225</v>
      </c>
      <c r="X44" s="32">
        <v>10</v>
      </c>
      <c r="Y44" s="8" t="s">
        <v>1</v>
      </c>
      <c r="Z44" s="8">
        <f>IF(Q43&lt;&gt;0,AD44*Q44/Q43,0)</f>
        <v>31.251321277628801</v>
      </c>
      <c r="AA44" s="8">
        <f>IF(Q43&lt;&gt;0,AE44*Q44/Q43,0)</f>
        <v>1.3643105680127816</v>
      </c>
      <c r="AB44" s="8" t="e">
        <f>IF(Q43&lt;&gt;0,AD44*Q44/Q13,0)</f>
        <v>#REF!</v>
      </c>
      <c r="AC44" s="8" t="e">
        <f>IF(Q43&lt;&gt;0,AE44*Q44/Q13,0)</f>
        <v>#REF!</v>
      </c>
      <c r="AD44" s="8">
        <f t="shared" ref="AD44:AE46" si="13">MAX(W44,L44)</f>
        <v>229.063103448276</v>
      </c>
      <c r="AE44" s="8">
        <f t="shared" si="13"/>
        <v>10</v>
      </c>
      <c r="AF44" s="54"/>
      <c r="AG44" s="55">
        <v>1</v>
      </c>
      <c r="AH44" s="55"/>
      <c r="AI44" s="55">
        <v>1</v>
      </c>
      <c r="AJ44" s="55"/>
      <c r="AK44" s="55">
        <v>1</v>
      </c>
      <c r="AL44" s="55">
        <v>1</v>
      </c>
      <c r="AM44" s="55"/>
      <c r="AN44" s="55">
        <v>1</v>
      </c>
      <c r="AO44" s="55">
        <v>1</v>
      </c>
      <c r="AP44" s="55">
        <v>1</v>
      </c>
      <c r="AQ44" s="55">
        <v>1</v>
      </c>
      <c r="AR44" s="55">
        <v>1</v>
      </c>
      <c r="AS44" s="55">
        <v>1</v>
      </c>
      <c r="AT44" s="55">
        <v>1</v>
      </c>
      <c r="AU44" s="55"/>
      <c r="AV44" s="55">
        <v>1</v>
      </c>
      <c r="AW44" s="55">
        <v>1</v>
      </c>
      <c r="AX44" s="55"/>
      <c r="AY44" s="55"/>
      <c r="AZ44" s="55"/>
      <c r="BA44" s="55"/>
      <c r="BB44" s="55"/>
      <c r="BC44" s="55">
        <v>1</v>
      </c>
      <c r="BD44" s="55"/>
      <c r="BE44" s="55">
        <v>1</v>
      </c>
      <c r="BF44" s="55">
        <v>1</v>
      </c>
      <c r="BG44" s="55">
        <v>1</v>
      </c>
      <c r="BH44" s="55">
        <v>1</v>
      </c>
      <c r="BI44" s="55">
        <v>1</v>
      </c>
      <c r="BJ44" s="55">
        <v>1</v>
      </c>
      <c r="BK44" s="55">
        <v>1</v>
      </c>
      <c r="BL44" s="55">
        <v>1</v>
      </c>
      <c r="BM44" s="55">
        <v>1</v>
      </c>
      <c r="BN44" s="55"/>
      <c r="BO44" s="55"/>
      <c r="BP44" s="55">
        <v>1</v>
      </c>
      <c r="BQ44" s="55">
        <v>1</v>
      </c>
      <c r="BR44" s="55">
        <v>1</v>
      </c>
      <c r="BS44" s="55">
        <v>1</v>
      </c>
      <c r="BT44" s="55"/>
      <c r="BU44" s="55"/>
      <c r="BV44" s="55">
        <v>1</v>
      </c>
      <c r="BW44" s="55">
        <v>1</v>
      </c>
      <c r="BX44" s="55">
        <v>1</v>
      </c>
      <c r="BY44" s="55">
        <v>1</v>
      </c>
      <c r="BZ44" s="55">
        <v>1</v>
      </c>
      <c r="CA44" s="55"/>
      <c r="CB44" s="55">
        <v>1</v>
      </c>
      <c r="CC44" s="55">
        <v>1</v>
      </c>
      <c r="CD44" s="55"/>
      <c r="CE44" s="55">
        <v>1</v>
      </c>
      <c r="CF44" s="55">
        <v>1</v>
      </c>
      <c r="CG44" s="55">
        <v>1</v>
      </c>
      <c r="CH44" s="55">
        <v>1</v>
      </c>
      <c r="CI44" s="55">
        <v>1</v>
      </c>
      <c r="CJ44" s="55">
        <v>1</v>
      </c>
      <c r="CK44" s="55">
        <v>1</v>
      </c>
      <c r="CL44" s="55">
        <v>1</v>
      </c>
      <c r="CM44" s="55">
        <v>1</v>
      </c>
      <c r="CN44" s="55"/>
      <c r="CO44" s="55">
        <v>1</v>
      </c>
      <c r="CP44" s="55">
        <v>1</v>
      </c>
      <c r="CQ44" s="55">
        <v>1</v>
      </c>
      <c r="CR44" s="55">
        <v>1</v>
      </c>
      <c r="CS44" s="55"/>
      <c r="CT44" s="55">
        <v>1</v>
      </c>
      <c r="CU44" s="55">
        <v>1</v>
      </c>
      <c r="CV44" s="55"/>
      <c r="CW44" s="55">
        <v>1</v>
      </c>
      <c r="CX44" s="55"/>
      <c r="CY44" s="55">
        <v>1</v>
      </c>
      <c r="CZ44" s="55">
        <v>1</v>
      </c>
      <c r="DA44" s="55">
        <v>1</v>
      </c>
      <c r="DB44" s="55"/>
      <c r="DC44" s="55"/>
      <c r="DD44" s="55">
        <v>1</v>
      </c>
      <c r="DE44" s="55">
        <v>1</v>
      </c>
      <c r="DF44" s="55"/>
    </row>
    <row r="45" spans="1:110" ht="18" customHeight="1">
      <c r="A45" s="1"/>
      <c r="B45" s="7">
        <v>73</v>
      </c>
      <c r="C45" s="7">
        <v>24</v>
      </c>
      <c r="D45" s="9" t="s">
        <v>63</v>
      </c>
      <c r="E45" s="32">
        <v>1</v>
      </c>
      <c r="F45" s="32">
        <v>58</v>
      </c>
      <c r="G45" s="32">
        <v>45.1111111111111</v>
      </c>
      <c r="H45" s="33">
        <f t="shared" si="0"/>
        <v>0.77777777777777757</v>
      </c>
      <c r="I45" s="32">
        <v>8826</v>
      </c>
      <c r="J45" s="32">
        <v>7500</v>
      </c>
      <c r="K45" s="32">
        <v>16326.745555555601</v>
      </c>
      <c r="L45" s="32">
        <v>361.92293103448299</v>
      </c>
      <c r="M45" s="32">
        <v>13.753694581280801</v>
      </c>
      <c r="N45" s="34" t="s">
        <v>1</v>
      </c>
      <c r="O45" s="6" t="s">
        <v>63</v>
      </c>
      <c r="P45" s="7">
        <v>1</v>
      </c>
      <c r="Q45" s="32">
        <f>SUM(R45:V45)</f>
        <v>17010.3777586207</v>
      </c>
      <c r="R45" s="32">
        <f>IF(1&gt;0,MAX(W45,L45)*R11,"")</f>
        <v>0</v>
      </c>
      <c r="S45" s="32" t="str">
        <f>IF(0&gt;0,MAX(W45,L45)*S11,"")</f>
        <v/>
      </c>
      <c r="T45" s="32">
        <f>IF(1&gt;0,MAX(W45,L45)*T11,"")</f>
        <v>5790.7668965517278</v>
      </c>
      <c r="U45" s="32">
        <f>IF(1&gt;0,MAX(W45,L45)*U11,"")</f>
        <v>7238.4586206896602</v>
      </c>
      <c r="V45" s="32">
        <f>IF(1&gt;0,MAX(W45,L45)*V11,"")</f>
        <v>3981.1522413793127</v>
      </c>
      <c r="W45" s="32">
        <v>350</v>
      </c>
      <c r="X45" s="32">
        <v>16</v>
      </c>
      <c r="Y45" s="8" t="s">
        <v>1</v>
      </c>
      <c r="Z45" s="8">
        <f>IF(Q43&lt;&gt;0,AD45*Q45/Q43,0)</f>
        <v>135.80770098499107</v>
      </c>
      <c r="AA45" s="8">
        <f>IF(Q43&lt;&gt;0,AE45*Q45/Q43,0)</f>
        <v>6.0038285210307025</v>
      </c>
      <c r="AB45" s="8" t="e">
        <f>IF(Q43&lt;&gt;0,AD45*Q45/Q13,0)</f>
        <v>#REF!</v>
      </c>
      <c r="AC45" s="8" t="e">
        <f>IF(Q43&lt;&gt;0,AE45*Q45/Q13,0)</f>
        <v>#REF!</v>
      </c>
      <c r="AD45" s="8">
        <f t="shared" si="13"/>
        <v>361.92293103448299</v>
      </c>
      <c r="AE45" s="8">
        <f t="shared" si="13"/>
        <v>16</v>
      </c>
      <c r="AF45" s="54">
        <v>1</v>
      </c>
      <c r="AG45" s="55">
        <v>1</v>
      </c>
      <c r="AH45" s="55">
        <v>1</v>
      </c>
      <c r="AI45" s="55">
        <v>1</v>
      </c>
      <c r="AJ45" s="55">
        <v>1</v>
      </c>
      <c r="AK45" s="55">
        <v>1</v>
      </c>
      <c r="AL45" s="55">
        <v>1</v>
      </c>
      <c r="AM45" s="55">
        <v>1</v>
      </c>
      <c r="AN45" s="55">
        <v>1</v>
      </c>
      <c r="AO45" s="55">
        <v>1</v>
      </c>
      <c r="AP45" s="55">
        <v>1</v>
      </c>
      <c r="AQ45" s="55">
        <v>1</v>
      </c>
      <c r="AR45" s="55">
        <v>1</v>
      </c>
      <c r="AS45" s="55">
        <v>1</v>
      </c>
      <c r="AT45" s="55">
        <v>1</v>
      </c>
      <c r="AU45" s="55">
        <v>1</v>
      </c>
      <c r="AV45" s="55">
        <v>1</v>
      </c>
      <c r="AW45" s="55">
        <v>1</v>
      </c>
      <c r="AX45" s="55">
        <v>1</v>
      </c>
      <c r="AY45" s="55">
        <v>1</v>
      </c>
      <c r="AZ45" s="55">
        <v>1</v>
      </c>
      <c r="BA45" s="55">
        <v>1</v>
      </c>
      <c r="BB45" s="55">
        <v>1</v>
      </c>
      <c r="BC45" s="55">
        <v>1</v>
      </c>
      <c r="BD45" s="55">
        <v>1</v>
      </c>
      <c r="BE45" s="55">
        <v>1</v>
      </c>
      <c r="BF45" s="55">
        <v>1</v>
      </c>
      <c r="BG45" s="55">
        <v>1</v>
      </c>
      <c r="BH45" s="55">
        <v>1</v>
      </c>
      <c r="BI45" s="55">
        <v>1</v>
      </c>
      <c r="BJ45" s="55">
        <v>1</v>
      </c>
      <c r="BK45" s="55">
        <v>1</v>
      </c>
      <c r="BL45" s="55">
        <v>1</v>
      </c>
      <c r="BM45" s="55">
        <v>1</v>
      </c>
      <c r="BN45" s="55">
        <v>1</v>
      </c>
      <c r="BO45" s="55">
        <v>1</v>
      </c>
      <c r="BP45" s="55">
        <v>1</v>
      </c>
      <c r="BQ45" s="55">
        <v>1</v>
      </c>
      <c r="BR45" s="55">
        <v>1</v>
      </c>
      <c r="BS45" s="55">
        <v>1</v>
      </c>
      <c r="BT45" s="55">
        <v>1</v>
      </c>
      <c r="BU45" s="55">
        <v>1</v>
      </c>
      <c r="BV45" s="55">
        <v>1</v>
      </c>
      <c r="BW45" s="55">
        <v>1</v>
      </c>
      <c r="BX45" s="55">
        <v>1</v>
      </c>
      <c r="BY45" s="55">
        <v>1</v>
      </c>
      <c r="BZ45" s="55">
        <v>1</v>
      </c>
      <c r="CA45" s="55">
        <v>1</v>
      </c>
      <c r="CB45" s="55">
        <v>1</v>
      </c>
      <c r="CC45" s="55">
        <v>1</v>
      </c>
      <c r="CD45" s="55">
        <v>1</v>
      </c>
      <c r="CE45" s="55">
        <v>1</v>
      </c>
      <c r="CF45" s="55">
        <v>1</v>
      </c>
      <c r="CG45" s="55">
        <v>1</v>
      </c>
      <c r="CH45" s="55">
        <v>1</v>
      </c>
      <c r="CI45" s="55">
        <v>1</v>
      </c>
      <c r="CJ45" s="55">
        <v>1</v>
      </c>
      <c r="CK45" s="55">
        <v>1</v>
      </c>
      <c r="CL45" s="55">
        <v>1</v>
      </c>
      <c r="CM45" s="55">
        <v>1</v>
      </c>
      <c r="CN45" s="55">
        <v>1</v>
      </c>
      <c r="CO45" s="55">
        <v>1</v>
      </c>
      <c r="CP45" s="55">
        <v>1</v>
      </c>
      <c r="CQ45" s="55">
        <v>1</v>
      </c>
      <c r="CR45" s="55">
        <v>1</v>
      </c>
      <c r="CS45" s="55">
        <v>1</v>
      </c>
      <c r="CT45" s="55">
        <v>1</v>
      </c>
      <c r="CU45" s="55">
        <v>1</v>
      </c>
      <c r="CV45" s="55">
        <v>1</v>
      </c>
      <c r="CW45" s="55">
        <v>1</v>
      </c>
      <c r="CX45" s="55">
        <v>1</v>
      </c>
      <c r="CY45" s="55">
        <v>1</v>
      </c>
      <c r="CZ45" s="55">
        <v>1</v>
      </c>
      <c r="DA45" s="55">
        <v>1</v>
      </c>
      <c r="DB45" s="55">
        <v>1</v>
      </c>
      <c r="DC45" s="55">
        <v>1</v>
      </c>
      <c r="DD45" s="55">
        <v>1</v>
      </c>
      <c r="DE45" s="55"/>
      <c r="DF45" s="55"/>
    </row>
    <row r="46" spans="1:110" ht="18" customHeight="1">
      <c r="A46" s="1"/>
      <c r="B46" s="7">
        <v>74</v>
      </c>
      <c r="C46" s="7">
        <v>25</v>
      </c>
      <c r="D46" s="9" t="s">
        <v>64</v>
      </c>
      <c r="E46" s="32">
        <v>1</v>
      </c>
      <c r="F46" s="32">
        <v>58</v>
      </c>
      <c r="G46" s="32">
        <v>0</v>
      </c>
      <c r="H46" s="33">
        <f t="shared" si="0"/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4" t="s">
        <v>1</v>
      </c>
      <c r="O46" s="6" t="s">
        <v>64</v>
      </c>
      <c r="P46" s="7">
        <v>1</v>
      </c>
      <c r="Q46" s="32">
        <f>SUM(R46:V46)</f>
        <v>22137</v>
      </c>
      <c r="R46" s="32" t="str">
        <f>IF(0&gt;0,MAX(W46,L46)*R11,"")</f>
        <v/>
      </c>
      <c r="S46" s="32" t="str">
        <f>IF(0&gt;0,MAX(W46,L46)*S11,"")</f>
        <v/>
      </c>
      <c r="T46" s="32">
        <f>IF(1&gt;0,MAX(W46,L46)*T11,"")</f>
        <v>7536</v>
      </c>
      <c r="U46" s="32">
        <f>IF(1&gt;0,MAX(W46,L46)*U11,"")</f>
        <v>9420</v>
      </c>
      <c r="V46" s="32">
        <f>IF(1&gt;0,MAX(W46,L46)*V11,"")</f>
        <v>5181</v>
      </c>
      <c r="W46" s="32">
        <v>471</v>
      </c>
      <c r="X46" s="32">
        <v>22</v>
      </c>
      <c r="Y46" s="8" t="s">
        <v>1</v>
      </c>
      <c r="Z46" s="8">
        <f>IF(Q43&lt;&gt;0,AD46*Q46/Q43,0)</f>
        <v>230.00327015875669</v>
      </c>
      <c r="AA46" s="8">
        <f>IF(Q43&lt;&gt;0,AE46*Q46/Q43,0)</f>
        <v>10.743252533954665</v>
      </c>
      <c r="AB46" s="8" t="e">
        <f>IF(Q43&lt;&gt;0,AD46*Q46/Q13,0)</f>
        <v>#REF!</v>
      </c>
      <c r="AC46" s="8" t="e">
        <f>IF(Q43&lt;&gt;0,AE46*Q46/Q13,0)</f>
        <v>#REF!</v>
      </c>
      <c r="AD46" s="8">
        <f t="shared" si="13"/>
        <v>471</v>
      </c>
      <c r="AE46" s="8">
        <f t="shared" si="13"/>
        <v>22</v>
      </c>
      <c r="AF46" s="54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</row>
    <row r="47" spans="1:110" ht="18" customHeight="1">
      <c r="A47" s="1"/>
      <c r="B47" s="15" t="s">
        <v>1</v>
      </c>
      <c r="C47" s="15" t="s">
        <v>34</v>
      </c>
      <c r="D47" s="16" t="s">
        <v>14</v>
      </c>
      <c r="E47" s="17">
        <v>5</v>
      </c>
      <c r="F47" s="18">
        <f>SUM(F48,F53)</f>
        <v>190</v>
      </c>
      <c r="G47" s="18">
        <f>SUM(G48,G53)</f>
        <v>175.77777777777774</v>
      </c>
      <c r="H47" s="19">
        <f t="shared" si="0"/>
        <v>0.92514619883040916</v>
      </c>
      <c r="I47" s="17">
        <f>SUM(I48,I53)</f>
        <v>8477</v>
      </c>
      <c r="J47" s="17">
        <f>SUM(J48,J53)</f>
        <v>8165</v>
      </c>
      <c r="K47" s="17">
        <v>16799.0133333333</v>
      </c>
      <c r="L47" s="17">
        <v>94.909679849340804</v>
      </c>
      <c r="M47" s="17">
        <v>3.93973634651601</v>
      </c>
      <c r="N47" s="20" t="s">
        <v>1</v>
      </c>
      <c r="O47" s="21" t="s">
        <v>14</v>
      </c>
      <c r="P47" s="22">
        <v>5</v>
      </c>
      <c r="Q47" s="23">
        <f t="shared" ref="Q47:V47" si="14">SUM(Q48,Q53)</f>
        <v>23764.773333333338</v>
      </c>
      <c r="R47" s="23">
        <f t="shared" si="14"/>
        <v>0</v>
      </c>
      <c r="S47" s="23">
        <f t="shared" si="14"/>
        <v>0</v>
      </c>
      <c r="T47" s="23">
        <f t="shared" si="14"/>
        <v>1648</v>
      </c>
      <c r="U47" s="23">
        <f t="shared" si="14"/>
        <v>12440</v>
      </c>
      <c r="V47" s="23">
        <f t="shared" si="14"/>
        <v>9676.7733333333381</v>
      </c>
      <c r="W47" s="23">
        <f>AVERAGE(W48,W53)</f>
        <v>232.13726366343684</v>
      </c>
      <c r="X47" s="23">
        <f>AVERAGE(X48,X53)</f>
        <v>9.5991537388601138</v>
      </c>
      <c r="Y47" s="24" t="s">
        <v>1</v>
      </c>
      <c r="Z47" s="24" t="s">
        <v>1</v>
      </c>
      <c r="AA47" s="24" t="s">
        <v>1</v>
      </c>
      <c r="AB47" s="24" t="s">
        <v>1</v>
      </c>
      <c r="AC47" s="24" t="s">
        <v>1</v>
      </c>
      <c r="AD47" s="24" t="s">
        <v>1</v>
      </c>
      <c r="AE47" s="24" t="s">
        <v>1</v>
      </c>
      <c r="AF47" s="54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</row>
    <row r="48" spans="1:110" ht="18" customHeight="1">
      <c r="A48" s="1"/>
      <c r="B48" s="25" t="s">
        <v>1</v>
      </c>
      <c r="C48" s="25" t="s">
        <v>34</v>
      </c>
      <c r="D48" s="26" t="s">
        <v>65</v>
      </c>
      <c r="E48" s="27">
        <v>3</v>
      </c>
      <c r="F48" s="28">
        <f>SUM(F49:F52)</f>
        <v>93</v>
      </c>
      <c r="G48" s="28">
        <f>SUM(G49:G52)</f>
        <v>78.555555555555543</v>
      </c>
      <c r="H48" s="29">
        <f t="shared" si="0"/>
        <v>0.84468339307048967</v>
      </c>
      <c r="I48" s="27">
        <f>SUM(I49:I52)</f>
        <v>2817</v>
      </c>
      <c r="J48" s="27">
        <f>SUM(J49:J52)</f>
        <v>2852</v>
      </c>
      <c r="K48" s="27">
        <v>5743.7755555555595</v>
      </c>
      <c r="L48" s="27">
        <v>72.400532212885196</v>
      </c>
      <c r="M48" s="27">
        <v>2.6750700280111999</v>
      </c>
      <c r="N48" s="20" t="s">
        <v>1</v>
      </c>
      <c r="O48" s="30" t="s">
        <v>65</v>
      </c>
      <c r="P48" s="25">
        <v>3</v>
      </c>
      <c r="Q48" s="27">
        <f t="shared" ref="Q48:V48" si="15">SUM(Q49:Q52)</f>
        <v>14523.773333333338</v>
      </c>
      <c r="R48" s="27">
        <f t="shared" si="15"/>
        <v>0</v>
      </c>
      <c r="S48" s="27">
        <f t="shared" si="15"/>
        <v>0</v>
      </c>
      <c r="T48" s="27">
        <f t="shared" si="15"/>
        <v>0</v>
      </c>
      <c r="U48" s="27">
        <f t="shared" si="15"/>
        <v>5980</v>
      </c>
      <c r="V48" s="27">
        <f t="shared" si="15"/>
        <v>8543.7733333333381</v>
      </c>
      <c r="W48" s="27">
        <f>Z48</f>
        <v>305.56627064469643</v>
      </c>
      <c r="X48" s="27">
        <f>AA48</f>
        <v>11.817612747712651</v>
      </c>
      <c r="Y48" s="24" t="s">
        <v>1</v>
      </c>
      <c r="Z48" s="31">
        <f>SUM(Z49:Z52)</f>
        <v>305.56627064469643</v>
      </c>
      <c r="AA48" s="31">
        <f>SUM(AA49:AA52)</f>
        <v>11.817612747712651</v>
      </c>
      <c r="AB48" s="24" t="s">
        <v>1</v>
      </c>
      <c r="AC48" s="24" t="s">
        <v>1</v>
      </c>
      <c r="AD48" s="31">
        <f>SUM(AD49:AD52)</f>
        <v>863.70666666666693</v>
      </c>
      <c r="AE48" s="31">
        <f>SUM(AE49:AE52)</f>
        <v>33.6666666666667</v>
      </c>
      <c r="AF48" s="54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</row>
    <row r="49" spans="1:110" ht="18" customHeight="1">
      <c r="A49" s="1"/>
      <c r="B49" s="7">
        <v>86</v>
      </c>
      <c r="C49" s="7">
        <v>26</v>
      </c>
      <c r="D49" s="9" t="s">
        <v>67</v>
      </c>
      <c r="E49" s="32">
        <v>1</v>
      </c>
      <c r="F49" s="32">
        <v>15</v>
      </c>
      <c r="G49" s="32">
        <v>0.33333333333333298</v>
      </c>
      <c r="H49" s="33">
        <f t="shared" si="0"/>
        <v>2.2222222222222199E-2</v>
      </c>
      <c r="I49" s="32">
        <v>18</v>
      </c>
      <c r="J49" s="32">
        <v>141</v>
      </c>
      <c r="K49" s="32">
        <v>159.235555555556</v>
      </c>
      <c r="L49" s="32">
        <v>477.70666666666699</v>
      </c>
      <c r="M49" s="32">
        <v>17.6666666666667</v>
      </c>
      <c r="N49" s="34" t="s">
        <v>1</v>
      </c>
      <c r="O49" s="6" t="s">
        <v>67</v>
      </c>
      <c r="P49" s="7">
        <v>1</v>
      </c>
      <c r="Q49" s="32">
        <f>SUM(R49:V49)</f>
        <v>5254.7733333333372</v>
      </c>
      <c r="R49" s="32">
        <f>IF(1&gt;0,MAX(W49,L49)*R11,"")</f>
        <v>0</v>
      </c>
      <c r="S49" s="32">
        <f>IF(1&gt;0,MAX(W49,L49)*S11,"")</f>
        <v>0</v>
      </c>
      <c r="T49" s="32" t="str">
        <f>IF(0&gt;0,MAX(W49,L49)*T11,"")</f>
        <v/>
      </c>
      <c r="U49" s="32" t="str">
        <f>IF(0&gt;0,MAX(W49,L49)*U11,"")</f>
        <v/>
      </c>
      <c r="V49" s="32">
        <f>IF(1&gt;0,MAX(W49,L49)*V11,"")</f>
        <v>5254.7733333333372</v>
      </c>
      <c r="W49" s="32">
        <v>119</v>
      </c>
      <c r="X49" s="32">
        <v>5</v>
      </c>
      <c r="Y49" s="8" t="s">
        <v>1</v>
      </c>
      <c r="Z49" s="8">
        <f>IF(Q48&lt;&gt;0,AD49*Q49/Q48,0)</f>
        <v>172.83664482661246</v>
      </c>
      <c r="AA49" s="8">
        <f>IF(Q48&lt;&gt;0,AE49*Q49/Q48,0)</f>
        <v>6.391887752463485</v>
      </c>
      <c r="AB49" s="8" t="e">
        <f>IF(Q48&lt;&gt;0,AD49*Q49/Q13,0)</f>
        <v>#REF!</v>
      </c>
      <c r="AC49" s="8" t="e">
        <f>IF(Q48&lt;&gt;0,AE49*Q49/Q13,0)</f>
        <v>#REF!</v>
      </c>
      <c r="AD49" s="8">
        <f t="shared" ref="AD49:AE52" si="16">MAX(W49,L49)</f>
        <v>477.70666666666699</v>
      </c>
      <c r="AE49" s="8">
        <f t="shared" si="16"/>
        <v>17.6666666666667</v>
      </c>
      <c r="AF49" s="54"/>
      <c r="AG49" s="55"/>
      <c r="AH49" s="55"/>
      <c r="AI49" s="55"/>
      <c r="AJ49" s="55"/>
      <c r="AK49" s="55">
        <v>1</v>
      </c>
      <c r="AL49" s="55"/>
      <c r="AM49" s="55"/>
      <c r="AN49" s="55">
        <v>1</v>
      </c>
      <c r="AO49" s="55"/>
      <c r="AP49" s="55"/>
      <c r="AQ49" s="55"/>
      <c r="AR49" s="55"/>
      <c r="AS49" s="55"/>
      <c r="AT49" s="55"/>
      <c r="AU49" s="55"/>
      <c r="AV49" s="55"/>
      <c r="AW49" s="55">
        <v>1</v>
      </c>
      <c r="AX49" s="55"/>
      <c r="AY49" s="55"/>
      <c r="AZ49" s="55"/>
      <c r="BA49" s="55"/>
      <c r="BB49" s="55"/>
      <c r="BC49" s="55"/>
      <c r="BD49" s="55"/>
      <c r="BE49" s="55">
        <v>1</v>
      </c>
      <c r="BF49" s="55">
        <v>1</v>
      </c>
      <c r="BG49" s="55"/>
      <c r="BH49" s="55"/>
      <c r="BI49" s="55">
        <v>1</v>
      </c>
      <c r="BJ49" s="55"/>
      <c r="BK49" s="55"/>
      <c r="BL49" s="55">
        <v>1</v>
      </c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>
        <v>1</v>
      </c>
      <c r="BY49" s="55">
        <v>1</v>
      </c>
      <c r="BZ49" s="55"/>
      <c r="CA49" s="55">
        <v>1</v>
      </c>
      <c r="CB49" s="55"/>
      <c r="CC49" s="55"/>
      <c r="CD49" s="55"/>
      <c r="CE49" s="55"/>
      <c r="CF49" s="55"/>
      <c r="CG49" s="55">
        <v>1</v>
      </c>
      <c r="CH49" s="55"/>
      <c r="CI49" s="55"/>
      <c r="CJ49" s="55">
        <v>1</v>
      </c>
      <c r="CK49" s="55"/>
      <c r="CL49" s="55"/>
      <c r="CM49" s="55">
        <v>1</v>
      </c>
      <c r="CN49" s="55"/>
      <c r="CO49" s="55">
        <v>1</v>
      </c>
      <c r="CP49" s="55">
        <v>1</v>
      </c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</row>
    <row r="50" spans="1:110" ht="18" customHeight="1">
      <c r="A50" s="1"/>
      <c r="B50" s="7">
        <v>87</v>
      </c>
      <c r="C50" s="7">
        <v>27</v>
      </c>
      <c r="D50" s="9" t="s">
        <v>66</v>
      </c>
      <c r="E50" s="32">
        <v>1</v>
      </c>
      <c r="F50" s="32">
        <v>39</v>
      </c>
      <c r="G50" s="32">
        <v>39.3333333333333</v>
      </c>
      <c r="H50" s="33">
        <f t="shared" si="0"/>
        <v>1.0085470085470076</v>
      </c>
      <c r="I50" s="32">
        <v>2470</v>
      </c>
      <c r="J50" s="32">
        <v>1727</v>
      </c>
      <c r="K50" s="32">
        <v>4198.1055555555504</v>
      </c>
      <c r="L50" s="32">
        <v>106.731497175141</v>
      </c>
      <c r="M50" s="32">
        <v>3.9548022598870101</v>
      </c>
      <c r="N50" s="34" t="s">
        <v>1</v>
      </c>
      <c r="O50" s="6" t="s">
        <v>66</v>
      </c>
      <c r="P50" s="7">
        <v>1</v>
      </c>
      <c r="Q50" s="32">
        <f>SUM(R50:V50)</f>
        <v>7533</v>
      </c>
      <c r="R50" s="32" t="str">
        <f>IF(0&gt;0,MAX(W50,L50)*R11,"")</f>
        <v/>
      </c>
      <c r="S50" s="32" t="str">
        <f>IF(0&gt;0,MAX(W50,L50)*S11,"")</f>
        <v/>
      </c>
      <c r="T50" s="32" t="str">
        <f>IF(0&gt;0,MAX(W50,L50)*T11,"")</f>
        <v/>
      </c>
      <c r="U50" s="32">
        <f>IF(1&gt;0,MAX(W50,L50)*U11,"")</f>
        <v>4860</v>
      </c>
      <c r="V50" s="32">
        <f>IF(1&gt;0,MAX(W50,L50)*V11,"")</f>
        <v>2673</v>
      </c>
      <c r="W50" s="32">
        <v>243</v>
      </c>
      <c r="X50" s="32">
        <v>10</v>
      </c>
      <c r="Y50" s="8" t="s">
        <v>1</v>
      </c>
      <c r="Z50" s="8">
        <f>IF(Q48&lt;&gt;0,AD50*Q50/Q48,0)</f>
        <v>126.03604848326832</v>
      </c>
      <c r="AA50" s="8">
        <f>IF(Q48&lt;&gt;0,AE50*Q50/Q48,0)</f>
        <v>5.1866686618628934</v>
      </c>
      <c r="AB50" s="8" t="e">
        <f>IF(Q48&lt;&gt;0,AD50*Q50/Q13,0)</f>
        <v>#REF!</v>
      </c>
      <c r="AC50" s="8" t="e">
        <f>IF(Q48&lt;&gt;0,AE50*Q50/Q13,0)</f>
        <v>#REF!</v>
      </c>
      <c r="AD50" s="8">
        <f t="shared" si="16"/>
        <v>243</v>
      </c>
      <c r="AE50" s="8">
        <f t="shared" si="16"/>
        <v>10</v>
      </c>
      <c r="AF50" s="54">
        <v>1</v>
      </c>
      <c r="AG50" s="55">
        <v>1</v>
      </c>
      <c r="AH50" s="55">
        <v>1</v>
      </c>
      <c r="AI50" s="55">
        <v>1</v>
      </c>
      <c r="AJ50" s="55"/>
      <c r="AK50" s="55">
        <v>1</v>
      </c>
      <c r="AL50" s="55">
        <v>1</v>
      </c>
      <c r="AM50" s="55">
        <v>1</v>
      </c>
      <c r="AN50" s="55">
        <v>1</v>
      </c>
      <c r="AO50" s="55">
        <v>1</v>
      </c>
      <c r="AP50" s="55">
        <v>1</v>
      </c>
      <c r="AQ50" s="55">
        <v>1</v>
      </c>
      <c r="AR50" s="55">
        <v>1</v>
      </c>
      <c r="AS50" s="55">
        <v>1</v>
      </c>
      <c r="AT50" s="55">
        <v>1</v>
      </c>
      <c r="AU50" s="55">
        <v>1</v>
      </c>
      <c r="AV50" s="55">
        <v>1</v>
      </c>
      <c r="AW50" s="55">
        <v>1</v>
      </c>
      <c r="AX50" s="55">
        <v>1</v>
      </c>
      <c r="AY50" s="55">
        <v>1</v>
      </c>
      <c r="AZ50" s="55">
        <v>1</v>
      </c>
      <c r="BA50" s="55">
        <v>1</v>
      </c>
      <c r="BB50" s="55">
        <v>1</v>
      </c>
      <c r="BC50" s="55">
        <v>1</v>
      </c>
      <c r="BD50" s="55">
        <v>1</v>
      </c>
      <c r="BE50" s="55">
        <v>1</v>
      </c>
      <c r="BF50" s="55">
        <v>1</v>
      </c>
      <c r="BG50" s="55">
        <v>1</v>
      </c>
      <c r="BH50" s="55">
        <v>1</v>
      </c>
      <c r="BI50" s="55">
        <v>1</v>
      </c>
      <c r="BJ50" s="55">
        <v>1</v>
      </c>
      <c r="BK50" s="55">
        <v>1</v>
      </c>
      <c r="BL50" s="55">
        <v>1</v>
      </c>
      <c r="BM50" s="55">
        <v>1</v>
      </c>
      <c r="BN50" s="55">
        <v>1</v>
      </c>
      <c r="BO50" s="55">
        <v>1</v>
      </c>
      <c r="BP50" s="55">
        <v>1</v>
      </c>
      <c r="BQ50" s="55">
        <v>1</v>
      </c>
      <c r="BR50" s="55">
        <v>1</v>
      </c>
      <c r="BS50" s="55">
        <v>1</v>
      </c>
      <c r="BT50" s="55">
        <v>1</v>
      </c>
      <c r="BU50" s="55">
        <v>1</v>
      </c>
      <c r="BV50" s="55">
        <v>1</v>
      </c>
      <c r="BW50" s="55">
        <v>1</v>
      </c>
      <c r="BX50" s="55">
        <v>1</v>
      </c>
      <c r="BY50" s="55">
        <v>1</v>
      </c>
      <c r="BZ50" s="55">
        <v>1</v>
      </c>
      <c r="CA50" s="55">
        <v>1</v>
      </c>
      <c r="CB50" s="55">
        <v>1</v>
      </c>
      <c r="CC50" s="55">
        <v>1</v>
      </c>
      <c r="CD50" s="55">
        <v>1</v>
      </c>
      <c r="CE50" s="55"/>
      <c r="CF50" s="55">
        <v>1</v>
      </c>
      <c r="CG50" s="55">
        <v>1</v>
      </c>
      <c r="CH50" s="55">
        <v>1</v>
      </c>
      <c r="CI50" s="55">
        <v>1</v>
      </c>
      <c r="CJ50" s="55">
        <v>1</v>
      </c>
      <c r="CK50" s="55">
        <v>1</v>
      </c>
      <c r="CL50" s="55">
        <v>1</v>
      </c>
      <c r="CM50" s="55">
        <v>1</v>
      </c>
      <c r="CN50" s="55">
        <v>1</v>
      </c>
      <c r="CO50" s="55">
        <v>1</v>
      </c>
      <c r="CP50" s="55">
        <v>1</v>
      </c>
      <c r="CQ50" s="55">
        <v>1</v>
      </c>
      <c r="CR50" s="55">
        <v>1</v>
      </c>
      <c r="CS50" s="55">
        <v>1</v>
      </c>
      <c r="CT50" s="55">
        <v>1</v>
      </c>
      <c r="CU50" s="55">
        <v>1</v>
      </c>
      <c r="CV50" s="55">
        <v>1</v>
      </c>
      <c r="CW50" s="55">
        <v>1</v>
      </c>
      <c r="CX50" s="55">
        <v>1</v>
      </c>
      <c r="CY50" s="55">
        <v>1</v>
      </c>
      <c r="CZ50" s="55">
        <v>1</v>
      </c>
      <c r="DA50" s="55">
        <v>1</v>
      </c>
      <c r="DB50" s="55">
        <v>1</v>
      </c>
      <c r="DC50" s="55">
        <v>1</v>
      </c>
      <c r="DD50" s="55">
        <v>1</v>
      </c>
      <c r="DE50" s="55">
        <v>1</v>
      </c>
      <c r="DF50" s="55"/>
    </row>
    <row r="51" spans="1:110" ht="18" customHeight="1">
      <c r="A51" s="1"/>
      <c r="B51" s="7">
        <v>88</v>
      </c>
      <c r="C51" s="7">
        <v>28</v>
      </c>
      <c r="D51" s="9" t="s">
        <v>68</v>
      </c>
      <c r="E51" s="32">
        <v>1</v>
      </c>
      <c r="F51" s="32">
        <v>39</v>
      </c>
      <c r="G51" s="32">
        <v>38.8888888888889</v>
      </c>
      <c r="H51" s="33">
        <f t="shared" si="0"/>
        <v>0.99715099715099742</v>
      </c>
      <c r="I51" s="32">
        <v>105</v>
      </c>
      <c r="J51" s="32">
        <v>681</v>
      </c>
      <c r="K51" s="32">
        <v>786.91444444444403</v>
      </c>
      <c r="L51" s="32">
        <v>20.234942857142901</v>
      </c>
      <c r="M51" s="32">
        <v>0.75714285714285701</v>
      </c>
      <c r="N51" s="34" t="s">
        <v>1</v>
      </c>
      <c r="O51" s="6" t="s">
        <v>68</v>
      </c>
      <c r="P51" s="7">
        <v>1</v>
      </c>
      <c r="Q51" s="32">
        <f>SUM(R51:V51)</f>
        <v>1736</v>
      </c>
      <c r="R51" s="32" t="str">
        <f>IF(0&gt;0,MAX(W51,L51)*R11,"")</f>
        <v/>
      </c>
      <c r="S51" s="32" t="str">
        <f>IF(0&gt;0,MAX(W51,L51)*S11,"")</f>
        <v/>
      </c>
      <c r="T51" s="32" t="str">
        <f>IF(0&gt;0,MAX(W51,L51)*T11,"")</f>
        <v/>
      </c>
      <c r="U51" s="32">
        <f>IF(1&gt;0,MAX(W51,L51)*U11,"")</f>
        <v>1120</v>
      </c>
      <c r="V51" s="32">
        <f>IF(1&gt;0,MAX(W51,L51)*V11,"")</f>
        <v>616</v>
      </c>
      <c r="W51" s="32">
        <v>56</v>
      </c>
      <c r="X51" s="32">
        <v>2</v>
      </c>
      <c r="Y51" s="8" t="s">
        <v>1</v>
      </c>
      <c r="Z51" s="8">
        <f>IF(Q48&lt;&gt;0,AD51*Q51/Q48,0)</f>
        <v>6.693577334815652</v>
      </c>
      <c r="AA51" s="8">
        <f>IF(Q48&lt;&gt;0,AE51*Q51/Q48,0)</f>
        <v>0.23905633338627327</v>
      </c>
      <c r="AB51" s="8" t="e">
        <f>IF(Q48&lt;&gt;0,AD51*Q51/Q13,0)</f>
        <v>#REF!</v>
      </c>
      <c r="AC51" s="8" t="e">
        <f>IF(Q48&lt;&gt;0,AE51*Q51/Q13,0)</f>
        <v>#REF!</v>
      </c>
      <c r="AD51" s="8">
        <f t="shared" si="16"/>
        <v>56</v>
      </c>
      <c r="AE51" s="8">
        <f t="shared" si="16"/>
        <v>2</v>
      </c>
      <c r="AF51" s="54">
        <v>1</v>
      </c>
      <c r="AG51" s="55">
        <v>1</v>
      </c>
      <c r="AH51" s="55"/>
      <c r="AI51" s="55">
        <v>1</v>
      </c>
      <c r="AJ51" s="55"/>
      <c r="AK51" s="55">
        <v>1</v>
      </c>
      <c r="AL51" s="55">
        <v>1</v>
      </c>
      <c r="AM51" s="55">
        <v>1</v>
      </c>
      <c r="AN51" s="55">
        <v>1</v>
      </c>
      <c r="AO51" s="55"/>
      <c r="AP51" s="55"/>
      <c r="AQ51" s="55"/>
      <c r="AR51" s="55"/>
      <c r="AS51" s="55">
        <v>1</v>
      </c>
      <c r="AT51" s="55"/>
      <c r="AU51" s="55">
        <v>1</v>
      </c>
      <c r="AV51" s="55">
        <v>1</v>
      </c>
      <c r="AW51" s="55">
        <v>1</v>
      </c>
      <c r="AX51" s="55">
        <v>1</v>
      </c>
      <c r="AY51" s="55">
        <v>1</v>
      </c>
      <c r="AZ51" s="55">
        <v>1</v>
      </c>
      <c r="BA51" s="55">
        <v>1</v>
      </c>
      <c r="BB51" s="55">
        <v>1</v>
      </c>
      <c r="BC51" s="55"/>
      <c r="BD51" s="55">
        <v>1</v>
      </c>
      <c r="BE51" s="55">
        <v>1</v>
      </c>
      <c r="BF51" s="55">
        <v>1</v>
      </c>
      <c r="BG51" s="55">
        <v>1</v>
      </c>
      <c r="BH51" s="55"/>
      <c r="BI51" s="55">
        <v>1</v>
      </c>
      <c r="BJ51" s="55">
        <v>1</v>
      </c>
      <c r="BK51" s="55">
        <v>1</v>
      </c>
      <c r="BL51" s="55">
        <v>1</v>
      </c>
      <c r="BM51" s="55">
        <v>1</v>
      </c>
      <c r="BN51" s="55"/>
      <c r="BO51" s="55"/>
      <c r="BP51" s="55">
        <v>1</v>
      </c>
      <c r="BQ51" s="55">
        <v>1</v>
      </c>
      <c r="BR51" s="55"/>
      <c r="BS51" s="55">
        <v>1</v>
      </c>
      <c r="BT51" s="55">
        <v>1</v>
      </c>
      <c r="BU51" s="55"/>
      <c r="BV51" s="55">
        <v>1</v>
      </c>
      <c r="BW51" s="55"/>
      <c r="BX51" s="55">
        <v>1</v>
      </c>
      <c r="BY51" s="55">
        <v>1</v>
      </c>
      <c r="BZ51" s="55"/>
      <c r="CA51" s="55">
        <v>1</v>
      </c>
      <c r="CB51" s="55">
        <v>1</v>
      </c>
      <c r="CC51" s="55">
        <v>1</v>
      </c>
      <c r="CD51" s="55">
        <v>1</v>
      </c>
      <c r="CE51" s="55">
        <v>1</v>
      </c>
      <c r="CF51" s="55"/>
      <c r="CG51" s="55">
        <v>1</v>
      </c>
      <c r="CH51" s="55"/>
      <c r="CI51" s="55">
        <v>1</v>
      </c>
      <c r="CJ51" s="55">
        <v>1</v>
      </c>
      <c r="CK51" s="55"/>
      <c r="CL51" s="55"/>
      <c r="CM51" s="55">
        <v>1</v>
      </c>
      <c r="CN51" s="55"/>
      <c r="CO51" s="55">
        <v>1</v>
      </c>
      <c r="CP51" s="55">
        <v>1</v>
      </c>
      <c r="CQ51" s="55">
        <v>1</v>
      </c>
      <c r="CR51" s="55">
        <v>1</v>
      </c>
      <c r="CS51" s="55"/>
      <c r="CT51" s="55">
        <v>1</v>
      </c>
      <c r="CU51" s="55"/>
      <c r="CV51" s="55"/>
      <c r="CW51" s="55">
        <v>1</v>
      </c>
      <c r="CX51" s="55"/>
      <c r="CY51" s="55">
        <v>1</v>
      </c>
      <c r="CZ51" s="55">
        <v>1</v>
      </c>
      <c r="DA51" s="55"/>
      <c r="DB51" s="55"/>
      <c r="DC51" s="55"/>
      <c r="DD51" s="55"/>
      <c r="DE51" s="55"/>
      <c r="DF51" s="55"/>
    </row>
    <row r="52" spans="1:110" ht="18" customHeight="1">
      <c r="A52" s="1"/>
      <c r="B52" s="7">
        <v>89</v>
      </c>
      <c r="C52" s="7">
        <v>29</v>
      </c>
      <c r="D52" s="9" t="s">
        <v>79</v>
      </c>
      <c r="E52" s="32">
        <v>0</v>
      </c>
      <c r="F52" s="32">
        <v>0</v>
      </c>
      <c r="G52" s="32">
        <v>0</v>
      </c>
      <c r="H52" s="33" t="str">
        <f t="shared" si="0"/>
        <v/>
      </c>
      <c r="I52" s="32">
        <v>224</v>
      </c>
      <c r="J52" s="32">
        <v>303</v>
      </c>
      <c r="K52" s="32">
        <v>527.41333333333296</v>
      </c>
      <c r="L52" s="32">
        <v>16.367999999999999</v>
      </c>
      <c r="M52" s="32">
        <v>0.57931034482758603</v>
      </c>
      <c r="N52" s="34" t="s">
        <v>1</v>
      </c>
      <c r="O52" s="6" t="s">
        <v>79</v>
      </c>
      <c r="P52" s="7">
        <v>0</v>
      </c>
      <c r="Q52" s="32">
        <f>SUM(R52:V52)</f>
        <v>0</v>
      </c>
      <c r="R52" s="32" t="str">
        <f>IF(0&gt;0,MAX(W52,L52)*R11,"")</f>
        <v/>
      </c>
      <c r="S52" s="32" t="str">
        <f>IF(0&gt;0,MAX(W52,L52)*S11,"")</f>
        <v/>
      </c>
      <c r="T52" s="32" t="str">
        <f>IF(0&gt;0,MAX(W52,L52)*T11,"")</f>
        <v/>
      </c>
      <c r="U52" s="32" t="str">
        <f>IF(0&gt;0,MAX(W52,L52)*U11,"")</f>
        <v/>
      </c>
      <c r="V52" s="32" t="str">
        <f>IF(0&gt;0,MAX(W52,L52)*V11,"")</f>
        <v/>
      </c>
      <c r="W52" s="32">
        <v>87</v>
      </c>
      <c r="X52" s="32">
        <v>4</v>
      </c>
      <c r="Y52" s="8" t="s">
        <v>1</v>
      </c>
      <c r="Z52" s="8">
        <f>IF(Q48&lt;&gt;0,AD52*Q52/Q48,0)</f>
        <v>0</v>
      </c>
      <c r="AA52" s="8">
        <f>IF(Q48&lt;&gt;0,AE52*Q52/Q48,0)</f>
        <v>0</v>
      </c>
      <c r="AB52" s="8" t="e">
        <f>IF(Q48&lt;&gt;0,AD52*Q52/Q13,0)</f>
        <v>#REF!</v>
      </c>
      <c r="AC52" s="8" t="e">
        <f>IF(Q48&lt;&gt;0,AE52*Q52/Q13,0)</f>
        <v>#REF!</v>
      </c>
      <c r="AD52" s="8">
        <f t="shared" si="16"/>
        <v>87</v>
      </c>
      <c r="AE52" s="8">
        <f t="shared" si="16"/>
        <v>4</v>
      </c>
      <c r="AF52" s="54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>
        <v>1</v>
      </c>
      <c r="BI52" s="55"/>
      <c r="BJ52" s="55"/>
      <c r="BK52" s="55"/>
      <c r="BL52" s="55"/>
      <c r="BM52" s="55">
        <v>1</v>
      </c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>
        <v>1</v>
      </c>
      <c r="BZ52" s="55"/>
      <c r="CA52" s="55"/>
      <c r="CB52" s="55"/>
      <c r="CC52" s="55"/>
      <c r="CD52" s="55"/>
      <c r="CE52" s="55">
        <v>1</v>
      </c>
      <c r="CF52" s="55"/>
      <c r="CG52" s="55"/>
      <c r="CH52" s="55"/>
      <c r="CI52" s="55">
        <v>1</v>
      </c>
      <c r="CJ52" s="55"/>
      <c r="CK52" s="55">
        <v>1</v>
      </c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>
        <v>1</v>
      </c>
      <c r="CX52" s="55"/>
      <c r="CY52" s="55">
        <v>1</v>
      </c>
      <c r="CZ52" s="55"/>
      <c r="DA52" s="55"/>
      <c r="DB52" s="55"/>
      <c r="DC52" s="55">
        <v>1</v>
      </c>
      <c r="DD52" s="55">
        <v>1</v>
      </c>
      <c r="DE52" s="55"/>
      <c r="DF52" s="55"/>
    </row>
    <row r="53" spans="1:110" ht="18" customHeight="1">
      <c r="A53" s="1"/>
      <c r="B53" s="25" t="s">
        <v>1</v>
      </c>
      <c r="C53" s="25" t="s">
        <v>34</v>
      </c>
      <c r="D53" s="26" t="s">
        <v>69</v>
      </c>
      <c r="E53" s="27">
        <v>2</v>
      </c>
      <c r="F53" s="28">
        <f>SUM(F54:F55)</f>
        <v>97</v>
      </c>
      <c r="G53" s="28">
        <f>SUM(G54:G55)</f>
        <v>97.2222222222222</v>
      </c>
      <c r="H53" s="29">
        <f t="shared" si="0"/>
        <v>1.0022909507445588</v>
      </c>
      <c r="I53" s="27">
        <f>SUM(I54:I55)</f>
        <v>5660</v>
      </c>
      <c r="J53" s="27">
        <f>SUM(J54:J55)</f>
        <v>5313</v>
      </c>
      <c r="K53" s="27">
        <v>11055.2377777778</v>
      </c>
      <c r="L53" s="27">
        <v>113.193560864619</v>
      </c>
      <c r="M53" s="27">
        <v>4.9670079635949902</v>
      </c>
      <c r="N53" s="20" t="s">
        <v>1</v>
      </c>
      <c r="O53" s="30" t="s">
        <v>69</v>
      </c>
      <c r="P53" s="25">
        <v>2</v>
      </c>
      <c r="Q53" s="27">
        <f t="shared" ref="Q53:V53" si="17">SUM(Q54:Q55)</f>
        <v>9241</v>
      </c>
      <c r="R53" s="27">
        <f t="shared" si="17"/>
        <v>0</v>
      </c>
      <c r="S53" s="27">
        <f t="shared" si="17"/>
        <v>0</v>
      </c>
      <c r="T53" s="27">
        <f t="shared" si="17"/>
        <v>1648</v>
      </c>
      <c r="U53" s="27">
        <f t="shared" si="17"/>
        <v>6460</v>
      </c>
      <c r="V53" s="27">
        <f t="shared" si="17"/>
        <v>1133</v>
      </c>
      <c r="W53" s="27">
        <f>Z53</f>
        <v>158.70825668217725</v>
      </c>
      <c r="X53" s="27">
        <f>AA53</f>
        <v>7.3806947300075745</v>
      </c>
      <c r="Y53" s="24" t="s">
        <v>1</v>
      </c>
      <c r="Z53" s="31">
        <f>SUM(Z54:Z55)</f>
        <v>158.70825668217725</v>
      </c>
      <c r="AA53" s="31">
        <f>SUM(AA54:AA55)</f>
        <v>7.3806947300075745</v>
      </c>
      <c r="AB53" s="24" t="s">
        <v>1</v>
      </c>
      <c r="AC53" s="24" t="s">
        <v>1</v>
      </c>
      <c r="AD53" s="31">
        <f>SUM(AD54:AD55)</f>
        <v>323</v>
      </c>
      <c r="AE53" s="31">
        <f>SUM(AE54:AE55)</f>
        <v>15</v>
      </c>
      <c r="AF53" s="54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</row>
    <row r="54" spans="1:110" ht="18" customHeight="1">
      <c r="A54" s="1"/>
      <c r="B54" s="7">
        <v>91</v>
      </c>
      <c r="C54" s="7">
        <v>30</v>
      </c>
      <c r="D54" s="9" t="s">
        <v>71</v>
      </c>
      <c r="E54" s="32">
        <v>1</v>
      </c>
      <c r="F54" s="32">
        <v>58</v>
      </c>
      <c r="G54" s="32">
        <v>58</v>
      </c>
      <c r="H54" s="33">
        <f t="shared" si="0"/>
        <v>1</v>
      </c>
      <c r="I54" s="32">
        <v>1298</v>
      </c>
      <c r="J54" s="32">
        <v>3146</v>
      </c>
      <c r="K54" s="32">
        <v>4444.3166666666702</v>
      </c>
      <c r="L54" s="32">
        <v>76.626149425287394</v>
      </c>
      <c r="M54" s="32">
        <v>3.4214559386973198</v>
      </c>
      <c r="N54" s="34" t="s">
        <v>1</v>
      </c>
      <c r="O54" s="6" t="s">
        <v>71</v>
      </c>
      <c r="P54" s="7">
        <v>1</v>
      </c>
      <c r="Q54" s="32">
        <f>SUM(R54:V54)</f>
        <v>4841</v>
      </c>
      <c r="R54" s="32" t="str">
        <f>IF(0&gt;0,MAX(W54,L54)*R11,"")</f>
        <v/>
      </c>
      <c r="S54" s="32" t="str">
        <f>IF(0&gt;0,MAX(W54,L54)*S11,"")</f>
        <v/>
      </c>
      <c r="T54" s="32">
        <f>IF(1&gt;0,MAX(W54,L54)*T11,"")</f>
        <v>1648</v>
      </c>
      <c r="U54" s="32">
        <f>IF(1&gt;0,MAX(W54,L54)*U11,"")</f>
        <v>2060</v>
      </c>
      <c r="V54" s="32">
        <f>IF(1&gt;0,MAX(W54,L54)*V11,"")</f>
        <v>1133</v>
      </c>
      <c r="W54" s="32">
        <v>103</v>
      </c>
      <c r="X54" s="32">
        <v>5</v>
      </c>
      <c r="Y54" s="8" t="s">
        <v>1</v>
      </c>
      <c r="Z54" s="8">
        <f>IF(Q53&lt;&gt;0,AD54*Q54/Q53,0)</f>
        <v>53.957688561843959</v>
      </c>
      <c r="AA54" s="8">
        <f>IF(Q53&lt;&gt;0,AE54*Q54/Q53,0)</f>
        <v>2.6193052699924251</v>
      </c>
      <c r="AB54" s="8" t="e">
        <f>IF(Q53&lt;&gt;0,AD54*Q54/Q13,0)</f>
        <v>#REF!</v>
      </c>
      <c r="AC54" s="8" t="e">
        <f>IF(Q53&lt;&gt;0,AE54*Q54/Q13,0)</f>
        <v>#REF!</v>
      </c>
      <c r="AD54" s="8">
        <f>MAX(W54,L54)</f>
        <v>103</v>
      </c>
      <c r="AE54" s="8">
        <f>MAX(X54,M54)</f>
        <v>5</v>
      </c>
      <c r="AF54" s="54"/>
      <c r="AG54" s="55"/>
      <c r="AH54" s="55"/>
      <c r="AI54" s="55"/>
      <c r="AJ54" s="55"/>
      <c r="AK54" s="55">
        <v>1</v>
      </c>
      <c r="AL54" s="55"/>
      <c r="AM54" s="55"/>
      <c r="AN54" s="55">
        <v>1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>
        <v>1</v>
      </c>
      <c r="BA54" s="55"/>
      <c r="BB54" s="55"/>
      <c r="BC54" s="55"/>
      <c r="BD54" s="55"/>
      <c r="BE54" s="55"/>
      <c r="BF54" s="55"/>
      <c r="BG54" s="55"/>
      <c r="BH54" s="55"/>
      <c r="BI54" s="55">
        <v>1</v>
      </c>
      <c r="BJ54" s="55">
        <v>1</v>
      </c>
      <c r="BK54" s="55"/>
      <c r="BL54" s="55"/>
      <c r="BM54" s="55">
        <v>1</v>
      </c>
      <c r="BN54" s="55"/>
      <c r="BO54" s="55"/>
      <c r="BP54" s="55">
        <v>1</v>
      </c>
      <c r="BQ54" s="55">
        <v>1</v>
      </c>
      <c r="BR54" s="55">
        <v>1</v>
      </c>
      <c r="BS54" s="55">
        <v>1</v>
      </c>
      <c r="BT54" s="55"/>
      <c r="BU54" s="55"/>
      <c r="BV54" s="55"/>
      <c r="BW54" s="55"/>
      <c r="BX54" s="55">
        <v>1</v>
      </c>
      <c r="BY54" s="55"/>
      <c r="BZ54" s="55"/>
      <c r="CA54" s="55"/>
      <c r="CB54" s="55">
        <v>1</v>
      </c>
      <c r="CC54" s="55">
        <v>1</v>
      </c>
      <c r="CD54" s="55"/>
      <c r="CE54" s="55">
        <v>1</v>
      </c>
      <c r="CF54" s="55">
        <v>1</v>
      </c>
      <c r="CG54" s="55">
        <v>1</v>
      </c>
      <c r="CH54" s="55">
        <v>1</v>
      </c>
      <c r="CI54" s="55"/>
      <c r="CJ54" s="55">
        <v>1</v>
      </c>
      <c r="CK54" s="55"/>
      <c r="CL54" s="55"/>
      <c r="CM54" s="55">
        <v>1</v>
      </c>
      <c r="CN54" s="55"/>
      <c r="CO54" s="55">
        <v>1</v>
      </c>
      <c r="CP54" s="55">
        <v>1</v>
      </c>
      <c r="CQ54" s="55"/>
      <c r="CR54" s="55"/>
      <c r="CS54" s="55"/>
      <c r="CT54" s="55"/>
      <c r="CU54" s="55"/>
      <c r="CV54" s="55"/>
      <c r="CW54" s="55">
        <v>1</v>
      </c>
      <c r="CX54" s="55"/>
      <c r="CY54" s="55">
        <v>1</v>
      </c>
      <c r="CZ54" s="55"/>
      <c r="DA54" s="55"/>
      <c r="DB54" s="55"/>
      <c r="DC54" s="55"/>
      <c r="DD54" s="55"/>
      <c r="DE54" s="55"/>
      <c r="DF54" s="55"/>
    </row>
    <row r="55" spans="1:110" ht="18" customHeight="1">
      <c r="A55" s="1"/>
      <c r="B55" s="7">
        <v>92</v>
      </c>
      <c r="C55" s="7">
        <v>31</v>
      </c>
      <c r="D55" s="9" t="s">
        <v>70</v>
      </c>
      <c r="E55" s="32">
        <v>1</v>
      </c>
      <c r="F55" s="32">
        <v>39</v>
      </c>
      <c r="G55" s="32">
        <v>39.2222222222222</v>
      </c>
      <c r="H55" s="33">
        <f t="shared" si="0"/>
        <v>1.0056980056980052</v>
      </c>
      <c r="I55" s="32">
        <v>4362</v>
      </c>
      <c r="J55" s="32">
        <v>2167</v>
      </c>
      <c r="K55" s="32">
        <v>6529.8733333333303</v>
      </c>
      <c r="L55" s="32">
        <v>166.48402266289</v>
      </c>
      <c r="M55" s="32">
        <v>7.22096317280453</v>
      </c>
      <c r="N55" s="34" t="s">
        <v>1</v>
      </c>
      <c r="O55" s="6" t="s">
        <v>70</v>
      </c>
      <c r="P55" s="7">
        <v>1</v>
      </c>
      <c r="Q55" s="32">
        <f>SUM(R55:V55)</f>
        <v>4400</v>
      </c>
      <c r="R55" s="32" t="str">
        <f>IF(0&gt;0,MAX(W55,L55)*R11,"")</f>
        <v/>
      </c>
      <c r="S55" s="32" t="str">
        <f>IF(0&gt;0,MAX(W55,L55)*S11,"")</f>
        <v/>
      </c>
      <c r="T55" s="32" t="str">
        <f>IF(0&gt;0,MAX(W55,L55)*T11,"")</f>
        <v/>
      </c>
      <c r="U55" s="32">
        <f>IF(1&gt;0,MAX(W55,L55)*U11,"")</f>
        <v>4400</v>
      </c>
      <c r="V55" s="32" t="str">
        <f>IF(0&gt;0,MAX(W55,L55)*V11,"")</f>
        <v/>
      </c>
      <c r="W55" s="32">
        <v>220</v>
      </c>
      <c r="X55" s="32">
        <v>10</v>
      </c>
      <c r="Y55" s="8" t="s">
        <v>1</v>
      </c>
      <c r="Z55" s="8">
        <f>IF(Q53&lt;&gt;0,AD55*Q55/Q53,0)</f>
        <v>104.7505681203333</v>
      </c>
      <c r="AA55" s="8">
        <f>IF(Q53&lt;&gt;0,AE55*Q55/Q53,0)</f>
        <v>4.7613894600151498</v>
      </c>
      <c r="AB55" s="8" t="e">
        <f>IF(Q53&lt;&gt;0,AD55*Q55/Q13,0)</f>
        <v>#REF!</v>
      </c>
      <c r="AC55" s="8" t="e">
        <f>IF(Q53&lt;&gt;0,AE55*Q55/Q13,0)</f>
        <v>#REF!</v>
      </c>
      <c r="AD55" s="8">
        <f>MAX(W55,L55)</f>
        <v>220</v>
      </c>
      <c r="AE55" s="8">
        <f>MAX(X55,M55)</f>
        <v>10</v>
      </c>
      <c r="AF55" s="54">
        <v>1</v>
      </c>
      <c r="AG55" s="55">
        <v>1</v>
      </c>
      <c r="AH55" s="55">
        <v>1</v>
      </c>
      <c r="AI55" s="55">
        <v>1</v>
      </c>
      <c r="AJ55" s="55">
        <v>1</v>
      </c>
      <c r="AK55" s="55">
        <v>1</v>
      </c>
      <c r="AL55" s="55">
        <v>1</v>
      </c>
      <c r="AM55" s="55">
        <v>1</v>
      </c>
      <c r="AN55" s="55">
        <v>1</v>
      </c>
      <c r="AO55" s="55">
        <v>1</v>
      </c>
      <c r="AP55" s="55">
        <v>1</v>
      </c>
      <c r="AQ55" s="55">
        <v>1</v>
      </c>
      <c r="AR55" s="55">
        <v>1</v>
      </c>
      <c r="AS55" s="55">
        <v>1</v>
      </c>
      <c r="AT55" s="55">
        <v>1</v>
      </c>
      <c r="AU55" s="55">
        <v>1</v>
      </c>
      <c r="AV55" s="55">
        <v>1</v>
      </c>
      <c r="AW55" s="55">
        <v>1</v>
      </c>
      <c r="AX55" s="55"/>
      <c r="AY55" s="55">
        <v>1</v>
      </c>
      <c r="AZ55" s="55">
        <v>1</v>
      </c>
      <c r="BA55" s="55">
        <v>1</v>
      </c>
      <c r="BB55" s="55">
        <v>1</v>
      </c>
      <c r="BC55" s="55">
        <v>1</v>
      </c>
      <c r="BD55" s="55">
        <v>1</v>
      </c>
      <c r="BE55" s="55">
        <v>1</v>
      </c>
      <c r="BF55" s="55">
        <v>1</v>
      </c>
      <c r="BG55" s="55">
        <v>1</v>
      </c>
      <c r="BH55" s="55">
        <v>1</v>
      </c>
      <c r="BI55" s="55">
        <v>1</v>
      </c>
      <c r="BJ55" s="55">
        <v>1</v>
      </c>
      <c r="BK55" s="55">
        <v>1</v>
      </c>
      <c r="BL55" s="55">
        <v>1</v>
      </c>
      <c r="BM55" s="55">
        <v>1</v>
      </c>
      <c r="BN55" s="55">
        <v>1</v>
      </c>
      <c r="BO55" s="55">
        <v>1</v>
      </c>
      <c r="BP55" s="55">
        <v>1</v>
      </c>
      <c r="BQ55" s="55">
        <v>1</v>
      </c>
      <c r="BR55" s="55">
        <v>1</v>
      </c>
      <c r="BS55" s="55">
        <v>1</v>
      </c>
      <c r="BT55" s="55">
        <v>1</v>
      </c>
      <c r="BU55" s="55">
        <v>1</v>
      </c>
      <c r="BV55" s="55">
        <v>1</v>
      </c>
      <c r="BW55" s="55">
        <v>1</v>
      </c>
      <c r="BX55" s="55">
        <v>1</v>
      </c>
      <c r="BY55" s="55">
        <v>1</v>
      </c>
      <c r="BZ55" s="55">
        <v>1</v>
      </c>
      <c r="CA55" s="55">
        <v>1</v>
      </c>
      <c r="CB55" s="55"/>
      <c r="CC55" s="55">
        <v>1</v>
      </c>
      <c r="CD55" s="55">
        <v>1</v>
      </c>
      <c r="CE55" s="55">
        <v>1</v>
      </c>
      <c r="CF55" s="55">
        <v>1</v>
      </c>
      <c r="CG55" s="55">
        <v>1</v>
      </c>
      <c r="CH55" s="55">
        <v>1</v>
      </c>
      <c r="CI55" s="55">
        <v>1</v>
      </c>
      <c r="CJ55" s="55">
        <v>1</v>
      </c>
      <c r="CK55" s="55">
        <v>1</v>
      </c>
      <c r="CL55" s="55">
        <v>1</v>
      </c>
      <c r="CM55" s="55">
        <v>1</v>
      </c>
      <c r="CN55" s="55">
        <v>1</v>
      </c>
      <c r="CO55" s="55">
        <v>1</v>
      </c>
      <c r="CP55" s="55">
        <v>1</v>
      </c>
      <c r="CQ55" s="55">
        <v>1</v>
      </c>
      <c r="CR55" s="55">
        <v>1</v>
      </c>
      <c r="CS55" s="55">
        <v>1</v>
      </c>
      <c r="CT55" s="55">
        <v>1</v>
      </c>
      <c r="CU55" s="55">
        <v>1</v>
      </c>
      <c r="CV55" s="55">
        <v>1</v>
      </c>
      <c r="CW55" s="55"/>
      <c r="CX55" s="55"/>
      <c r="CY55" s="55">
        <v>1</v>
      </c>
      <c r="CZ55" s="55">
        <v>1</v>
      </c>
      <c r="DA55" s="55">
        <v>1</v>
      </c>
      <c r="DB55" s="55"/>
      <c r="DC55" s="55">
        <v>1</v>
      </c>
      <c r="DD55" s="55">
        <v>1</v>
      </c>
      <c r="DE55" s="55">
        <v>1</v>
      </c>
      <c r="DF55" s="55"/>
    </row>
    <row r="56" spans="1:110" ht="18" customHeight="1">
      <c r="A56" s="1"/>
      <c r="B56" s="15" t="s">
        <v>1</v>
      </c>
      <c r="C56" s="15" t="s">
        <v>34</v>
      </c>
      <c r="D56" s="16" t="s">
        <v>16</v>
      </c>
      <c r="E56" s="17">
        <v>3</v>
      </c>
      <c r="F56" s="18">
        <f>SUM(F57)</f>
        <v>93</v>
      </c>
      <c r="G56" s="18">
        <f>SUM(G57)</f>
        <v>64.8888888888889</v>
      </c>
      <c r="H56" s="19">
        <f t="shared" si="0"/>
        <v>0.69772998805256881</v>
      </c>
      <c r="I56" s="17">
        <f>SUM(I57)</f>
        <v>4501</v>
      </c>
      <c r="J56" s="17">
        <f>SUM(J57)</f>
        <v>5919</v>
      </c>
      <c r="K56" s="17">
        <v>10441.56</v>
      </c>
      <c r="L56" s="17">
        <v>151.571032258065</v>
      </c>
      <c r="M56" s="17">
        <v>1.2887096774193501</v>
      </c>
      <c r="N56" s="20" t="s">
        <v>1</v>
      </c>
      <c r="O56" s="21" t="s">
        <v>16</v>
      </c>
      <c r="P56" s="22">
        <v>6</v>
      </c>
      <c r="Q56" s="23">
        <f t="shared" ref="Q56:V56" si="18">SUM(Q57)</f>
        <v>29310</v>
      </c>
      <c r="R56" s="23">
        <f t="shared" si="18"/>
        <v>0</v>
      </c>
      <c r="S56" s="23">
        <f t="shared" si="18"/>
        <v>0</v>
      </c>
      <c r="T56" s="23">
        <f t="shared" si="18"/>
        <v>0</v>
      </c>
      <c r="U56" s="23">
        <f t="shared" si="18"/>
        <v>12480</v>
      </c>
      <c r="V56" s="23">
        <f t="shared" si="18"/>
        <v>16830</v>
      </c>
      <c r="W56" s="23">
        <f>AVERAGE(W57)</f>
        <v>643.02565677243263</v>
      </c>
      <c r="X56" s="23">
        <f>AVERAGE(X57)</f>
        <v>3.5425452064141933</v>
      </c>
      <c r="Y56" s="24" t="s">
        <v>1</v>
      </c>
      <c r="Z56" s="24" t="s">
        <v>1</v>
      </c>
      <c r="AA56" s="24" t="s">
        <v>1</v>
      </c>
      <c r="AB56" s="24" t="s">
        <v>1</v>
      </c>
      <c r="AC56" s="24" t="s">
        <v>1</v>
      </c>
      <c r="AD56" s="24" t="s">
        <v>1</v>
      </c>
      <c r="AE56" s="24" t="s">
        <v>1</v>
      </c>
      <c r="AF56" s="54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</row>
    <row r="57" spans="1:110" ht="18" customHeight="1">
      <c r="A57" s="1"/>
      <c r="B57" s="25" t="s">
        <v>1</v>
      </c>
      <c r="C57" s="25"/>
      <c r="D57" s="26" t="s">
        <v>16</v>
      </c>
      <c r="E57" s="27">
        <v>3</v>
      </c>
      <c r="F57" s="28">
        <f>SUM(F58:F63)</f>
        <v>93</v>
      </c>
      <c r="G57" s="28">
        <f>SUM(G58:G63)</f>
        <v>64.8888888888889</v>
      </c>
      <c r="H57" s="29">
        <f t="shared" si="0"/>
        <v>0.69772998805256881</v>
      </c>
      <c r="I57" s="27">
        <f>SUM(I58:I63)</f>
        <v>4501</v>
      </c>
      <c r="J57" s="27">
        <f>SUM(J58:J63)</f>
        <v>5919</v>
      </c>
      <c r="K57" s="27">
        <v>10441.56</v>
      </c>
      <c r="L57" s="27">
        <v>151.571032258065</v>
      </c>
      <c r="M57" s="27">
        <v>1.2887096774193501</v>
      </c>
      <c r="N57" s="20" t="s">
        <v>1</v>
      </c>
      <c r="O57" s="30" t="s">
        <v>16</v>
      </c>
      <c r="P57" s="25">
        <v>6</v>
      </c>
      <c r="Q57" s="27">
        <f t="shared" ref="Q57:V57" si="19">SUM(Q58:Q63)</f>
        <v>29310</v>
      </c>
      <c r="R57" s="27">
        <f t="shared" si="19"/>
        <v>0</v>
      </c>
      <c r="S57" s="27">
        <f t="shared" si="19"/>
        <v>0</v>
      </c>
      <c r="T57" s="27">
        <f t="shared" si="19"/>
        <v>0</v>
      </c>
      <c r="U57" s="27">
        <f t="shared" si="19"/>
        <v>12480</v>
      </c>
      <c r="V57" s="27">
        <f t="shared" si="19"/>
        <v>16830</v>
      </c>
      <c r="W57" s="27">
        <f>Z57</f>
        <v>643.02565677243263</v>
      </c>
      <c r="X57" s="27">
        <f>AA57</f>
        <v>3.5425452064141933</v>
      </c>
      <c r="Y57" s="24" t="s">
        <v>1</v>
      </c>
      <c r="Z57" s="31">
        <f>SUM(Z58:Z63)</f>
        <v>643.02565677243263</v>
      </c>
      <c r="AA57" s="31">
        <f>SUM(AA58:AA63)</f>
        <v>3.5425452064141933</v>
      </c>
      <c r="AB57" s="24" t="s">
        <v>1</v>
      </c>
      <c r="AC57" s="24" t="s">
        <v>1</v>
      </c>
      <c r="AD57" s="31">
        <f>SUM(AD58:AD63)</f>
        <v>2159</v>
      </c>
      <c r="AE57" s="31">
        <f>SUM(AE58:AE63)</f>
        <v>14</v>
      </c>
      <c r="AF57" s="54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</row>
    <row r="58" spans="1:110" ht="18" customHeight="1">
      <c r="A58" s="1"/>
      <c r="B58" s="7">
        <v>95</v>
      </c>
      <c r="C58" s="7">
        <v>32</v>
      </c>
      <c r="D58" s="9" t="s">
        <v>72</v>
      </c>
      <c r="E58" s="32">
        <v>1</v>
      </c>
      <c r="F58" s="32">
        <v>39</v>
      </c>
      <c r="G58" s="32">
        <v>19.7777777777778</v>
      </c>
      <c r="H58" s="33">
        <f t="shared" si="0"/>
        <v>0.50712250712250773</v>
      </c>
      <c r="I58" s="32">
        <v>1119</v>
      </c>
      <c r="J58" s="32">
        <v>414</v>
      </c>
      <c r="K58" s="32">
        <v>1533.8555555555599</v>
      </c>
      <c r="L58" s="32">
        <v>77.554494382022497</v>
      </c>
      <c r="M58" s="32">
        <v>0.32022471910112399</v>
      </c>
      <c r="N58" s="34" t="s">
        <v>1</v>
      </c>
      <c r="O58" s="6" t="s">
        <v>72</v>
      </c>
      <c r="P58" s="7">
        <v>1</v>
      </c>
      <c r="Q58" s="32">
        <f t="shared" ref="Q58:Q63" si="20">SUM(R58:V58)</f>
        <v>17329</v>
      </c>
      <c r="R58" s="32">
        <f>IF(1&gt;0,MAX(W58,L58)*R11,"")</f>
        <v>0</v>
      </c>
      <c r="S58" s="32" t="str">
        <f>IF(0&gt;0,MAX(W58,L58)*S11,"")</f>
        <v/>
      </c>
      <c r="T58" s="32" t="str">
        <f>IF(0&gt;0,MAX(W58,L58)*T11,"")</f>
        <v/>
      </c>
      <c r="U58" s="32">
        <f>IF(1&gt;0,MAX(W58,L58)*U11,"")</f>
        <v>11180</v>
      </c>
      <c r="V58" s="32">
        <f>IF(1&gt;0,MAX(W58,L58)*V11,"")</f>
        <v>6149</v>
      </c>
      <c r="W58" s="32">
        <v>559</v>
      </c>
      <c r="X58" s="32">
        <v>3</v>
      </c>
      <c r="Y58" s="8" t="s">
        <v>1</v>
      </c>
      <c r="Z58" s="8">
        <f>IF(Q57&lt;&gt;0,AD58*Q58/Q57,0)</f>
        <v>330.49849880586828</v>
      </c>
      <c r="AA58" s="8">
        <f>IF(Q57&lt;&gt;0,AE58*Q58/Q57,0)</f>
        <v>1.7736949846468781</v>
      </c>
      <c r="AB58" s="8" t="e">
        <f>IF(Q57&lt;&gt;0,AD58*Q58/Q13,0)</f>
        <v>#REF!</v>
      </c>
      <c r="AC58" s="8" t="e">
        <f>IF(Q57&lt;&gt;0,AE58*Q58/Q13,0)</f>
        <v>#REF!</v>
      </c>
      <c r="AD58" s="8">
        <f t="shared" ref="AD58:AE63" si="21">MAX(W58,L58)</f>
        <v>559</v>
      </c>
      <c r="AE58" s="8">
        <f t="shared" si="21"/>
        <v>3</v>
      </c>
      <c r="AF58" s="54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>
        <v>1</v>
      </c>
      <c r="BI58" s="55">
        <v>1</v>
      </c>
      <c r="BJ58" s="55"/>
      <c r="BK58" s="55"/>
      <c r="BL58" s="55"/>
      <c r="BM58" s="55"/>
      <c r="BN58" s="55"/>
      <c r="BO58" s="55"/>
      <c r="BP58" s="55"/>
      <c r="BQ58" s="55">
        <v>1</v>
      </c>
      <c r="BR58" s="55"/>
      <c r="BS58" s="55"/>
      <c r="BT58" s="55"/>
      <c r="BU58" s="55"/>
      <c r="BV58" s="55"/>
      <c r="BW58" s="55"/>
      <c r="BX58" s="55">
        <v>1</v>
      </c>
      <c r="BY58" s="55">
        <v>1</v>
      </c>
      <c r="BZ58" s="55"/>
      <c r="CA58" s="55"/>
      <c r="CB58" s="55"/>
      <c r="CC58" s="55"/>
      <c r="CD58" s="55"/>
      <c r="CE58" s="55">
        <v>1</v>
      </c>
      <c r="CF58" s="55"/>
      <c r="CG58" s="55"/>
      <c r="CH58" s="55">
        <v>1</v>
      </c>
      <c r="CI58" s="55"/>
      <c r="CJ58" s="55">
        <v>1</v>
      </c>
      <c r="CK58" s="55"/>
      <c r="CL58" s="55">
        <v>1</v>
      </c>
      <c r="CM58" s="55">
        <v>1</v>
      </c>
      <c r="CN58" s="55"/>
      <c r="CO58" s="55"/>
      <c r="CP58" s="55">
        <v>1</v>
      </c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</row>
    <row r="59" spans="1:110" ht="18" customHeight="1">
      <c r="A59" s="1"/>
      <c r="B59" s="7">
        <v>96</v>
      </c>
      <c r="C59" s="7">
        <v>33</v>
      </c>
      <c r="D59" s="9" t="s">
        <v>73</v>
      </c>
      <c r="E59" s="32">
        <v>1</v>
      </c>
      <c r="F59" s="32">
        <v>15</v>
      </c>
      <c r="G59" s="32">
        <v>0</v>
      </c>
      <c r="H59" s="33">
        <f t="shared" si="0"/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4" t="s">
        <v>1</v>
      </c>
      <c r="O59" s="6" t="s">
        <v>73</v>
      </c>
      <c r="P59" s="7">
        <v>1</v>
      </c>
      <c r="Q59" s="32">
        <f t="shared" si="20"/>
        <v>9966</v>
      </c>
      <c r="R59" s="32">
        <f>IF(1&gt;0,MAX(W59,L59)*R11,"")</f>
        <v>0</v>
      </c>
      <c r="S59" s="32" t="str">
        <f>IF(0&gt;0,MAX(W59,L59)*S11,"")</f>
        <v/>
      </c>
      <c r="T59" s="32" t="str">
        <f>IF(0&gt;0,MAX(W59,L59)*T11,"")</f>
        <v/>
      </c>
      <c r="U59" s="32" t="str">
        <f>IF(0&gt;0,MAX(W59,L59)*U11,"")</f>
        <v/>
      </c>
      <c r="V59" s="32">
        <f>IF(1&gt;0,MAX(W59,L59)*V11,"")</f>
        <v>9966</v>
      </c>
      <c r="W59" s="32">
        <v>906</v>
      </c>
      <c r="X59" s="32">
        <v>5</v>
      </c>
      <c r="Y59" s="8" t="s">
        <v>1</v>
      </c>
      <c r="Z59" s="8">
        <f>IF(Q57&lt;&gt;0,AD59*Q59/Q57,0)</f>
        <v>308.05854657113611</v>
      </c>
      <c r="AA59" s="8">
        <f>IF(Q57&lt;&gt;0,AE59*Q59/Q57,0)</f>
        <v>1.7001023541453428</v>
      </c>
      <c r="AB59" s="8" t="e">
        <f>IF(Q57&lt;&gt;0,AD59*Q59/Q13,0)</f>
        <v>#REF!</v>
      </c>
      <c r="AC59" s="8" t="e">
        <f>IF(Q57&lt;&gt;0,AE59*Q59/Q13,0)</f>
        <v>#REF!</v>
      </c>
      <c r="AD59" s="8">
        <f t="shared" si="21"/>
        <v>906</v>
      </c>
      <c r="AE59" s="8">
        <f t="shared" si="21"/>
        <v>5</v>
      </c>
      <c r="AF59" s="54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</row>
    <row r="60" spans="1:110" ht="18" customHeight="1">
      <c r="A60" s="1"/>
      <c r="B60" s="7">
        <v>97</v>
      </c>
      <c r="C60" s="7">
        <v>34</v>
      </c>
      <c r="D60" s="9" t="s">
        <v>90</v>
      </c>
      <c r="E60" s="32">
        <v>1</v>
      </c>
      <c r="F60" s="32">
        <v>39</v>
      </c>
      <c r="G60" s="32">
        <v>45.1111111111111</v>
      </c>
      <c r="H60" s="33">
        <f t="shared" si="0"/>
        <v>1.1566951566951564</v>
      </c>
      <c r="I60" s="32">
        <v>254</v>
      </c>
      <c r="J60" s="32">
        <v>2037</v>
      </c>
      <c r="K60" s="32">
        <v>2292.5355555555602</v>
      </c>
      <c r="L60" s="32">
        <v>50.819753694581301</v>
      </c>
      <c r="M60" s="32">
        <v>0.68965517241379304</v>
      </c>
      <c r="N60" s="34" t="s">
        <v>1</v>
      </c>
      <c r="O60" s="6" t="s">
        <v>90</v>
      </c>
      <c r="P60" s="7">
        <v>1</v>
      </c>
      <c r="Q60" s="32">
        <f t="shared" si="20"/>
        <v>2015</v>
      </c>
      <c r="R60" s="32">
        <f>IF(1&gt;0,MAX(W60,L60)*R11,"")</f>
        <v>0</v>
      </c>
      <c r="S60" s="32" t="str">
        <f>IF(0&gt;0,MAX(W60,L60)*S11,"")</f>
        <v/>
      </c>
      <c r="T60" s="32" t="str">
        <f>IF(0&gt;0,MAX(W60,L60)*T11,"")</f>
        <v/>
      </c>
      <c r="U60" s="32">
        <f>IF(1&gt;0,MAX(W60,L60)*U11,"")</f>
        <v>1300</v>
      </c>
      <c r="V60" s="32">
        <f>IF(1&gt;0,MAX(W60,L60)*V11,"")</f>
        <v>715</v>
      </c>
      <c r="W60" s="32">
        <v>65</v>
      </c>
      <c r="X60" s="32">
        <v>1</v>
      </c>
      <c r="Y60" s="8" t="s">
        <v>1</v>
      </c>
      <c r="Z60" s="8">
        <f>IF(Q57&lt;&gt;0,AD60*Q60/Q57,0)</f>
        <v>4.4686113954281819</v>
      </c>
      <c r="AA60" s="8">
        <f>IF(Q57&lt;&gt;0,AE60*Q60/Q57,0)</f>
        <v>6.874786762197202E-2</v>
      </c>
      <c r="AB60" s="8" t="e">
        <f>IF(Q57&lt;&gt;0,AD60*Q60/Q13,0)</f>
        <v>#REF!</v>
      </c>
      <c r="AC60" s="8" t="e">
        <f>IF(Q57&lt;&gt;0,AE60*Q60/Q13,0)</f>
        <v>#REF!</v>
      </c>
      <c r="AD60" s="8">
        <f t="shared" si="21"/>
        <v>65</v>
      </c>
      <c r="AE60" s="8">
        <f t="shared" si="21"/>
        <v>1</v>
      </c>
      <c r="AF60" s="54">
        <v>1</v>
      </c>
      <c r="AG60" s="55"/>
      <c r="AH60" s="55"/>
      <c r="AI60" s="55">
        <v>1</v>
      </c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>
        <v>1</v>
      </c>
      <c r="BF60" s="55"/>
      <c r="BG60" s="55"/>
      <c r="BH60" s="55"/>
      <c r="BI60" s="55"/>
      <c r="BJ60" s="55"/>
      <c r="BK60" s="55"/>
      <c r="BL60" s="55">
        <v>1</v>
      </c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>
        <v>1</v>
      </c>
      <c r="CG60" s="55">
        <v>1</v>
      </c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>
        <v>1</v>
      </c>
      <c r="DD60" s="55">
        <v>1</v>
      </c>
      <c r="DE60" s="55"/>
      <c r="DF60" s="55"/>
    </row>
    <row r="61" spans="1:110" ht="18" customHeight="1">
      <c r="A61" s="1"/>
      <c r="B61" s="7">
        <v>99</v>
      </c>
      <c r="C61" s="7">
        <v>35</v>
      </c>
      <c r="D61" s="9" t="s">
        <v>91</v>
      </c>
      <c r="E61" s="32">
        <v>0</v>
      </c>
      <c r="F61" s="32">
        <v>0</v>
      </c>
      <c r="G61" s="32">
        <v>0</v>
      </c>
      <c r="H61" s="33" t="str">
        <f t="shared" si="0"/>
        <v/>
      </c>
      <c r="I61" s="32">
        <v>1064</v>
      </c>
      <c r="J61" s="32">
        <v>1411</v>
      </c>
      <c r="K61" s="32">
        <v>2475.8533333333298</v>
      </c>
      <c r="L61" s="32">
        <v>25.612275862069001</v>
      </c>
      <c r="M61" s="32">
        <v>0.17931034482758601</v>
      </c>
      <c r="N61" s="34" t="s">
        <v>1</v>
      </c>
      <c r="O61" s="6" t="s">
        <v>91</v>
      </c>
      <c r="P61" s="7">
        <v>0</v>
      </c>
      <c r="Q61" s="32">
        <f t="shared" si="20"/>
        <v>0</v>
      </c>
      <c r="R61" s="32" t="str">
        <f>IF(0&gt;0,MAX(W61,L61)*R11,"")</f>
        <v/>
      </c>
      <c r="S61" s="32" t="str">
        <f>IF(0&gt;0,MAX(W61,L61)*S11,"")</f>
        <v/>
      </c>
      <c r="T61" s="32" t="str">
        <f>IF(0&gt;0,MAX(W61,L61)*T11,"")</f>
        <v/>
      </c>
      <c r="U61" s="32" t="str">
        <f>IF(0&gt;0,MAX(W61,L61)*U11,"")</f>
        <v/>
      </c>
      <c r="V61" s="32" t="str">
        <f>IF(0&gt;0,MAX(W61,L61)*V11,"")</f>
        <v/>
      </c>
      <c r="W61" s="32">
        <v>219</v>
      </c>
      <c r="X61" s="32">
        <v>2</v>
      </c>
      <c r="Y61" s="8" t="s">
        <v>1</v>
      </c>
      <c r="Z61" s="8">
        <f>IF(Q57&lt;&gt;0,AD61*Q61/Q57,0)</f>
        <v>0</v>
      </c>
      <c r="AA61" s="8">
        <f>IF(Q57&lt;&gt;0,AE61*Q61/Q57,0)</f>
        <v>0</v>
      </c>
      <c r="AB61" s="8" t="e">
        <f>IF(Q57&lt;&gt;0,AD61*Q61/Q13,0)</f>
        <v>#REF!</v>
      </c>
      <c r="AC61" s="8" t="e">
        <f>IF(Q57&lt;&gt;0,AE61*Q61/Q13,0)</f>
        <v>#REF!</v>
      </c>
      <c r="AD61" s="8">
        <f t="shared" si="21"/>
        <v>219</v>
      </c>
      <c r="AE61" s="8">
        <f t="shared" si="21"/>
        <v>2</v>
      </c>
      <c r="AF61" s="54"/>
      <c r="AG61" s="55"/>
      <c r="AH61" s="55"/>
      <c r="AI61" s="55"/>
      <c r="AJ61" s="55"/>
      <c r="AK61" s="55">
        <v>1</v>
      </c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>
        <v>1</v>
      </c>
      <c r="AW61" s="55"/>
      <c r="AX61" s="55"/>
      <c r="AY61" s="55"/>
      <c r="AZ61" s="55"/>
      <c r="BA61" s="55"/>
      <c r="BB61" s="55"/>
      <c r="BC61" s="55"/>
      <c r="BD61" s="55"/>
      <c r="BE61" s="55">
        <v>1</v>
      </c>
      <c r="BF61" s="55"/>
      <c r="BG61" s="55"/>
      <c r="BH61" s="55">
        <v>1</v>
      </c>
      <c r="BI61" s="55">
        <v>1</v>
      </c>
      <c r="BJ61" s="55"/>
      <c r="BK61" s="55"/>
      <c r="BL61" s="55">
        <v>1</v>
      </c>
      <c r="BM61" s="55">
        <v>1</v>
      </c>
      <c r="BN61" s="55"/>
      <c r="BO61" s="55"/>
      <c r="BP61" s="55">
        <v>1</v>
      </c>
      <c r="BQ61" s="55">
        <v>1</v>
      </c>
      <c r="BR61" s="55">
        <v>1</v>
      </c>
      <c r="BS61" s="55"/>
      <c r="BT61" s="55"/>
      <c r="BU61" s="55"/>
      <c r="BV61" s="55">
        <v>1</v>
      </c>
      <c r="BW61" s="55">
        <v>1</v>
      </c>
      <c r="BX61" s="55">
        <v>1</v>
      </c>
      <c r="BY61" s="55">
        <v>1</v>
      </c>
      <c r="BZ61" s="55"/>
      <c r="CA61" s="55"/>
      <c r="CB61" s="55"/>
      <c r="CC61" s="55">
        <v>1</v>
      </c>
      <c r="CD61" s="55"/>
      <c r="CE61" s="55">
        <v>1</v>
      </c>
      <c r="CF61" s="55"/>
      <c r="CG61" s="55">
        <v>1</v>
      </c>
      <c r="CH61" s="55">
        <v>1</v>
      </c>
      <c r="CI61" s="55"/>
      <c r="CJ61" s="55">
        <v>1</v>
      </c>
      <c r="CK61" s="55"/>
      <c r="CL61" s="55">
        <v>1</v>
      </c>
      <c r="CM61" s="55">
        <v>1</v>
      </c>
      <c r="CN61" s="55"/>
      <c r="CO61" s="55">
        <v>1</v>
      </c>
      <c r="CP61" s="55">
        <v>1</v>
      </c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>
        <v>1</v>
      </c>
      <c r="DE61" s="55"/>
      <c r="DF61" s="55"/>
    </row>
    <row r="62" spans="1:110" ht="18" customHeight="1">
      <c r="A62" s="1"/>
      <c r="B62" s="7">
        <v>100</v>
      </c>
      <c r="C62" s="7">
        <v>36</v>
      </c>
      <c r="D62" s="9" t="s">
        <v>92</v>
      </c>
      <c r="E62" s="32">
        <v>0</v>
      </c>
      <c r="F62" s="32">
        <v>0</v>
      </c>
      <c r="G62" s="32">
        <v>0</v>
      </c>
      <c r="H62" s="33" t="str">
        <f t="shared" si="0"/>
        <v/>
      </c>
      <c r="I62" s="32">
        <v>938</v>
      </c>
      <c r="J62" s="32">
        <v>2014</v>
      </c>
      <c r="K62" s="32">
        <v>2953.46888888889</v>
      </c>
      <c r="L62" s="32">
        <v>28.643556034482799</v>
      </c>
      <c r="M62" s="32">
        <v>0.25538793103448298</v>
      </c>
      <c r="N62" s="34" t="s">
        <v>1</v>
      </c>
      <c r="O62" s="6" t="s">
        <v>92</v>
      </c>
      <c r="P62" s="7">
        <v>1</v>
      </c>
      <c r="Q62" s="32">
        <f t="shared" si="20"/>
        <v>0</v>
      </c>
      <c r="R62" s="32">
        <f>IF(1&gt;0,MAX(W62,L62)*R11,"")</f>
        <v>0</v>
      </c>
      <c r="S62" s="32" t="str">
        <f>IF(0&gt;0,MAX(W62,L62)*S11,"")</f>
        <v/>
      </c>
      <c r="T62" s="32" t="str">
        <f>IF(0&gt;0,MAX(W62,L62)*T11,"")</f>
        <v/>
      </c>
      <c r="U62" s="32" t="str">
        <f>IF(0&gt;0,MAX(W62,L62)*U11,"")</f>
        <v/>
      </c>
      <c r="V62" s="32" t="str">
        <f>IF(0&gt;0,MAX(W62,L62)*V11,"")</f>
        <v/>
      </c>
      <c r="W62" s="32">
        <v>113</v>
      </c>
      <c r="X62" s="32">
        <v>1</v>
      </c>
      <c r="Y62" s="8" t="s">
        <v>1</v>
      </c>
      <c r="Z62" s="8">
        <f>IF(Q57&lt;&gt;0,AD62*Q62/Q57,0)</f>
        <v>0</v>
      </c>
      <c r="AA62" s="8">
        <f>IF(Q57&lt;&gt;0,AE62*Q62/Q57,0)</f>
        <v>0</v>
      </c>
      <c r="AB62" s="8" t="e">
        <f>IF(Q57&lt;&gt;0,AD62*Q62/Q13,0)</f>
        <v>#REF!</v>
      </c>
      <c r="AC62" s="8" t="e">
        <f>IF(Q57&lt;&gt;0,AE62*Q62/Q13,0)</f>
        <v>#REF!</v>
      </c>
      <c r="AD62" s="8">
        <f t="shared" si="21"/>
        <v>113</v>
      </c>
      <c r="AE62" s="8">
        <f t="shared" si="21"/>
        <v>1</v>
      </c>
      <c r="AF62" s="54"/>
      <c r="AG62" s="55">
        <v>1</v>
      </c>
      <c r="AH62" s="55"/>
      <c r="AI62" s="55">
        <v>1</v>
      </c>
      <c r="AJ62" s="55"/>
      <c r="AK62" s="55">
        <v>1</v>
      </c>
      <c r="AL62" s="55"/>
      <c r="AM62" s="55"/>
      <c r="AN62" s="55">
        <v>1</v>
      </c>
      <c r="AO62" s="55">
        <v>1</v>
      </c>
      <c r="AP62" s="55">
        <v>1</v>
      </c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>
        <v>1</v>
      </c>
      <c r="BF62" s="55"/>
      <c r="BG62" s="55"/>
      <c r="BH62" s="55">
        <v>1</v>
      </c>
      <c r="BI62" s="55">
        <v>1</v>
      </c>
      <c r="BJ62" s="55"/>
      <c r="BK62" s="55"/>
      <c r="BL62" s="55">
        <v>1</v>
      </c>
      <c r="BM62" s="55">
        <v>1</v>
      </c>
      <c r="BN62" s="55"/>
      <c r="BO62" s="55"/>
      <c r="BP62" s="55">
        <v>1</v>
      </c>
      <c r="BQ62" s="55">
        <v>1</v>
      </c>
      <c r="BR62" s="55"/>
      <c r="BS62" s="55"/>
      <c r="BT62" s="55"/>
      <c r="BU62" s="55"/>
      <c r="BV62" s="55">
        <v>1</v>
      </c>
      <c r="BW62" s="55"/>
      <c r="BX62" s="55">
        <v>1</v>
      </c>
      <c r="BY62" s="55">
        <v>1</v>
      </c>
      <c r="BZ62" s="55"/>
      <c r="CA62" s="55"/>
      <c r="CB62" s="55"/>
      <c r="CC62" s="55">
        <v>1</v>
      </c>
      <c r="CD62" s="55"/>
      <c r="CE62" s="55">
        <v>1</v>
      </c>
      <c r="CF62" s="55"/>
      <c r="CG62" s="55"/>
      <c r="CH62" s="55"/>
      <c r="CI62" s="55"/>
      <c r="CJ62" s="55">
        <v>1</v>
      </c>
      <c r="CK62" s="55"/>
      <c r="CL62" s="55">
        <v>1</v>
      </c>
      <c r="CM62" s="55">
        <v>1</v>
      </c>
      <c r="CN62" s="55"/>
      <c r="CO62" s="55">
        <v>1</v>
      </c>
      <c r="CP62" s="55">
        <v>1</v>
      </c>
      <c r="CQ62" s="55"/>
      <c r="CR62" s="55"/>
      <c r="CS62" s="55"/>
      <c r="CT62" s="55"/>
      <c r="CU62" s="55"/>
      <c r="CV62" s="55">
        <v>1</v>
      </c>
      <c r="CW62" s="55"/>
      <c r="CX62" s="55"/>
      <c r="CY62" s="55"/>
      <c r="CZ62" s="55"/>
      <c r="DA62" s="55"/>
      <c r="DB62" s="55"/>
      <c r="DC62" s="55">
        <v>1</v>
      </c>
      <c r="DD62" s="55"/>
      <c r="DE62" s="55"/>
      <c r="DF62" s="55"/>
    </row>
    <row r="63" spans="1:110" ht="18" customHeight="1">
      <c r="A63" s="1"/>
      <c r="B63" s="7">
        <v>101</v>
      </c>
      <c r="C63" s="7">
        <v>37</v>
      </c>
      <c r="D63" s="9" t="s">
        <v>74</v>
      </c>
      <c r="E63" s="32">
        <v>0</v>
      </c>
      <c r="F63" s="32">
        <v>0</v>
      </c>
      <c r="G63" s="32">
        <v>0</v>
      </c>
      <c r="H63" s="33" t="str">
        <f t="shared" si="0"/>
        <v/>
      </c>
      <c r="I63" s="32">
        <v>1126</v>
      </c>
      <c r="J63" s="32">
        <v>43</v>
      </c>
      <c r="K63" s="32">
        <v>1170.1199999999999</v>
      </c>
      <c r="L63" s="32">
        <v>45.392586206896603</v>
      </c>
      <c r="M63" s="32">
        <v>0.28879310344827602</v>
      </c>
      <c r="N63" s="34" t="s">
        <v>1</v>
      </c>
      <c r="O63" s="6" t="s">
        <v>74</v>
      </c>
      <c r="P63" s="7">
        <v>1</v>
      </c>
      <c r="Q63" s="32">
        <f t="shared" si="20"/>
        <v>0</v>
      </c>
      <c r="R63" s="32">
        <f>IF(1&gt;0,MAX(W63,L63)*R11,"")</f>
        <v>0</v>
      </c>
      <c r="S63" s="32" t="str">
        <f>IF(0&gt;0,MAX(W63,L63)*S11,"")</f>
        <v/>
      </c>
      <c r="T63" s="32" t="str">
        <f>IF(0&gt;0,MAX(W63,L63)*T11,"")</f>
        <v/>
      </c>
      <c r="U63" s="32" t="str">
        <f>IF(0&gt;0,MAX(W63,L63)*U11,"")</f>
        <v/>
      </c>
      <c r="V63" s="32" t="str">
        <f>IF(0&gt;0,MAX(W63,L63)*V11,"")</f>
        <v/>
      </c>
      <c r="W63" s="32">
        <v>297</v>
      </c>
      <c r="X63" s="32">
        <v>2</v>
      </c>
      <c r="Y63" s="8" t="s">
        <v>1</v>
      </c>
      <c r="Z63" s="8">
        <f>IF(Q57&lt;&gt;0,AD63*Q63/Q57,0)</f>
        <v>0</v>
      </c>
      <c r="AA63" s="8">
        <f>IF(Q57&lt;&gt;0,AE63*Q63/Q57,0)</f>
        <v>0</v>
      </c>
      <c r="AB63" s="8" t="e">
        <f>IF(Q57&lt;&gt;0,AD63*Q63/Q13,0)</f>
        <v>#REF!</v>
      </c>
      <c r="AC63" s="8" t="e">
        <f>IF(Q57&lt;&gt;0,AE63*Q63/Q13,0)</f>
        <v>#REF!</v>
      </c>
      <c r="AD63" s="8">
        <f t="shared" si="21"/>
        <v>297</v>
      </c>
      <c r="AE63" s="8">
        <f t="shared" si="21"/>
        <v>2</v>
      </c>
      <c r="AF63" s="54"/>
      <c r="AG63" s="55"/>
      <c r="AH63" s="55"/>
      <c r="AI63" s="55"/>
      <c r="AJ63" s="55"/>
      <c r="AK63" s="55">
        <v>1</v>
      </c>
      <c r="AL63" s="55"/>
      <c r="AM63" s="55"/>
      <c r="AN63" s="55">
        <v>1</v>
      </c>
      <c r="AO63" s="55"/>
      <c r="AP63" s="55"/>
      <c r="AQ63" s="55"/>
      <c r="AR63" s="55"/>
      <c r="AS63" s="55"/>
      <c r="AT63" s="55"/>
      <c r="AU63" s="55"/>
      <c r="AV63" s="55">
        <v>1</v>
      </c>
      <c r="AW63" s="55">
        <v>1</v>
      </c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>
        <v>1</v>
      </c>
      <c r="BI63" s="55">
        <v>1</v>
      </c>
      <c r="BJ63" s="55"/>
      <c r="BK63" s="55"/>
      <c r="BL63" s="55"/>
      <c r="BM63" s="55">
        <v>1</v>
      </c>
      <c r="BN63" s="55"/>
      <c r="BO63" s="55"/>
      <c r="BP63" s="55"/>
      <c r="BQ63" s="55"/>
      <c r="BR63" s="55"/>
      <c r="BS63" s="55"/>
      <c r="BT63" s="55"/>
      <c r="BU63" s="55"/>
      <c r="BV63" s="55">
        <v>1</v>
      </c>
      <c r="BW63" s="55"/>
      <c r="BX63" s="55">
        <v>1</v>
      </c>
      <c r="BY63" s="55">
        <v>1</v>
      </c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>
        <v>1</v>
      </c>
      <c r="CK63" s="55"/>
      <c r="CL63" s="55"/>
      <c r="CM63" s="55">
        <v>1</v>
      </c>
      <c r="CN63" s="55"/>
      <c r="CO63" s="55">
        <v>1</v>
      </c>
      <c r="CP63" s="55">
        <v>1</v>
      </c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</row>
    <row r="64" spans="1:110" ht="18" customHeight="1">
      <c r="A64" s="1"/>
      <c r="B64" s="15" t="s">
        <v>1</v>
      </c>
      <c r="C64" s="15" t="s">
        <v>34</v>
      </c>
      <c r="D64" s="16" t="s">
        <v>18</v>
      </c>
      <c r="E64" s="17">
        <v>2</v>
      </c>
      <c r="F64" s="18" t="e">
        <f>SUM(#REF!,#REF!,#REF!,#REF!,F65,#REF!,#REF!,#REF!)</f>
        <v>#REF!</v>
      </c>
      <c r="G64" s="18" t="e">
        <f>SUM(#REF!,#REF!,#REF!,#REF!,G65,#REF!,#REF!,#REF!)</f>
        <v>#REF!</v>
      </c>
      <c r="H64" s="19" t="e">
        <f t="shared" si="0"/>
        <v>#REF!</v>
      </c>
      <c r="I64" s="17" t="e">
        <f>SUM(#REF!,#REF!,#REF!,#REF!,I65,#REF!,#REF!,#REF!)</f>
        <v>#REF!</v>
      </c>
      <c r="J64" s="17" t="e">
        <f>SUM(#REF!,#REF!,#REF!,#REF!,J65,#REF!,#REF!,#REF!)</f>
        <v>#REF!</v>
      </c>
      <c r="K64" s="17">
        <v>27632.881111111099</v>
      </c>
      <c r="L64" s="17">
        <v>228.58081801470601</v>
      </c>
      <c r="M64" s="17">
        <v>10.176470588235301</v>
      </c>
      <c r="N64" s="20" t="s">
        <v>1</v>
      </c>
      <c r="O64" s="21" t="s">
        <v>18</v>
      </c>
      <c r="P64" s="22">
        <v>5</v>
      </c>
      <c r="Q64" s="23" t="e">
        <f>SUM(#REF!,#REF!,#REF!,#REF!,Q65,#REF!,#REF!,#REF!)</f>
        <v>#REF!</v>
      </c>
      <c r="R64" s="23" t="e">
        <f>SUM(#REF!,#REF!,#REF!,#REF!,R65,#REF!,#REF!,#REF!)</f>
        <v>#REF!</v>
      </c>
      <c r="S64" s="23" t="e">
        <f>SUM(#REF!,#REF!,#REF!,#REF!,S65,#REF!,#REF!,#REF!)</f>
        <v>#REF!</v>
      </c>
      <c r="T64" s="23" t="e">
        <f>SUM(#REF!,#REF!,#REF!,#REF!,T65,#REF!,#REF!,#REF!)</f>
        <v>#REF!</v>
      </c>
      <c r="U64" s="23" t="e">
        <f>SUM(#REF!,#REF!,#REF!,#REF!,U65,#REF!,#REF!,#REF!)</f>
        <v>#REF!</v>
      </c>
      <c r="V64" s="23" t="e">
        <f>SUM(#REF!,#REF!,#REF!,#REF!,V65,#REF!,#REF!,#REF!)</f>
        <v>#REF!</v>
      </c>
      <c r="W64" s="23" t="e">
        <f>AVERAGE(#REF!,#REF!,#REF!,#REF!,W65,#REF!,#REF!,#REF!)</f>
        <v>#REF!</v>
      </c>
      <c r="X64" s="23" t="e">
        <f>AVERAGE(#REF!,#REF!,#REF!,#REF!,X65,#REF!,#REF!,#REF!)</f>
        <v>#REF!</v>
      </c>
      <c r="Y64" s="24" t="s">
        <v>1</v>
      </c>
      <c r="Z64" s="24" t="s">
        <v>1</v>
      </c>
      <c r="AA64" s="24" t="s">
        <v>1</v>
      </c>
      <c r="AB64" s="24" t="s">
        <v>1</v>
      </c>
      <c r="AC64" s="24" t="s">
        <v>1</v>
      </c>
      <c r="AD64" s="24" t="s">
        <v>1</v>
      </c>
      <c r="AE64" s="24" t="s">
        <v>1</v>
      </c>
      <c r="AF64" s="54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</row>
    <row r="65" spans="1:110" ht="18" customHeight="1">
      <c r="A65" s="1"/>
      <c r="B65" s="25" t="s">
        <v>1</v>
      </c>
      <c r="C65" s="25" t="s">
        <v>34</v>
      </c>
      <c r="D65" s="26" t="s">
        <v>75</v>
      </c>
      <c r="E65" s="27">
        <v>2</v>
      </c>
      <c r="F65" s="28">
        <f>SUM(F66:F68)</f>
        <v>116</v>
      </c>
      <c r="G65" s="28">
        <f>SUM(G66:G68)</f>
        <v>116</v>
      </c>
      <c r="H65" s="29">
        <f t="shared" si="0"/>
        <v>1</v>
      </c>
      <c r="I65" s="27">
        <f>SUM(I66:I68)</f>
        <v>11462</v>
      </c>
      <c r="J65" s="27">
        <f>SUM(J66:J68)</f>
        <v>15757</v>
      </c>
      <c r="K65" s="27">
        <v>27338.927777777801</v>
      </c>
      <c r="L65" s="27">
        <v>234.333666666667</v>
      </c>
      <c r="M65" s="27">
        <v>10.336190476190501</v>
      </c>
      <c r="N65" s="20" t="s">
        <v>1</v>
      </c>
      <c r="O65" s="30" t="s">
        <v>75</v>
      </c>
      <c r="P65" s="25">
        <v>2</v>
      </c>
      <c r="Q65" s="27">
        <f t="shared" ref="Q65:V65" si="22">SUM(Q66:Q68)</f>
        <v>38211</v>
      </c>
      <c r="R65" s="27">
        <f t="shared" si="22"/>
        <v>0</v>
      </c>
      <c r="S65" s="27">
        <f t="shared" si="22"/>
        <v>0</v>
      </c>
      <c r="T65" s="27">
        <f t="shared" si="22"/>
        <v>13008</v>
      </c>
      <c r="U65" s="27">
        <f t="shared" si="22"/>
        <v>16260</v>
      </c>
      <c r="V65" s="27">
        <f t="shared" si="22"/>
        <v>8943</v>
      </c>
      <c r="W65" s="27">
        <f>Z65</f>
        <v>428.46863468634683</v>
      </c>
      <c r="X65" s="27">
        <f>AA65</f>
        <v>20.162361623616235</v>
      </c>
      <c r="Y65" s="24" t="s">
        <v>1</v>
      </c>
      <c r="Z65" s="31">
        <f>SUM(Z66:Z68)</f>
        <v>428.46863468634683</v>
      </c>
      <c r="AA65" s="31">
        <f>SUM(AA66:AA68)</f>
        <v>20.162361623616235</v>
      </c>
      <c r="AB65" s="24" t="s">
        <v>1</v>
      </c>
      <c r="AC65" s="24" t="s">
        <v>1</v>
      </c>
      <c r="AD65" s="31">
        <f>SUM(AD66:AD68)</f>
        <v>1196</v>
      </c>
      <c r="AE65" s="31">
        <f>SUM(AE66:AE68)</f>
        <v>56</v>
      </c>
      <c r="AF65" s="54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</row>
    <row r="66" spans="1:110" ht="18" customHeight="1">
      <c r="A66" s="1"/>
      <c r="B66" s="7">
        <v>132</v>
      </c>
      <c r="C66" s="7">
        <v>38</v>
      </c>
      <c r="D66" s="9" t="s">
        <v>76</v>
      </c>
      <c r="E66" s="32">
        <v>1</v>
      </c>
      <c r="F66" s="32">
        <v>58</v>
      </c>
      <c r="G66" s="32">
        <v>58</v>
      </c>
      <c r="H66" s="33">
        <f t="shared" si="0"/>
        <v>1</v>
      </c>
      <c r="I66" s="32">
        <v>6365</v>
      </c>
      <c r="J66" s="32">
        <v>9415</v>
      </c>
      <c r="K66" s="32">
        <v>15781.105555555599</v>
      </c>
      <c r="L66" s="32">
        <v>272.08802681992302</v>
      </c>
      <c r="M66" s="32">
        <v>11.959770114942501</v>
      </c>
      <c r="N66" s="34" t="s">
        <v>1</v>
      </c>
      <c r="O66" s="6" t="s">
        <v>76</v>
      </c>
      <c r="P66" s="7">
        <v>1</v>
      </c>
      <c r="Q66" s="32">
        <f>SUM(R66:V66)</f>
        <v>23547</v>
      </c>
      <c r="R66" s="32">
        <f>IF(1&gt;0,MAX(W66,L66)*R11,"")</f>
        <v>0</v>
      </c>
      <c r="S66" s="32">
        <f>IF(1&gt;0,MAX(W66,L66)*S11,"")</f>
        <v>0</v>
      </c>
      <c r="T66" s="32">
        <f>IF(1&gt;0,MAX(W66,L66)*T11,"")</f>
        <v>8016</v>
      </c>
      <c r="U66" s="32">
        <f>IF(1&gt;0,MAX(W66,L66)*U11,"")</f>
        <v>10020</v>
      </c>
      <c r="V66" s="32">
        <f>IF(1&gt;0,MAX(W66,L66)*V11,"")</f>
        <v>5511</v>
      </c>
      <c r="W66" s="32">
        <v>501</v>
      </c>
      <c r="X66" s="32">
        <v>24</v>
      </c>
      <c r="Y66" s="8" t="s">
        <v>1</v>
      </c>
      <c r="Z66" s="8">
        <f>IF(Q65&lt;&gt;0,AD66*Q66/Q65,0)</f>
        <v>308.73431734317342</v>
      </c>
      <c r="AA66" s="8">
        <f>IF(Q65&lt;&gt;0,AE66*Q66/Q65,0)</f>
        <v>14.789667896678967</v>
      </c>
      <c r="AB66" s="8" t="e">
        <f>IF(Q65&lt;&gt;0,AD66*Q66/Q13,0)</f>
        <v>#REF!</v>
      </c>
      <c r="AC66" s="8" t="e">
        <f>IF(Q65&lt;&gt;0,AE66*Q66/Q13,0)</f>
        <v>#REF!</v>
      </c>
      <c r="AD66" s="8">
        <f t="shared" ref="AD66:AE68" si="23">MAX(W66,L66)</f>
        <v>501</v>
      </c>
      <c r="AE66" s="8">
        <f t="shared" si="23"/>
        <v>24</v>
      </c>
      <c r="AF66" s="54">
        <v>1</v>
      </c>
      <c r="AG66" s="55">
        <v>1</v>
      </c>
      <c r="AH66" s="55">
        <v>1</v>
      </c>
      <c r="AI66" s="55">
        <v>1</v>
      </c>
      <c r="AJ66" s="55">
        <v>1</v>
      </c>
      <c r="AK66" s="55">
        <v>1</v>
      </c>
      <c r="AL66" s="55">
        <v>1</v>
      </c>
      <c r="AM66" s="55">
        <v>1</v>
      </c>
      <c r="AN66" s="55">
        <v>1</v>
      </c>
      <c r="AO66" s="55">
        <v>1</v>
      </c>
      <c r="AP66" s="55">
        <v>1</v>
      </c>
      <c r="AQ66" s="55">
        <v>1</v>
      </c>
      <c r="AR66" s="55">
        <v>1</v>
      </c>
      <c r="AS66" s="55">
        <v>1</v>
      </c>
      <c r="AT66" s="55">
        <v>1</v>
      </c>
      <c r="AU66" s="55">
        <v>1</v>
      </c>
      <c r="AV66" s="55">
        <v>1</v>
      </c>
      <c r="AW66" s="55"/>
      <c r="AX66" s="55">
        <v>1</v>
      </c>
      <c r="AY66" s="55">
        <v>1</v>
      </c>
      <c r="AZ66" s="55">
        <v>1</v>
      </c>
      <c r="BA66" s="55">
        <v>1</v>
      </c>
      <c r="BB66" s="55">
        <v>1</v>
      </c>
      <c r="BC66" s="55">
        <v>1</v>
      </c>
      <c r="BD66" s="55">
        <v>1</v>
      </c>
      <c r="BE66" s="55">
        <v>1</v>
      </c>
      <c r="BF66" s="55">
        <v>1</v>
      </c>
      <c r="BG66" s="55">
        <v>1</v>
      </c>
      <c r="BH66" s="55">
        <v>1</v>
      </c>
      <c r="BI66" s="55">
        <v>1</v>
      </c>
      <c r="BJ66" s="55">
        <v>1</v>
      </c>
      <c r="BK66" s="55">
        <v>1</v>
      </c>
      <c r="BL66" s="55">
        <v>1</v>
      </c>
      <c r="BM66" s="55">
        <v>1</v>
      </c>
      <c r="BN66" s="55">
        <v>1</v>
      </c>
      <c r="BO66" s="55">
        <v>1</v>
      </c>
      <c r="BP66" s="55">
        <v>1</v>
      </c>
      <c r="BQ66" s="55">
        <v>1</v>
      </c>
      <c r="BR66" s="55">
        <v>1</v>
      </c>
      <c r="BS66" s="55">
        <v>1</v>
      </c>
      <c r="BT66" s="55">
        <v>1</v>
      </c>
      <c r="BU66" s="55">
        <v>1</v>
      </c>
      <c r="BV66" s="55">
        <v>1</v>
      </c>
      <c r="BW66" s="55">
        <v>1</v>
      </c>
      <c r="BX66" s="55">
        <v>1</v>
      </c>
      <c r="BY66" s="55">
        <v>1</v>
      </c>
      <c r="BZ66" s="55">
        <v>1</v>
      </c>
      <c r="CA66" s="55">
        <v>1</v>
      </c>
      <c r="CB66" s="55">
        <v>1</v>
      </c>
      <c r="CC66" s="55">
        <v>1</v>
      </c>
      <c r="CD66" s="55">
        <v>1</v>
      </c>
      <c r="CE66" s="55">
        <v>1</v>
      </c>
      <c r="CF66" s="55">
        <v>1</v>
      </c>
      <c r="CG66" s="55"/>
      <c r="CH66" s="55">
        <v>1</v>
      </c>
      <c r="CI66" s="55">
        <v>1</v>
      </c>
      <c r="CJ66" s="55"/>
      <c r="CK66" s="55">
        <v>1</v>
      </c>
      <c r="CL66" s="55">
        <v>1</v>
      </c>
      <c r="CM66" s="55">
        <v>1</v>
      </c>
      <c r="CN66" s="55">
        <v>1</v>
      </c>
      <c r="CO66" s="55">
        <v>1</v>
      </c>
      <c r="CP66" s="55">
        <v>1</v>
      </c>
      <c r="CQ66" s="55">
        <v>1</v>
      </c>
      <c r="CR66" s="55">
        <v>1</v>
      </c>
      <c r="CS66" s="55">
        <v>1</v>
      </c>
      <c r="CT66" s="55">
        <v>1</v>
      </c>
      <c r="CU66" s="55">
        <v>1</v>
      </c>
      <c r="CV66" s="55">
        <v>1</v>
      </c>
      <c r="CW66" s="55">
        <v>1</v>
      </c>
      <c r="CX66" s="55">
        <v>1</v>
      </c>
      <c r="CY66" s="55">
        <v>1</v>
      </c>
      <c r="CZ66" s="55">
        <v>1</v>
      </c>
      <c r="DA66" s="55">
        <v>1</v>
      </c>
      <c r="DB66" s="55">
        <v>1</v>
      </c>
      <c r="DC66" s="55"/>
      <c r="DD66" s="55"/>
      <c r="DE66" s="55">
        <v>1</v>
      </c>
      <c r="DF66" s="55"/>
    </row>
    <row r="67" spans="1:110" ht="18" customHeight="1">
      <c r="A67" s="1"/>
      <c r="B67" s="7">
        <v>133</v>
      </c>
      <c r="C67" s="7">
        <v>39</v>
      </c>
      <c r="D67" s="9" t="s">
        <v>78</v>
      </c>
      <c r="E67" s="32">
        <v>1</v>
      </c>
      <c r="F67" s="32">
        <v>58</v>
      </c>
      <c r="G67" s="32">
        <v>58</v>
      </c>
      <c r="H67" s="33">
        <f t="shared" si="0"/>
        <v>1</v>
      </c>
      <c r="I67" s="32">
        <v>5097</v>
      </c>
      <c r="J67" s="32">
        <v>6282</v>
      </c>
      <c r="K67" s="32">
        <v>11380.264444444399</v>
      </c>
      <c r="L67" s="32">
        <v>196.21145593869699</v>
      </c>
      <c r="M67" s="32">
        <v>8.6973180076628296</v>
      </c>
      <c r="N67" s="34" t="s">
        <v>1</v>
      </c>
      <c r="O67" s="6" t="s">
        <v>78</v>
      </c>
      <c r="P67" s="7">
        <v>1</v>
      </c>
      <c r="Q67" s="32">
        <f>SUM(R67:V67)</f>
        <v>14664</v>
      </c>
      <c r="R67" s="32">
        <f>IF(1&gt;0,MAX(W67,L67)*R11,"")</f>
        <v>0</v>
      </c>
      <c r="S67" s="32">
        <f>IF(1&gt;0,MAX(W67,L67)*S11,"")</f>
        <v>0</v>
      </c>
      <c r="T67" s="32">
        <f>IF(1&gt;0,MAX(W67,L67)*T11,"")</f>
        <v>4992</v>
      </c>
      <c r="U67" s="32">
        <f>IF(1&gt;0,MAX(W67,L67)*U11,"")</f>
        <v>6240</v>
      </c>
      <c r="V67" s="32">
        <f>IF(1&gt;0,MAX(W67,L67)*V11,"")</f>
        <v>3432</v>
      </c>
      <c r="W67" s="32">
        <v>312</v>
      </c>
      <c r="X67" s="32">
        <v>14</v>
      </c>
      <c r="Y67" s="8" t="s">
        <v>1</v>
      </c>
      <c r="Z67" s="8">
        <f>IF(Q65&lt;&gt;0,AD67*Q67/Q65,0)</f>
        <v>119.73431734317343</v>
      </c>
      <c r="AA67" s="8">
        <f>IF(Q65&lt;&gt;0,AE67*Q67/Q65,0)</f>
        <v>5.3726937269372694</v>
      </c>
      <c r="AB67" s="8" t="e">
        <f>IF(Q65&lt;&gt;0,AD67*Q67/Q13,0)</f>
        <v>#REF!</v>
      </c>
      <c r="AC67" s="8" t="e">
        <f>IF(Q65&lt;&gt;0,AE67*Q67/Q13,0)</f>
        <v>#REF!</v>
      </c>
      <c r="AD67" s="8">
        <f t="shared" si="23"/>
        <v>312</v>
      </c>
      <c r="AE67" s="8">
        <f t="shared" si="23"/>
        <v>14</v>
      </c>
      <c r="AF67" s="54">
        <v>1</v>
      </c>
      <c r="AG67" s="55">
        <v>1</v>
      </c>
      <c r="AH67" s="55">
        <v>1</v>
      </c>
      <c r="AI67" s="55">
        <v>1</v>
      </c>
      <c r="AJ67" s="55">
        <v>1</v>
      </c>
      <c r="AK67" s="55">
        <v>1</v>
      </c>
      <c r="AL67" s="55">
        <v>1</v>
      </c>
      <c r="AM67" s="55">
        <v>1</v>
      </c>
      <c r="AN67" s="55">
        <v>1</v>
      </c>
      <c r="AO67" s="55">
        <v>1</v>
      </c>
      <c r="AP67" s="55">
        <v>1</v>
      </c>
      <c r="AQ67" s="55">
        <v>1</v>
      </c>
      <c r="AR67" s="55">
        <v>1</v>
      </c>
      <c r="AS67" s="55">
        <v>1</v>
      </c>
      <c r="AT67" s="55">
        <v>1</v>
      </c>
      <c r="AU67" s="55">
        <v>1</v>
      </c>
      <c r="AV67" s="55"/>
      <c r="AW67" s="55">
        <v>1</v>
      </c>
      <c r="AX67" s="55">
        <v>1</v>
      </c>
      <c r="AY67" s="55"/>
      <c r="AZ67" s="55">
        <v>1</v>
      </c>
      <c r="BA67" s="55">
        <v>1</v>
      </c>
      <c r="BB67" s="55">
        <v>1</v>
      </c>
      <c r="BC67" s="55">
        <v>1</v>
      </c>
      <c r="BD67" s="55"/>
      <c r="BE67" s="55">
        <v>1</v>
      </c>
      <c r="BF67" s="55">
        <v>1</v>
      </c>
      <c r="BG67" s="55">
        <v>1</v>
      </c>
      <c r="BH67" s="55">
        <v>1</v>
      </c>
      <c r="BI67" s="55">
        <v>1</v>
      </c>
      <c r="BJ67" s="55">
        <v>1</v>
      </c>
      <c r="BK67" s="55">
        <v>1</v>
      </c>
      <c r="BL67" s="55">
        <v>1</v>
      </c>
      <c r="BM67" s="55">
        <v>1</v>
      </c>
      <c r="BN67" s="55">
        <v>1</v>
      </c>
      <c r="BO67" s="55">
        <v>1</v>
      </c>
      <c r="BP67" s="55">
        <v>1</v>
      </c>
      <c r="BQ67" s="55">
        <v>1</v>
      </c>
      <c r="BR67" s="55">
        <v>1</v>
      </c>
      <c r="BS67" s="55">
        <v>1</v>
      </c>
      <c r="BT67" s="55">
        <v>1</v>
      </c>
      <c r="BU67" s="55">
        <v>1</v>
      </c>
      <c r="BV67" s="55">
        <v>1</v>
      </c>
      <c r="BW67" s="55">
        <v>1</v>
      </c>
      <c r="BX67" s="55">
        <v>1</v>
      </c>
      <c r="BY67" s="55">
        <v>1</v>
      </c>
      <c r="BZ67" s="55">
        <v>1</v>
      </c>
      <c r="CA67" s="55">
        <v>1</v>
      </c>
      <c r="CB67" s="55">
        <v>1</v>
      </c>
      <c r="CC67" s="55">
        <v>1</v>
      </c>
      <c r="CD67" s="55">
        <v>1</v>
      </c>
      <c r="CE67" s="55">
        <v>1</v>
      </c>
      <c r="CF67" s="55">
        <v>1</v>
      </c>
      <c r="CG67" s="55">
        <v>1</v>
      </c>
      <c r="CH67" s="55">
        <v>1</v>
      </c>
      <c r="CI67" s="55">
        <v>1</v>
      </c>
      <c r="CJ67" s="55">
        <v>1</v>
      </c>
      <c r="CK67" s="55">
        <v>1</v>
      </c>
      <c r="CL67" s="55">
        <v>1</v>
      </c>
      <c r="CM67" s="55">
        <v>1</v>
      </c>
      <c r="CN67" s="55">
        <v>1</v>
      </c>
      <c r="CO67" s="55">
        <v>1</v>
      </c>
      <c r="CP67" s="55">
        <v>1</v>
      </c>
      <c r="CQ67" s="55">
        <v>1</v>
      </c>
      <c r="CR67" s="55">
        <v>1</v>
      </c>
      <c r="CS67" s="55">
        <v>1</v>
      </c>
      <c r="CT67" s="55">
        <v>1</v>
      </c>
      <c r="CU67" s="55">
        <v>1</v>
      </c>
      <c r="CV67" s="55">
        <v>1</v>
      </c>
      <c r="CW67" s="55">
        <v>1</v>
      </c>
      <c r="CX67" s="55">
        <v>1</v>
      </c>
      <c r="CY67" s="55">
        <v>1</v>
      </c>
      <c r="CZ67" s="55">
        <v>1</v>
      </c>
      <c r="DA67" s="55">
        <v>1</v>
      </c>
      <c r="DB67" s="55">
        <v>1</v>
      </c>
      <c r="DC67" s="55">
        <v>1</v>
      </c>
      <c r="DD67" s="55">
        <v>1</v>
      </c>
      <c r="DE67" s="55">
        <v>1</v>
      </c>
      <c r="DF67" s="55"/>
    </row>
    <row r="68" spans="1:110" ht="18" customHeight="1">
      <c r="A68" s="1"/>
      <c r="B68" s="7">
        <v>134</v>
      </c>
      <c r="C68" s="7">
        <v>40</v>
      </c>
      <c r="D68" s="9" t="s">
        <v>77</v>
      </c>
      <c r="E68" s="32">
        <v>0</v>
      </c>
      <c r="F68" s="32">
        <v>0</v>
      </c>
      <c r="G68" s="32">
        <v>0</v>
      </c>
      <c r="H68" s="33" t="str">
        <f t="shared" si="0"/>
        <v/>
      </c>
      <c r="I68" s="32">
        <v>0</v>
      </c>
      <c r="J68" s="32">
        <v>60</v>
      </c>
      <c r="K68" s="32">
        <v>60.206666666666699</v>
      </c>
      <c r="L68" s="32">
        <v>4.6712068965517197</v>
      </c>
      <c r="M68" s="32">
        <v>0.20689655172413801</v>
      </c>
      <c r="N68" s="34" t="s">
        <v>1</v>
      </c>
      <c r="O68" s="6" t="s">
        <v>77</v>
      </c>
      <c r="P68" s="7">
        <v>0</v>
      </c>
      <c r="Q68" s="32">
        <f>SUM(R68:V68)</f>
        <v>0</v>
      </c>
      <c r="R68" s="32" t="str">
        <f>IF(0&gt;0,MAX(W68,L68)*R11,"")</f>
        <v/>
      </c>
      <c r="S68" s="32" t="str">
        <f>IF(0&gt;0,MAX(W68,L68)*S11,"")</f>
        <v/>
      </c>
      <c r="T68" s="32" t="str">
        <f>IF(0&gt;0,MAX(W68,L68)*T11,"")</f>
        <v/>
      </c>
      <c r="U68" s="32" t="str">
        <f>IF(0&gt;0,MAX(W68,L68)*U11,"")</f>
        <v/>
      </c>
      <c r="V68" s="32" t="str">
        <f>IF(0&gt;0,MAX(W68,L68)*V11,"")</f>
        <v/>
      </c>
      <c r="W68" s="32">
        <v>383</v>
      </c>
      <c r="X68" s="32">
        <v>18</v>
      </c>
      <c r="Y68" s="8" t="s">
        <v>1</v>
      </c>
      <c r="Z68" s="8">
        <f>IF(Q65&lt;&gt;0,AD68*Q68/Q65,0)</f>
        <v>0</v>
      </c>
      <c r="AA68" s="8">
        <f>IF(Q65&lt;&gt;0,AE68*Q68/Q65,0)</f>
        <v>0</v>
      </c>
      <c r="AB68" s="8" t="e">
        <f>IF(Q65&lt;&gt;0,AD68*Q68/Q13,0)</f>
        <v>#REF!</v>
      </c>
      <c r="AC68" s="8" t="e">
        <f>IF(Q65&lt;&gt;0,AE68*Q68/Q13,0)</f>
        <v>#REF!</v>
      </c>
      <c r="AD68" s="8">
        <f t="shared" si="23"/>
        <v>383</v>
      </c>
      <c r="AE68" s="8">
        <f t="shared" si="23"/>
        <v>18</v>
      </c>
      <c r="AF68" s="54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</row>
    <row r="69" spans="1:110" ht="18" customHeight="1">
      <c r="A69" s="1"/>
      <c r="B69" s="59"/>
      <c r="C69" s="5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36"/>
    </row>
    <row r="70" spans="1:110" ht="8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36"/>
    </row>
  </sheetData>
  <mergeCells count="9">
    <mergeCell ref="B11:E11"/>
    <mergeCell ref="O11:P11"/>
    <mergeCell ref="B69:C69"/>
    <mergeCell ref="D1:E1"/>
    <mergeCell ref="G1:H1"/>
    <mergeCell ref="D2:E3"/>
    <mergeCell ref="K2:M2"/>
    <mergeCell ref="B5:D5"/>
    <mergeCell ref="B6:D6"/>
  </mergeCells>
  <pageMargins left="0.196850393700787" right="0.196850393700787" top="0.196850393700787" bottom="0.207266929133858" header="0.196850393700787" footer="0.196850393700787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АМ план (2)</vt:lpstr>
      <vt:lpstr>'АМ план (2)'!Заголовки_для_печати</vt:lpstr>
      <vt:lpstr>'АМ план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2014-11-02T11:29:53Z</dcterms:modified>
</cp:coreProperties>
</file>