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0280" windowHeight="7935" activeTab="1"/>
  </bookViews>
  <sheets>
    <sheet name="склад" sheetId="1" r:id="rId1"/>
    <sheet name="склад 2" sheetId="7" r:id="rId2"/>
    <sheet name="расход" sheetId="4" r:id="rId3"/>
    <sheet name="названия товара" sheetId="2" r:id="rId4"/>
    <sheet name="Лист1" sheetId="5" r:id="rId5"/>
  </sheets>
  <definedNames>
    <definedName name="конфеты">'названия товара'!#REF!</definedName>
    <definedName name="овощи">'названия товара'!#REF!</definedName>
    <definedName name="печенье">'названия товара'!#REF!</definedName>
    <definedName name="фрукты">'названия товара'!$B$2:$B$25</definedName>
  </definedNames>
  <calcPr calcId="124519"/>
  <pivotCaches>
    <pivotCache cacheId="81" r:id="rId6"/>
  </pivotCaches>
</workbook>
</file>

<file path=xl/calcChain.xml><?xml version="1.0" encoding="utf-8"?>
<calcChain xmlns="http://schemas.openxmlformats.org/spreadsheetml/2006/main">
  <c r="C2" i="4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I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D19" i="1"/>
  <c r="D18"/>
  <c r="D15"/>
  <c r="D14"/>
  <c r="D11"/>
  <c r="D10"/>
  <c r="D7"/>
  <c r="D6"/>
  <c r="B2" i="4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F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C19" i="1"/>
  <c r="C18"/>
  <c r="C15"/>
  <c r="C14"/>
  <c r="E14" s="1"/>
  <c r="C11"/>
  <c r="C10"/>
  <c r="E10" s="1"/>
  <c r="C7"/>
  <c r="C6"/>
  <c r="E2"/>
  <c r="E18" l="1"/>
  <c r="E11"/>
  <c r="E15"/>
  <c r="E19"/>
  <c r="E6"/>
  <c r="E7"/>
</calcChain>
</file>

<file path=xl/sharedStrings.xml><?xml version="1.0" encoding="utf-8"?>
<sst xmlns="http://schemas.openxmlformats.org/spreadsheetml/2006/main" count="437" uniqueCount="47">
  <si>
    <t>фрукты</t>
  </si>
  <si>
    <t>овощи</t>
  </si>
  <si>
    <t>печенье</t>
  </si>
  <si>
    <t>конфеты</t>
  </si>
  <si>
    <t>банан</t>
  </si>
  <si>
    <t>апельсин</t>
  </si>
  <si>
    <t>помидор</t>
  </si>
  <si>
    <t>огурец</t>
  </si>
  <si>
    <t>асорти</t>
  </si>
  <si>
    <t>ромашка</t>
  </si>
  <si>
    <t>шоколадное</t>
  </si>
  <si>
    <t>песочное</t>
  </si>
  <si>
    <t>дата</t>
  </si>
  <si>
    <t>№ наклад.</t>
  </si>
  <si>
    <t>количество</t>
  </si>
  <si>
    <t>цена</t>
  </si>
  <si>
    <t>остаток на 
01.01.14</t>
  </si>
  <si>
    <t>приход</t>
  </si>
  <si>
    <t>расход</t>
  </si>
  <si>
    <t>остаток на текущую дату
01.01.17</t>
  </si>
  <si>
    <t>склад товаров</t>
  </si>
  <si>
    <t>товар</t>
  </si>
  <si>
    <t xml:space="preserve">   ячейки синего цвета будут защищены паролем</t>
  </si>
  <si>
    <t>яблоко</t>
  </si>
  <si>
    <t xml:space="preserve">груша </t>
  </si>
  <si>
    <t>вишня</t>
  </si>
  <si>
    <t>манго</t>
  </si>
  <si>
    <t>тыква</t>
  </si>
  <si>
    <t>картофель</t>
  </si>
  <si>
    <t>капуста</t>
  </si>
  <si>
    <t>какосовое</t>
  </si>
  <si>
    <t>овсяное</t>
  </si>
  <si>
    <t>каракум</t>
  </si>
  <si>
    <t>нуга</t>
  </si>
  <si>
    <t>Столбец1</t>
  </si>
  <si>
    <t>Столбец4</t>
  </si>
  <si>
    <t>операции</t>
  </si>
  <si>
    <t>месяц</t>
  </si>
  <si>
    <t>СУММЕСЛИ(D:D;Таблица4[[#Эта строка];[товар]];G:G)</t>
  </si>
  <si>
    <t>месяц2</t>
  </si>
  <si>
    <t>Группа1</t>
  </si>
  <si>
    <t>Общий итог</t>
  </si>
  <si>
    <t>12 Итог</t>
  </si>
  <si>
    <t>11 Итог</t>
  </si>
  <si>
    <t>кол-во с минусом</t>
  </si>
  <si>
    <t>Сумма по полю кол-во с минусом</t>
  </si>
  <si>
    <t>год</t>
  </si>
</sst>
</file>

<file path=xl/styles.xml><?xml version="1.0" encoding="utf-8"?>
<styleSheet xmlns="http://schemas.openxmlformats.org/spreadsheetml/2006/main">
  <fonts count="3">
    <font>
      <sz val="12"/>
      <color theme="1"/>
      <name val="Times New Roman"/>
      <family val="2"/>
      <charset val="204"/>
    </font>
    <font>
      <sz val="12"/>
      <color theme="4" tint="-0.249977111117893"/>
      <name val="Times New Roman"/>
      <family val="2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14" fontId="0" fillId="3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14" fontId="0" fillId="4" borderId="0" xfId="0" applyNumberForma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ont="1" applyFill="1" applyBorder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0" xfId="0" applyFill="1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2" fillId="0" borderId="2" xfId="0" applyFont="1" applyFill="1" applyBorder="1"/>
    <xf numFmtId="14" fontId="0" fillId="0" borderId="3" xfId="0" applyNumberFormat="1" applyBorder="1"/>
    <xf numFmtId="0" fontId="2" fillId="0" borderId="9" xfId="0" applyFont="1" applyFill="1" applyBorder="1"/>
    <xf numFmtId="0" fontId="1" fillId="6" borderId="2" xfId="0" applyFont="1" applyFill="1" applyBorder="1"/>
    <xf numFmtId="0" fontId="2" fillId="0" borderId="6" xfId="0" applyNumberFormat="1" applyFont="1" applyFill="1" applyBorder="1"/>
    <xf numFmtId="0" fontId="0" fillId="0" borderId="2" xfId="0" applyNumberFormat="1" applyFont="1" applyFill="1" applyBorder="1"/>
    <xf numFmtId="0" fontId="2" fillId="0" borderId="2" xfId="0" applyNumberFormat="1" applyFont="1" applyFill="1" applyBorder="1"/>
    <xf numFmtId="0" fontId="2" fillId="0" borderId="9" xfId="0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1" xfId="0" pivotButton="1" applyBorder="1"/>
    <xf numFmtId="0" fontId="0" fillId="0" borderId="15" xfId="0" applyBorder="1"/>
    <xf numFmtId="0" fontId="0" fillId="0" borderId="11" xfId="0" applyNumberFormat="1" applyBorder="1"/>
    <xf numFmtId="0" fontId="0" fillId="0" borderId="15" xfId="0" applyNumberFormat="1" applyBorder="1"/>
    <xf numFmtId="1" fontId="0" fillId="0" borderId="3" xfId="0" applyNumberFormat="1" applyBorder="1"/>
    <xf numFmtId="1" fontId="0" fillId="0" borderId="8" xfId="0" applyNumberFormat="1" applyBorder="1"/>
    <xf numFmtId="0" fontId="0" fillId="0" borderId="0" xfId="0" applyAlignment="1">
      <alignment horizontal="center" vertical="center"/>
    </xf>
    <xf numFmtId="0" fontId="0" fillId="0" borderId="12" xfId="0" pivotButton="1" applyBorder="1"/>
    <xf numFmtId="0" fontId="0" fillId="0" borderId="16" xfId="0" applyBorder="1"/>
    <xf numFmtId="1" fontId="0" fillId="0" borderId="11" xfId="0" applyNumberFormat="1" applyBorder="1"/>
    <xf numFmtId="0" fontId="0" fillId="0" borderId="19" xfId="0" applyBorder="1"/>
    <xf numFmtId="0" fontId="0" fillId="0" borderId="18" xfId="0" applyNumberFormat="1" applyBorder="1"/>
    <xf numFmtId="0" fontId="0" fillId="0" borderId="17" xfId="0" applyNumberFormat="1" applyBorder="1"/>
    <xf numFmtId="0" fontId="0" fillId="0" borderId="0" xfId="0" applyNumberFormat="1"/>
    <xf numFmtId="0" fontId="0" fillId="0" borderId="20" xfId="0" applyNumberFormat="1" applyBorder="1"/>
    <xf numFmtId="0" fontId="0" fillId="0" borderId="4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2" xfId="0" applyNumberFormat="1" applyBorder="1"/>
    <xf numFmtId="0" fontId="0" fillId="0" borderId="23" xfId="0" applyNumberFormat="1" applyBorder="1"/>
    <xf numFmtId="1" fontId="0" fillId="0" borderId="17" xfId="0" applyNumberFormat="1" applyBorder="1"/>
    <xf numFmtId="0" fontId="0" fillId="0" borderId="24" xfId="0" applyNumberFormat="1" applyBorder="1"/>
    <xf numFmtId="0" fontId="0" fillId="0" borderId="18" xfId="0" applyBorder="1"/>
  </cellXfs>
  <cellStyles count="1">
    <cellStyle name="Обычный" xfId="0" builtinId="0"/>
  </cellStyles>
  <dxfs count="15">
    <dxf>
      <numFmt numFmtId="1" formatCode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9</xdr:row>
      <xdr:rowOff>114300</xdr:rowOff>
    </xdr:from>
    <xdr:to>
      <xdr:col>13</xdr:col>
      <xdr:colOff>638175</xdr:colOff>
      <xdr:row>17</xdr:row>
      <xdr:rowOff>171450</xdr:rowOff>
    </xdr:to>
    <xdr:sp macro="" textlink="">
      <xdr:nvSpPr>
        <xdr:cNvPr id="8" name="TextBox 7"/>
        <xdr:cNvSpPr txBox="1"/>
      </xdr:nvSpPr>
      <xdr:spPr>
        <a:xfrm>
          <a:off x="5781675" y="2543175"/>
          <a:ext cx="4600575" cy="2152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при установке защиты листа </a:t>
          </a:r>
          <a:r>
            <a:rPr lang="ru-RU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«</a:t>
          </a:r>
          <a:r>
            <a:rPr lang="ru-RU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склад</a:t>
          </a:r>
          <a:r>
            <a:rPr lang="ru-RU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»</a:t>
          </a: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 не работает </a:t>
          </a:r>
          <a:r>
            <a:rPr lang="ru-RU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структура (группировка)</a:t>
          </a: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 документа</a:t>
          </a:r>
        </a:p>
        <a:p>
          <a:r>
            <a:rPr lang="ru-RU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Вопрос:</a:t>
          </a: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 как сделать так чтобы при добавлении товара в лист </a:t>
          </a:r>
          <a:r>
            <a:rPr lang="ru-RU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«названия товара»</a:t>
          </a:r>
          <a:r>
            <a:rPr lang="ru-RU" sz="1100" b="1">
              <a:solidFill>
                <a:schemeClr val="dk1"/>
              </a:solidFill>
              <a:latin typeface="+mn-lt"/>
              <a:ea typeface="+mn-ea"/>
              <a:cs typeface="+mn-cs"/>
            </a:rPr>
            <a:t> , </a:t>
          </a: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автоматически изменялась структура документа в листе </a:t>
          </a:r>
          <a:r>
            <a:rPr lang="ru-RU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«</a:t>
          </a:r>
          <a:r>
            <a:rPr lang="ru-RU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склад</a:t>
          </a:r>
          <a:r>
            <a:rPr lang="ru-RU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»</a:t>
          </a: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ru-RU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вертерич" refreshedDate="41949.798076388892" createdVersion="3" refreshedVersion="3" recordCount="152">
  <cacheSource type="worksheet">
    <worksheetSource name="Таблица4"/>
  </cacheSource>
  <cacheFields count="11">
    <cacheField name="дата" numFmtId="14">
      <sharedItems containsSemiMixedTypes="0" containsNonDate="0" containsDate="1" containsString="0" minDate="2014-10-01T00:00:00" maxDate="2015-02-24T00:00:00"/>
    </cacheField>
    <cacheField name="месяц" numFmtId="1">
      <sharedItems containsSemiMixedTypes="0" containsString="0" containsNumber="1" containsInteger="1" minValue="1" maxValue="12" count="5">
        <n v="10"/>
        <n v="11"/>
        <n v="12"/>
        <n v="1"/>
        <n v="2"/>
      </sharedItems>
      <fieldGroup par="10"/>
    </cacheField>
    <cacheField name="год" numFmtId="1">
      <sharedItems containsSemiMixedTypes="0" containsString="0" containsNumber="1" containsInteger="1" minValue="2014" maxValue="2015" count="2">
        <n v="2014"/>
        <n v="2015"/>
      </sharedItems>
    </cacheField>
    <cacheField name="№ наклад." numFmtId="0">
      <sharedItems containsNonDate="0" containsString="0" containsBlank="1"/>
    </cacheField>
    <cacheField name="товар" numFmtId="0">
      <sharedItems count="19">
        <s v="банан"/>
        <s v="апельсин"/>
        <s v="помидор"/>
        <s v="огурец"/>
        <s v="шоколадное"/>
        <s v="песочное"/>
        <s v="асорти"/>
        <s v="ромашка"/>
        <s v="яблоко"/>
        <s v="груша "/>
        <s v="вишня"/>
        <s v="манго"/>
        <s v="тыква"/>
        <s v="картофель"/>
        <s v="капуста"/>
        <s v="какосовое"/>
        <s v="овсяное"/>
        <s v="каракум"/>
        <s v="нуга"/>
      </sharedItems>
    </cacheField>
    <cacheField name="Столбец1" numFmtId="0">
      <sharedItems count="4">
        <s v="фрукты"/>
        <s v="овощи"/>
        <s v="печенье"/>
        <s v="конфеты"/>
      </sharedItems>
    </cacheField>
    <cacheField name="операции" numFmtId="0">
      <sharedItems count="2">
        <s v="приход"/>
        <s v="расход"/>
      </sharedItems>
    </cacheField>
    <cacheField name="количество" numFmtId="0">
      <sharedItems containsSemiMixedTypes="0" containsString="0" containsNumber="1" containsInteger="1" minValue="3" maxValue="99"/>
    </cacheField>
    <cacheField name="кол-во с минусом" numFmtId="0">
      <sharedItems containsSemiMixedTypes="0" containsString="0" containsNumber="1" containsInteger="1" minValue="-55" maxValue="99"/>
    </cacheField>
    <cacheField name="цена" numFmtId="0">
      <sharedItems containsNonDate="0" containsString="0" containsBlank="1"/>
    </cacheField>
    <cacheField name="месяц2" numFmtId="0" databaseField="0">
      <fieldGroup base="1">
        <discretePr count="5">
          <x v="3"/>
          <x v="3"/>
          <x v="0"/>
          <x v="1"/>
          <x v="2"/>
        </discretePr>
        <groupItems count="4">
          <n v="12"/>
          <s v="1"/>
          <s v="2"/>
          <s v="Группа1"/>
        </groupItems>
      </fieldGroup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2">
  <r>
    <d v="2014-10-01T00:00:00"/>
    <x v="0"/>
    <x v="0"/>
    <m/>
    <x v="0"/>
    <x v="0"/>
    <x v="0"/>
    <n v="17"/>
    <n v="17"/>
    <m/>
  </r>
  <r>
    <d v="2014-10-01T00:00:00"/>
    <x v="0"/>
    <x v="0"/>
    <m/>
    <x v="1"/>
    <x v="0"/>
    <x v="1"/>
    <n v="12"/>
    <n v="-12"/>
    <m/>
  </r>
  <r>
    <d v="2014-10-01T00:00:00"/>
    <x v="0"/>
    <x v="0"/>
    <m/>
    <x v="2"/>
    <x v="1"/>
    <x v="1"/>
    <n v="6"/>
    <n v="-6"/>
    <m/>
  </r>
  <r>
    <d v="2014-10-01T00:00:00"/>
    <x v="0"/>
    <x v="0"/>
    <m/>
    <x v="3"/>
    <x v="1"/>
    <x v="0"/>
    <n v="7"/>
    <n v="7"/>
    <m/>
  </r>
  <r>
    <d v="2014-10-01T00:00:00"/>
    <x v="0"/>
    <x v="0"/>
    <m/>
    <x v="4"/>
    <x v="2"/>
    <x v="0"/>
    <n v="9"/>
    <n v="9"/>
    <m/>
  </r>
  <r>
    <d v="2014-10-01T00:00:00"/>
    <x v="0"/>
    <x v="0"/>
    <m/>
    <x v="5"/>
    <x v="2"/>
    <x v="0"/>
    <n v="4"/>
    <n v="4"/>
    <m/>
  </r>
  <r>
    <d v="2014-10-05T00:00:00"/>
    <x v="0"/>
    <x v="0"/>
    <m/>
    <x v="6"/>
    <x v="3"/>
    <x v="0"/>
    <n v="5"/>
    <n v="5"/>
    <m/>
  </r>
  <r>
    <d v="2014-10-05T00:00:00"/>
    <x v="0"/>
    <x v="0"/>
    <m/>
    <x v="7"/>
    <x v="3"/>
    <x v="0"/>
    <n v="3"/>
    <n v="3"/>
    <m/>
  </r>
  <r>
    <d v="2014-10-05T00:00:00"/>
    <x v="0"/>
    <x v="0"/>
    <m/>
    <x v="0"/>
    <x v="0"/>
    <x v="1"/>
    <n v="3"/>
    <n v="-3"/>
    <m/>
  </r>
  <r>
    <d v="2014-10-05T00:00:00"/>
    <x v="0"/>
    <x v="0"/>
    <m/>
    <x v="1"/>
    <x v="0"/>
    <x v="1"/>
    <n v="3"/>
    <n v="-3"/>
    <m/>
  </r>
  <r>
    <d v="2014-10-07T00:00:00"/>
    <x v="0"/>
    <x v="0"/>
    <m/>
    <x v="2"/>
    <x v="1"/>
    <x v="1"/>
    <n v="14"/>
    <n v="-14"/>
    <m/>
  </r>
  <r>
    <d v="2014-10-07T00:00:00"/>
    <x v="0"/>
    <x v="0"/>
    <m/>
    <x v="3"/>
    <x v="1"/>
    <x v="1"/>
    <n v="17"/>
    <n v="-17"/>
    <m/>
  </r>
  <r>
    <d v="2014-10-07T00:00:00"/>
    <x v="0"/>
    <x v="0"/>
    <m/>
    <x v="4"/>
    <x v="2"/>
    <x v="1"/>
    <n v="7"/>
    <n v="-7"/>
    <m/>
  </r>
  <r>
    <d v="2014-10-07T00:00:00"/>
    <x v="0"/>
    <x v="0"/>
    <m/>
    <x v="5"/>
    <x v="2"/>
    <x v="0"/>
    <n v="3"/>
    <n v="3"/>
    <m/>
  </r>
  <r>
    <d v="2014-10-07T00:00:00"/>
    <x v="0"/>
    <x v="0"/>
    <m/>
    <x v="6"/>
    <x v="3"/>
    <x v="0"/>
    <n v="8"/>
    <n v="8"/>
    <m/>
  </r>
  <r>
    <d v="2014-10-10T00:00:00"/>
    <x v="0"/>
    <x v="0"/>
    <m/>
    <x v="7"/>
    <x v="3"/>
    <x v="0"/>
    <n v="78"/>
    <n v="78"/>
    <m/>
  </r>
  <r>
    <d v="2014-10-11T00:00:00"/>
    <x v="0"/>
    <x v="0"/>
    <m/>
    <x v="8"/>
    <x v="0"/>
    <x v="1"/>
    <n v="6"/>
    <n v="-6"/>
    <m/>
  </r>
  <r>
    <d v="2014-10-12T00:00:00"/>
    <x v="0"/>
    <x v="0"/>
    <m/>
    <x v="9"/>
    <x v="0"/>
    <x v="0"/>
    <n v="7"/>
    <n v="7"/>
    <m/>
  </r>
  <r>
    <d v="2014-10-13T00:00:00"/>
    <x v="0"/>
    <x v="0"/>
    <m/>
    <x v="10"/>
    <x v="0"/>
    <x v="0"/>
    <n v="9"/>
    <n v="9"/>
    <m/>
  </r>
  <r>
    <d v="2014-10-14T00:00:00"/>
    <x v="0"/>
    <x v="0"/>
    <m/>
    <x v="11"/>
    <x v="0"/>
    <x v="0"/>
    <n v="4"/>
    <n v="4"/>
    <m/>
  </r>
  <r>
    <d v="2014-10-15T00:00:00"/>
    <x v="0"/>
    <x v="0"/>
    <m/>
    <x v="2"/>
    <x v="1"/>
    <x v="0"/>
    <n v="5"/>
    <n v="5"/>
    <m/>
  </r>
  <r>
    <d v="2014-10-16T00:00:00"/>
    <x v="0"/>
    <x v="0"/>
    <m/>
    <x v="3"/>
    <x v="1"/>
    <x v="0"/>
    <n v="3"/>
    <n v="3"/>
    <m/>
  </r>
  <r>
    <d v="2014-10-17T00:00:00"/>
    <x v="0"/>
    <x v="0"/>
    <m/>
    <x v="12"/>
    <x v="1"/>
    <x v="0"/>
    <n v="3"/>
    <n v="3"/>
    <m/>
  </r>
  <r>
    <d v="2014-10-18T00:00:00"/>
    <x v="0"/>
    <x v="0"/>
    <m/>
    <x v="2"/>
    <x v="1"/>
    <x v="1"/>
    <n v="3"/>
    <n v="-3"/>
    <m/>
  </r>
  <r>
    <d v="2014-10-19T00:00:00"/>
    <x v="0"/>
    <x v="0"/>
    <m/>
    <x v="3"/>
    <x v="1"/>
    <x v="1"/>
    <n v="14"/>
    <n v="-14"/>
    <m/>
  </r>
  <r>
    <d v="2014-10-20T00:00:00"/>
    <x v="0"/>
    <x v="0"/>
    <m/>
    <x v="12"/>
    <x v="1"/>
    <x v="1"/>
    <n v="17"/>
    <n v="-17"/>
    <m/>
  </r>
  <r>
    <d v="2014-10-21T00:00:00"/>
    <x v="0"/>
    <x v="0"/>
    <m/>
    <x v="13"/>
    <x v="1"/>
    <x v="1"/>
    <n v="7"/>
    <n v="-7"/>
    <m/>
  </r>
  <r>
    <d v="2014-10-22T00:00:00"/>
    <x v="0"/>
    <x v="0"/>
    <m/>
    <x v="14"/>
    <x v="1"/>
    <x v="1"/>
    <n v="3"/>
    <n v="-3"/>
    <m/>
  </r>
  <r>
    <d v="2014-10-23T00:00:00"/>
    <x v="0"/>
    <x v="0"/>
    <m/>
    <x v="4"/>
    <x v="2"/>
    <x v="0"/>
    <n v="8"/>
    <n v="8"/>
    <m/>
  </r>
  <r>
    <d v="2014-10-24T00:00:00"/>
    <x v="0"/>
    <x v="0"/>
    <m/>
    <x v="5"/>
    <x v="2"/>
    <x v="1"/>
    <n v="6"/>
    <n v="-6"/>
    <m/>
  </r>
  <r>
    <d v="2014-10-25T00:00:00"/>
    <x v="0"/>
    <x v="0"/>
    <m/>
    <x v="15"/>
    <x v="2"/>
    <x v="0"/>
    <n v="7"/>
    <n v="7"/>
    <m/>
  </r>
  <r>
    <d v="2014-10-26T00:00:00"/>
    <x v="0"/>
    <x v="0"/>
    <m/>
    <x v="4"/>
    <x v="2"/>
    <x v="0"/>
    <n v="9"/>
    <n v="9"/>
    <m/>
  </r>
  <r>
    <d v="2014-10-27T00:00:00"/>
    <x v="0"/>
    <x v="0"/>
    <m/>
    <x v="5"/>
    <x v="2"/>
    <x v="0"/>
    <n v="4"/>
    <n v="4"/>
    <m/>
  </r>
  <r>
    <d v="2014-10-28T00:00:00"/>
    <x v="0"/>
    <x v="0"/>
    <m/>
    <x v="15"/>
    <x v="2"/>
    <x v="0"/>
    <n v="5"/>
    <n v="5"/>
    <m/>
  </r>
  <r>
    <d v="2014-10-29T00:00:00"/>
    <x v="0"/>
    <x v="0"/>
    <m/>
    <x v="16"/>
    <x v="2"/>
    <x v="0"/>
    <n v="3"/>
    <n v="3"/>
    <m/>
  </r>
  <r>
    <d v="2014-10-30T00:00:00"/>
    <x v="0"/>
    <x v="0"/>
    <m/>
    <x v="6"/>
    <x v="3"/>
    <x v="0"/>
    <n v="3"/>
    <n v="3"/>
    <m/>
  </r>
  <r>
    <d v="2014-10-31T00:00:00"/>
    <x v="0"/>
    <x v="0"/>
    <m/>
    <x v="7"/>
    <x v="3"/>
    <x v="1"/>
    <n v="3"/>
    <n v="-3"/>
    <m/>
  </r>
  <r>
    <d v="2014-11-01T00:00:00"/>
    <x v="1"/>
    <x v="0"/>
    <m/>
    <x v="17"/>
    <x v="3"/>
    <x v="1"/>
    <n v="14"/>
    <n v="-14"/>
    <m/>
  </r>
  <r>
    <d v="2014-11-02T00:00:00"/>
    <x v="1"/>
    <x v="0"/>
    <m/>
    <x v="18"/>
    <x v="3"/>
    <x v="1"/>
    <n v="17"/>
    <n v="-17"/>
    <m/>
  </r>
  <r>
    <d v="2014-11-03T00:00:00"/>
    <x v="1"/>
    <x v="0"/>
    <m/>
    <x v="14"/>
    <x v="1"/>
    <x v="1"/>
    <n v="3"/>
    <n v="-3"/>
    <m/>
  </r>
  <r>
    <d v="2014-11-04T00:00:00"/>
    <x v="1"/>
    <x v="0"/>
    <m/>
    <x v="4"/>
    <x v="2"/>
    <x v="0"/>
    <n v="8"/>
    <n v="8"/>
    <m/>
  </r>
  <r>
    <d v="2014-11-05T00:00:00"/>
    <x v="1"/>
    <x v="0"/>
    <m/>
    <x v="5"/>
    <x v="2"/>
    <x v="1"/>
    <n v="6"/>
    <n v="-6"/>
    <m/>
  </r>
  <r>
    <d v="2014-11-06T00:00:00"/>
    <x v="1"/>
    <x v="0"/>
    <m/>
    <x v="15"/>
    <x v="2"/>
    <x v="0"/>
    <n v="7"/>
    <n v="7"/>
    <m/>
  </r>
  <r>
    <d v="2014-11-07T00:00:00"/>
    <x v="1"/>
    <x v="0"/>
    <m/>
    <x v="4"/>
    <x v="2"/>
    <x v="0"/>
    <n v="9"/>
    <n v="9"/>
    <m/>
  </r>
  <r>
    <d v="2014-11-08T00:00:00"/>
    <x v="1"/>
    <x v="0"/>
    <m/>
    <x v="5"/>
    <x v="2"/>
    <x v="0"/>
    <n v="4"/>
    <n v="4"/>
    <m/>
  </r>
  <r>
    <d v="2014-11-09T00:00:00"/>
    <x v="1"/>
    <x v="0"/>
    <m/>
    <x v="15"/>
    <x v="2"/>
    <x v="0"/>
    <n v="5"/>
    <n v="5"/>
    <m/>
  </r>
  <r>
    <d v="2014-11-10T00:00:00"/>
    <x v="1"/>
    <x v="0"/>
    <m/>
    <x v="16"/>
    <x v="2"/>
    <x v="0"/>
    <n v="3"/>
    <n v="3"/>
    <m/>
  </r>
  <r>
    <d v="2014-11-11T00:00:00"/>
    <x v="1"/>
    <x v="0"/>
    <m/>
    <x v="6"/>
    <x v="3"/>
    <x v="0"/>
    <n v="3"/>
    <n v="3"/>
    <m/>
  </r>
  <r>
    <d v="2014-11-12T00:00:00"/>
    <x v="1"/>
    <x v="0"/>
    <m/>
    <x v="7"/>
    <x v="3"/>
    <x v="1"/>
    <n v="3"/>
    <n v="-3"/>
    <m/>
  </r>
  <r>
    <d v="2014-11-13T00:00:00"/>
    <x v="1"/>
    <x v="0"/>
    <m/>
    <x v="17"/>
    <x v="3"/>
    <x v="1"/>
    <n v="14"/>
    <n v="-14"/>
    <m/>
  </r>
  <r>
    <d v="2014-11-14T00:00:00"/>
    <x v="1"/>
    <x v="0"/>
    <m/>
    <x v="18"/>
    <x v="3"/>
    <x v="1"/>
    <n v="17"/>
    <n v="-17"/>
    <m/>
  </r>
  <r>
    <d v="2014-11-15T00:00:00"/>
    <x v="1"/>
    <x v="0"/>
    <m/>
    <x v="14"/>
    <x v="1"/>
    <x v="1"/>
    <n v="3"/>
    <n v="-3"/>
    <m/>
  </r>
  <r>
    <d v="2014-11-16T00:00:00"/>
    <x v="1"/>
    <x v="0"/>
    <m/>
    <x v="4"/>
    <x v="2"/>
    <x v="0"/>
    <n v="8"/>
    <n v="8"/>
    <m/>
  </r>
  <r>
    <d v="2014-11-17T00:00:00"/>
    <x v="1"/>
    <x v="0"/>
    <m/>
    <x v="5"/>
    <x v="2"/>
    <x v="1"/>
    <n v="6"/>
    <n v="-6"/>
    <m/>
  </r>
  <r>
    <d v="2014-11-18T00:00:00"/>
    <x v="1"/>
    <x v="0"/>
    <m/>
    <x v="15"/>
    <x v="2"/>
    <x v="0"/>
    <n v="7"/>
    <n v="7"/>
    <m/>
  </r>
  <r>
    <d v="2014-11-19T00:00:00"/>
    <x v="1"/>
    <x v="0"/>
    <m/>
    <x v="4"/>
    <x v="2"/>
    <x v="0"/>
    <n v="9"/>
    <n v="9"/>
    <m/>
  </r>
  <r>
    <d v="2014-11-20T00:00:00"/>
    <x v="1"/>
    <x v="0"/>
    <m/>
    <x v="5"/>
    <x v="2"/>
    <x v="0"/>
    <n v="4"/>
    <n v="4"/>
    <m/>
  </r>
  <r>
    <d v="2014-11-21T00:00:00"/>
    <x v="1"/>
    <x v="0"/>
    <m/>
    <x v="15"/>
    <x v="2"/>
    <x v="0"/>
    <n v="5"/>
    <n v="5"/>
    <m/>
  </r>
  <r>
    <d v="2014-11-22T00:00:00"/>
    <x v="1"/>
    <x v="0"/>
    <m/>
    <x v="16"/>
    <x v="2"/>
    <x v="0"/>
    <n v="3"/>
    <n v="3"/>
    <m/>
  </r>
  <r>
    <d v="2014-11-23T00:00:00"/>
    <x v="1"/>
    <x v="0"/>
    <m/>
    <x v="6"/>
    <x v="3"/>
    <x v="0"/>
    <n v="3"/>
    <n v="3"/>
    <m/>
  </r>
  <r>
    <d v="2014-11-24T00:00:00"/>
    <x v="1"/>
    <x v="0"/>
    <m/>
    <x v="7"/>
    <x v="3"/>
    <x v="1"/>
    <n v="3"/>
    <n v="-3"/>
    <m/>
  </r>
  <r>
    <d v="2014-11-25T00:00:00"/>
    <x v="1"/>
    <x v="0"/>
    <m/>
    <x v="17"/>
    <x v="3"/>
    <x v="1"/>
    <n v="14"/>
    <n v="-14"/>
    <m/>
  </r>
  <r>
    <d v="2014-11-26T00:00:00"/>
    <x v="1"/>
    <x v="0"/>
    <m/>
    <x v="18"/>
    <x v="3"/>
    <x v="1"/>
    <n v="17"/>
    <n v="-17"/>
    <m/>
  </r>
  <r>
    <d v="2014-11-27T00:00:00"/>
    <x v="1"/>
    <x v="0"/>
    <m/>
    <x v="14"/>
    <x v="1"/>
    <x v="1"/>
    <n v="3"/>
    <n v="-3"/>
    <m/>
  </r>
  <r>
    <d v="2014-11-28T00:00:00"/>
    <x v="1"/>
    <x v="0"/>
    <m/>
    <x v="4"/>
    <x v="2"/>
    <x v="0"/>
    <n v="8"/>
    <n v="8"/>
    <m/>
  </r>
  <r>
    <d v="2014-11-29T00:00:00"/>
    <x v="1"/>
    <x v="0"/>
    <m/>
    <x v="5"/>
    <x v="2"/>
    <x v="1"/>
    <n v="6"/>
    <n v="-6"/>
    <m/>
  </r>
  <r>
    <d v="2014-11-30T00:00:00"/>
    <x v="1"/>
    <x v="0"/>
    <m/>
    <x v="15"/>
    <x v="2"/>
    <x v="0"/>
    <n v="7"/>
    <n v="7"/>
    <m/>
  </r>
  <r>
    <d v="2014-12-01T00:00:00"/>
    <x v="2"/>
    <x v="0"/>
    <m/>
    <x v="4"/>
    <x v="2"/>
    <x v="0"/>
    <n v="9"/>
    <n v="9"/>
    <m/>
  </r>
  <r>
    <d v="2014-12-02T00:00:00"/>
    <x v="2"/>
    <x v="0"/>
    <m/>
    <x v="5"/>
    <x v="2"/>
    <x v="0"/>
    <n v="4"/>
    <n v="4"/>
    <m/>
  </r>
  <r>
    <d v="2014-12-03T00:00:00"/>
    <x v="2"/>
    <x v="0"/>
    <m/>
    <x v="15"/>
    <x v="2"/>
    <x v="0"/>
    <n v="5"/>
    <n v="5"/>
    <m/>
  </r>
  <r>
    <d v="2014-12-04T00:00:00"/>
    <x v="2"/>
    <x v="0"/>
    <m/>
    <x v="16"/>
    <x v="2"/>
    <x v="0"/>
    <n v="3"/>
    <n v="3"/>
    <m/>
  </r>
  <r>
    <d v="2014-12-05T00:00:00"/>
    <x v="2"/>
    <x v="0"/>
    <m/>
    <x v="6"/>
    <x v="3"/>
    <x v="0"/>
    <n v="3"/>
    <n v="3"/>
    <m/>
  </r>
  <r>
    <d v="2014-12-06T00:00:00"/>
    <x v="2"/>
    <x v="0"/>
    <m/>
    <x v="7"/>
    <x v="3"/>
    <x v="1"/>
    <n v="3"/>
    <n v="-3"/>
    <m/>
  </r>
  <r>
    <d v="2014-12-07T00:00:00"/>
    <x v="2"/>
    <x v="0"/>
    <m/>
    <x v="17"/>
    <x v="3"/>
    <x v="1"/>
    <n v="14"/>
    <n v="-14"/>
    <m/>
  </r>
  <r>
    <d v="2014-12-08T00:00:00"/>
    <x v="2"/>
    <x v="0"/>
    <m/>
    <x v="18"/>
    <x v="3"/>
    <x v="1"/>
    <n v="17"/>
    <n v="-17"/>
    <m/>
  </r>
  <r>
    <d v="2014-12-09T00:00:00"/>
    <x v="2"/>
    <x v="0"/>
    <m/>
    <x v="14"/>
    <x v="1"/>
    <x v="1"/>
    <n v="3"/>
    <n v="-3"/>
    <m/>
  </r>
  <r>
    <d v="2014-12-10T00:00:00"/>
    <x v="2"/>
    <x v="0"/>
    <m/>
    <x v="4"/>
    <x v="2"/>
    <x v="0"/>
    <n v="8"/>
    <n v="8"/>
    <m/>
  </r>
  <r>
    <d v="2014-12-11T00:00:00"/>
    <x v="2"/>
    <x v="0"/>
    <m/>
    <x v="5"/>
    <x v="2"/>
    <x v="1"/>
    <n v="6"/>
    <n v="-6"/>
    <m/>
  </r>
  <r>
    <d v="2014-12-12T00:00:00"/>
    <x v="2"/>
    <x v="0"/>
    <m/>
    <x v="15"/>
    <x v="2"/>
    <x v="0"/>
    <n v="7"/>
    <n v="7"/>
    <m/>
  </r>
  <r>
    <d v="2014-12-13T00:00:00"/>
    <x v="2"/>
    <x v="0"/>
    <m/>
    <x v="4"/>
    <x v="2"/>
    <x v="0"/>
    <n v="9"/>
    <n v="9"/>
    <m/>
  </r>
  <r>
    <d v="2014-12-14T00:00:00"/>
    <x v="2"/>
    <x v="0"/>
    <m/>
    <x v="5"/>
    <x v="2"/>
    <x v="0"/>
    <n v="4"/>
    <n v="4"/>
    <m/>
  </r>
  <r>
    <d v="2014-12-15T00:00:00"/>
    <x v="2"/>
    <x v="0"/>
    <m/>
    <x v="15"/>
    <x v="2"/>
    <x v="0"/>
    <n v="5"/>
    <n v="5"/>
    <m/>
  </r>
  <r>
    <d v="2014-12-16T00:00:00"/>
    <x v="2"/>
    <x v="0"/>
    <m/>
    <x v="16"/>
    <x v="2"/>
    <x v="0"/>
    <n v="3"/>
    <n v="3"/>
    <m/>
  </r>
  <r>
    <d v="2014-12-17T00:00:00"/>
    <x v="2"/>
    <x v="0"/>
    <m/>
    <x v="6"/>
    <x v="3"/>
    <x v="0"/>
    <n v="3"/>
    <n v="3"/>
    <m/>
  </r>
  <r>
    <d v="2014-12-18T00:00:00"/>
    <x v="2"/>
    <x v="0"/>
    <m/>
    <x v="7"/>
    <x v="3"/>
    <x v="1"/>
    <n v="3"/>
    <n v="-3"/>
    <m/>
  </r>
  <r>
    <d v="2014-12-19T00:00:00"/>
    <x v="2"/>
    <x v="0"/>
    <m/>
    <x v="17"/>
    <x v="3"/>
    <x v="1"/>
    <n v="14"/>
    <n v="-14"/>
    <m/>
  </r>
  <r>
    <d v="2014-12-20T00:00:00"/>
    <x v="2"/>
    <x v="0"/>
    <m/>
    <x v="18"/>
    <x v="3"/>
    <x v="1"/>
    <n v="17"/>
    <n v="-17"/>
    <m/>
  </r>
  <r>
    <d v="2014-12-21T00:00:00"/>
    <x v="2"/>
    <x v="0"/>
    <m/>
    <x v="14"/>
    <x v="1"/>
    <x v="1"/>
    <n v="3"/>
    <n v="-3"/>
    <m/>
  </r>
  <r>
    <d v="2014-12-22T00:00:00"/>
    <x v="2"/>
    <x v="0"/>
    <m/>
    <x v="4"/>
    <x v="2"/>
    <x v="0"/>
    <n v="8"/>
    <n v="8"/>
    <m/>
  </r>
  <r>
    <d v="2014-12-23T00:00:00"/>
    <x v="2"/>
    <x v="0"/>
    <m/>
    <x v="5"/>
    <x v="2"/>
    <x v="1"/>
    <n v="6"/>
    <n v="-6"/>
    <m/>
  </r>
  <r>
    <d v="2014-12-24T00:00:00"/>
    <x v="2"/>
    <x v="0"/>
    <m/>
    <x v="15"/>
    <x v="2"/>
    <x v="0"/>
    <n v="7"/>
    <n v="7"/>
    <m/>
  </r>
  <r>
    <d v="2014-12-25T00:00:00"/>
    <x v="2"/>
    <x v="0"/>
    <m/>
    <x v="4"/>
    <x v="2"/>
    <x v="0"/>
    <n v="9"/>
    <n v="9"/>
    <m/>
  </r>
  <r>
    <d v="2014-12-26T00:00:00"/>
    <x v="2"/>
    <x v="0"/>
    <m/>
    <x v="5"/>
    <x v="2"/>
    <x v="0"/>
    <n v="4"/>
    <n v="4"/>
    <m/>
  </r>
  <r>
    <d v="2014-12-27T00:00:00"/>
    <x v="2"/>
    <x v="0"/>
    <m/>
    <x v="15"/>
    <x v="2"/>
    <x v="0"/>
    <n v="5"/>
    <n v="5"/>
    <m/>
  </r>
  <r>
    <d v="2014-12-28T00:00:00"/>
    <x v="2"/>
    <x v="0"/>
    <m/>
    <x v="16"/>
    <x v="2"/>
    <x v="0"/>
    <n v="3"/>
    <n v="3"/>
    <m/>
  </r>
  <r>
    <d v="2014-12-29T00:00:00"/>
    <x v="2"/>
    <x v="0"/>
    <m/>
    <x v="6"/>
    <x v="3"/>
    <x v="0"/>
    <n v="3"/>
    <n v="3"/>
    <m/>
  </r>
  <r>
    <d v="2014-12-30T00:00:00"/>
    <x v="2"/>
    <x v="0"/>
    <m/>
    <x v="7"/>
    <x v="3"/>
    <x v="1"/>
    <n v="3"/>
    <n v="-3"/>
    <m/>
  </r>
  <r>
    <d v="2014-12-31T00:00:00"/>
    <x v="2"/>
    <x v="0"/>
    <m/>
    <x v="17"/>
    <x v="3"/>
    <x v="1"/>
    <n v="14"/>
    <n v="-14"/>
    <m/>
  </r>
  <r>
    <d v="2015-01-01T00:00:00"/>
    <x v="3"/>
    <x v="1"/>
    <m/>
    <x v="18"/>
    <x v="3"/>
    <x v="1"/>
    <n v="17"/>
    <n v="-17"/>
    <m/>
  </r>
  <r>
    <d v="2015-01-02T00:00:00"/>
    <x v="3"/>
    <x v="1"/>
    <m/>
    <x v="14"/>
    <x v="1"/>
    <x v="1"/>
    <n v="3"/>
    <n v="-3"/>
    <m/>
  </r>
  <r>
    <d v="2015-01-03T00:00:00"/>
    <x v="3"/>
    <x v="1"/>
    <m/>
    <x v="4"/>
    <x v="2"/>
    <x v="0"/>
    <n v="8"/>
    <n v="8"/>
    <m/>
  </r>
  <r>
    <d v="2015-01-04T00:00:00"/>
    <x v="3"/>
    <x v="1"/>
    <m/>
    <x v="5"/>
    <x v="2"/>
    <x v="1"/>
    <n v="6"/>
    <n v="-6"/>
    <m/>
  </r>
  <r>
    <d v="2015-01-05T00:00:00"/>
    <x v="3"/>
    <x v="1"/>
    <m/>
    <x v="15"/>
    <x v="2"/>
    <x v="0"/>
    <n v="7"/>
    <n v="7"/>
    <m/>
  </r>
  <r>
    <d v="2015-01-06T00:00:00"/>
    <x v="3"/>
    <x v="1"/>
    <m/>
    <x v="4"/>
    <x v="2"/>
    <x v="0"/>
    <n v="9"/>
    <n v="9"/>
    <m/>
  </r>
  <r>
    <d v="2015-01-07T00:00:00"/>
    <x v="3"/>
    <x v="1"/>
    <m/>
    <x v="5"/>
    <x v="2"/>
    <x v="0"/>
    <n v="4"/>
    <n v="4"/>
    <m/>
  </r>
  <r>
    <d v="2015-01-08T00:00:00"/>
    <x v="3"/>
    <x v="1"/>
    <m/>
    <x v="15"/>
    <x v="2"/>
    <x v="0"/>
    <n v="5"/>
    <n v="5"/>
    <m/>
  </r>
  <r>
    <d v="2015-01-09T00:00:00"/>
    <x v="3"/>
    <x v="1"/>
    <m/>
    <x v="16"/>
    <x v="2"/>
    <x v="0"/>
    <n v="3"/>
    <n v="3"/>
    <m/>
  </r>
  <r>
    <d v="2015-01-10T00:00:00"/>
    <x v="3"/>
    <x v="1"/>
    <m/>
    <x v="6"/>
    <x v="3"/>
    <x v="0"/>
    <n v="3"/>
    <n v="3"/>
    <m/>
  </r>
  <r>
    <d v="2015-01-11T00:00:00"/>
    <x v="3"/>
    <x v="1"/>
    <m/>
    <x v="7"/>
    <x v="3"/>
    <x v="1"/>
    <n v="3"/>
    <n v="-3"/>
    <m/>
  </r>
  <r>
    <d v="2015-01-12T00:00:00"/>
    <x v="3"/>
    <x v="1"/>
    <m/>
    <x v="17"/>
    <x v="3"/>
    <x v="1"/>
    <n v="14"/>
    <n v="-14"/>
    <m/>
  </r>
  <r>
    <d v="2015-01-13T00:00:00"/>
    <x v="3"/>
    <x v="1"/>
    <m/>
    <x v="18"/>
    <x v="3"/>
    <x v="1"/>
    <n v="17"/>
    <n v="-17"/>
    <m/>
  </r>
  <r>
    <d v="2015-01-14T00:00:00"/>
    <x v="3"/>
    <x v="1"/>
    <m/>
    <x v="14"/>
    <x v="1"/>
    <x v="1"/>
    <n v="3"/>
    <n v="-3"/>
    <m/>
  </r>
  <r>
    <d v="2015-01-15T00:00:00"/>
    <x v="3"/>
    <x v="1"/>
    <m/>
    <x v="4"/>
    <x v="2"/>
    <x v="0"/>
    <n v="8"/>
    <n v="8"/>
    <m/>
  </r>
  <r>
    <d v="2015-01-16T00:00:00"/>
    <x v="3"/>
    <x v="1"/>
    <m/>
    <x v="5"/>
    <x v="2"/>
    <x v="1"/>
    <n v="6"/>
    <n v="-6"/>
    <m/>
  </r>
  <r>
    <d v="2015-01-17T00:00:00"/>
    <x v="3"/>
    <x v="1"/>
    <m/>
    <x v="15"/>
    <x v="2"/>
    <x v="0"/>
    <n v="7"/>
    <n v="7"/>
    <m/>
  </r>
  <r>
    <d v="2015-01-18T00:00:00"/>
    <x v="3"/>
    <x v="1"/>
    <m/>
    <x v="4"/>
    <x v="2"/>
    <x v="0"/>
    <n v="9"/>
    <n v="9"/>
    <m/>
  </r>
  <r>
    <d v="2015-01-19T00:00:00"/>
    <x v="3"/>
    <x v="1"/>
    <m/>
    <x v="5"/>
    <x v="2"/>
    <x v="0"/>
    <n v="4"/>
    <n v="4"/>
    <m/>
  </r>
  <r>
    <d v="2015-01-20T00:00:00"/>
    <x v="3"/>
    <x v="1"/>
    <m/>
    <x v="15"/>
    <x v="2"/>
    <x v="0"/>
    <n v="5"/>
    <n v="5"/>
    <m/>
  </r>
  <r>
    <d v="2015-01-21T00:00:00"/>
    <x v="3"/>
    <x v="1"/>
    <m/>
    <x v="16"/>
    <x v="2"/>
    <x v="0"/>
    <n v="3"/>
    <n v="3"/>
    <m/>
  </r>
  <r>
    <d v="2015-01-22T00:00:00"/>
    <x v="3"/>
    <x v="1"/>
    <m/>
    <x v="6"/>
    <x v="3"/>
    <x v="0"/>
    <n v="3"/>
    <n v="3"/>
    <m/>
  </r>
  <r>
    <d v="2015-01-23T00:00:00"/>
    <x v="3"/>
    <x v="1"/>
    <m/>
    <x v="7"/>
    <x v="3"/>
    <x v="1"/>
    <n v="3"/>
    <n v="-3"/>
    <m/>
  </r>
  <r>
    <d v="2015-01-24T00:00:00"/>
    <x v="3"/>
    <x v="1"/>
    <m/>
    <x v="17"/>
    <x v="3"/>
    <x v="1"/>
    <n v="14"/>
    <n v="-14"/>
    <m/>
  </r>
  <r>
    <d v="2015-01-25T00:00:00"/>
    <x v="3"/>
    <x v="1"/>
    <m/>
    <x v="18"/>
    <x v="3"/>
    <x v="1"/>
    <n v="17"/>
    <n v="-17"/>
    <m/>
  </r>
  <r>
    <d v="2015-01-26T00:00:00"/>
    <x v="3"/>
    <x v="1"/>
    <m/>
    <x v="14"/>
    <x v="1"/>
    <x v="1"/>
    <n v="3"/>
    <n v="-3"/>
    <m/>
  </r>
  <r>
    <d v="2015-01-27T00:00:00"/>
    <x v="3"/>
    <x v="1"/>
    <m/>
    <x v="4"/>
    <x v="2"/>
    <x v="0"/>
    <n v="8"/>
    <n v="8"/>
    <m/>
  </r>
  <r>
    <d v="2015-01-28T00:00:00"/>
    <x v="3"/>
    <x v="1"/>
    <m/>
    <x v="5"/>
    <x v="2"/>
    <x v="1"/>
    <n v="6"/>
    <n v="-6"/>
    <m/>
  </r>
  <r>
    <d v="2015-01-29T00:00:00"/>
    <x v="3"/>
    <x v="1"/>
    <m/>
    <x v="15"/>
    <x v="2"/>
    <x v="0"/>
    <n v="7"/>
    <n v="7"/>
    <m/>
  </r>
  <r>
    <d v="2015-01-30T00:00:00"/>
    <x v="3"/>
    <x v="1"/>
    <m/>
    <x v="4"/>
    <x v="2"/>
    <x v="0"/>
    <n v="9"/>
    <n v="9"/>
    <m/>
  </r>
  <r>
    <d v="2015-01-31T00:00:00"/>
    <x v="3"/>
    <x v="1"/>
    <m/>
    <x v="5"/>
    <x v="2"/>
    <x v="0"/>
    <n v="4"/>
    <n v="4"/>
    <m/>
  </r>
  <r>
    <d v="2015-02-01T00:00:00"/>
    <x v="4"/>
    <x v="1"/>
    <m/>
    <x v="15"/>
    <x v="2"/>
    <x v="0"/>
    <n v="5"/>
    <n v="5"/>
    <m/>
  </r>
  <r>
    <d v="2015-02-02T00:00:00"/>
    <x v="4"/>
    <x v="1"/>
    <m/>
    <x v="16"/>
    <x v="2"/>
    <x v="0"/>
    <n v="3"/>
    <n v="3"/>
    <m/>
  </r>
  <r>
    <d v="2015-02-03T00:00:00"/>
    <x v="4"/>
    <x v="1"/>
    <m/>
    <x v="6"/>
    <x v="3"/>
    <x v="0"/>
    <n v="3"/>
    <n v="3"/>
    <m/>
  </r>
  <r>
    <d v="2015-02-04T00:00:00"/>
    <x v="4"/>
    <x v="1"/>
    <m/>
    <x v="7"/>
    <x v="3"/>
    <x v="1"/>
    <n v="3"/>
    <n v="-3"/>
    <m/>
  </r>
  <r>
    <d v="2015-02-05T00:00:00"/>
    <x v="4"/>
    <x v="1"/>
    <m/>
    <x v="17"/>
    <x v="3"/>
    <x v="1"/>
    <n v="14"/>
    <n v="-14"/>
    <m/>
  </r>
  <r>
    <d v="2015-02-06T00:00:00"/>
    <x v="4"/>
    <x v="1"/>
    <m/>
    <x v="18"/>
    <x v="3"/>
    <x v="1"/>
    <n v="17"/>
    <n v="-17"/>
    <m/>
  </r>
  <r>
    <d v="2015-02-07T00:00:00"/>
    <x v="4"/>
    <x v="1"/>
    <m/>
    <x v="14"/>
    <x v="1"/>
    <x v="1"/>
    <n v="3"/>
    <n v="-3"/>
    <m/>
  </r>
  <r>
    <d v="2015-02-08T00:00:00"/>
    <x v="4"/>
    <x v="1"/>
    <m/>
    <x v="4"/>
    <x v="2"/>
    <x v="0"/>
    <n v="8"/>
    <n v="8"/>
    <m/>
  </r>
  <r>
    <d v="2015-02-09T00:00:00"/>
    <x v="4"/>
    <x v="1"/>
    <m/>
    <x v="5"/>
    <x v="2"/>
    <x v="1"/>
    <n v="6"/>
    <n v="-6"/>
    <m/>
  </r>
  <r>
    <d v="2015-02-10T00:00:00"/>
    <x v="4"/>
    <x v="1"/>
    <m/>
    <x v="15"/>
    <x v="2"/>
    <x v="0"/>
    <n v="7"/>
    <n v="7"/>
    <m/>
  </r>
  <r>
    <d v="2015-02-11T00:00:00"/>
    <x v="4"/>
    <x v="1"/>
    <m/>
    <x v="4"/>
    <x v="2"/>
    <x v="0"/>
    <n v="9"/>
    <n v="9"/>
    <m/>
  </r>
  <r>
    <d v="2015-02-12T00:00:00"/>
    <x v="4"/>
    <x v="1"/>
    <m/>
    <x v="5"/>
    <x v="2"/>
    <x v="0"/>
    <n v="4"/>
    <n v="4"/>
    <m/>
  </r>
  <r>
    <d v="2015-02-13T00:00:00"/>
    <x v="4"/>
    <x v="1"/>
    <m/>
    <x v="15"/>
    <x v="2"/>
    <x v="0"/>
    <n v="5"/>
    <n v="5"/>
    <m/>
  </r>
  <r>
    <d v="2015-02-14T00:00:00"/>
    <x v="4"/>
    <x v="1"/>
    <m/>
    <x v="16"/>
    <x v="2"/>
    <x v="0"/>
    <n v="3"/>
    <n v="3"/>
    <m/>
  </r>
  <r>
    <d v="2015-02-15T00:00:00"/>
    <x v="4"/>
    <x v="1"/>
    <m/>
    <x v="6"/>
    <x v="3"/>
    <x v="0"/>
    <n v="3"/>
    <n v="3"/>
    <m/>
  </r>
  <r>
    <d v="2015-02-16T00:00:00"/>
    <x v="4"/>
    <x v="1"/>
    <m/>
    <x v="7"/>
    <x v="3"/>
    <x v="1"/>
    <n v="3"/>
    <n v="-3"/>
    <m/>
  </r>
  <r>
    <d v="2015-02-17T00:00:00"/>
    <x v="4"/>
    <x v="1"/>
    <m/>
    <x v="17"/>
    <x v="3"/>
    <x v="1"/>
    <n v="14"/>
    <n v="-14"/>
    <m/>
  </r>
  <r>
    <d v="2015-02-18T00:00:00"/>
    <x v="4"/>
    <x v="1"/>
    <m/>
    <x v="18"/>
    <x v="3"/>
    <x v="1"/>
    <n v="17"/>
    <n v="-17"/>
    <m/>
  </r>
  <r>
    <d v="2015-02-19T00:00:00"/>
    <x v="4"/>
    <x v="1"/>
    <m/>
    <x v="14"/>
    <x v="1"/>
    <x v="1"/>
    <n v="55"/>
    <n v="-55"/>
    <m/>
  </r>
  <r>
    <d v="2015-02-20T00:00:00"/>
    <x v="4"/>
    <x v="1"/>
    <m/>
    <x v="4"/>
    <x v="2"/>
    <x v="0"/>
    <n v="66"/>
    <n v="66"/>
    <m/>
  </r>
  <r>
    <d v="2015-02-21T00:00:00"/>
    <x v="4"/>
    <x v="1"/>
    <m/>
    <x v="5"/>
    <x v="2"/>
    <x v="1"/>
    <n v="44"/>
    <n v="-44"/>
    <m/>
  </r>
  <r>
    <d v="2015-02-22T00:00:00"/>
    <x v="4"/>
    <x v="1"/>
    <m/>
    <x v="15"/>
    <x v="2"/>
    <x v="0"/>
    <n v="88"/>
    <n v="88"/>
    <m/>
  </r>
  <r>
    <d v="2015-02-23T00:00:00"/>
    <x v="4"/>
    <x v="1"/>
    <m/>
    <x v="4"/>
    <x v="2"/>
    <x v="0"/>
    <n v="99"/>
    <n v="9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81" dataOnRows="1" applyNumberFormats="0" applyBorderFormats="0" applyFontFormats="0" applyPatternFormats="0" applyAlignmentFormats="0" applyWidthHeightFormats="1" dataCaption="Данные" updatedVersion="3" minRefreshableVersion="3" showMemberPropertyTips="0" useAutoFormatting="1" rowGrandTotals="0" itemPrintTitles="1" createdVersion="3" indent="0" compact="0" compactData="0" gridDropZones="1">
  <location ref="A4:J27" firstHeaderRow="1" firstDataRow="5" firstDataCol="2"/>
  <pivotFields count="11">
    <pivotField compact="0" numFmtId="14" outline="0" subtotalTop="0" showAll="0" includeNewItemsInFilter="1" defaultSubtotal="0"/>
    <pivotField axis="axisCol" compact="0" numFmtId="1" outline="0" subtotalTop="0" multipleItemSelectionAllowed="1" showAll="0" includeNewItemsInFilter="1">
      <items count="6">
        <item x="3"/>
        <item x="4"/>
        <item sd="0" x="0"/>
        <item x="1"/>
        <item x="2"/>
        <item t="default"/>
      </items>
    </pivotField>
    <pivotField axis="axisCol" compact="0" numFmtId="1" outline="0" showAll="0" defaultSubtotal="0">
      <items count="2">
        <item x="0"/>
        <item h="1" x="1"/>
      </items>
    </pivotField>
    <pivotField compact="0" outline="0" subtotalTop="0" showAll="0" includeNewItemsInFilter="1" defaultSubtotal="0"/>
    <pivotField axis="axisRow" compact="0" outline="0" subtotalTop="0" showAll="0" includeNewItemsInFilter="1" defaultSubtotal="0">
      <items count="19">
        <item x="1"/>
        <item x="6"/>
        <item x="0"/>
        <item x="10"/>
        <item x="9"/>
        <item x="15"/>
        <item x="14"/>
        <item x="17"/>
        <item x="13"/>
        <item x="11"/>
        <item x="18"/>
        <item x="16"/>
        <item x="3"/>
        <item x="5"/>
        <item x="2"/>
        <item x="7"/>
        <item x="12"/>
        <item x="4"/>
        <item x="8"/>
      </items>
    </pivotField>
    <pivotField axis="axisRow" compact="0" outline="0" subtotalTop="0" showAll="0" includeNewItemsInFilter="1" defaultSubtotal="0">
      <items count="4">
        <item x="3"/>
        <item x="1"/>
        <item x="2"/>
        <item x="0"/>
      </items>
    </pivotField>
    <pivotField axis="axisCol" compact="0" outline="0" subtotalTop="0" showAll="0" includeNewItemsInFilter="1" defaultSubtotal="0">
      <items count="2">
        <item x="0"/>
        <item x="1"/>
      </items>
    </pivotField>
    <pivotField compact="0" outline="0" subtotalTop="0" showAll="0" includeNewItemsInFilter="1" defaultSubtotal="0"/>
    <pivotField dataField="1" compact="0" outline="0" showAll="0" defaultSubtotal="0"/>
    <pivotField compact="0" outline="0" subtotalTop="0" showAll="0" includeNewItemsInFilter="1" defaultSubtotal="0"/>
    <pivotField axis="axisCol" compact="0" outline="0" subtotalTop="0" showAll="0" includeNewItemsInFilter="1" defaultSubtotal="0">
      <items count="4">
        <item x="1"/>
        <item x="2"/>
        <item x="3"/>
        <item x="0"/>
      </items>
    </pivotField>
  </pivotFields>
  <rowFields count="2">
    <field x="5"/>
    <field x="4"/>
  </rowFields>
  <rowItems count="19">
    <i>
      <x/>
      <x v="1"/>
    </i>
    <i r="1">
      <x v="7"/>
    </i>
    <i r="1">
      <x v="10"/>
    </i>
    <i r="1">
      <x v="15"/>
    </i>
    <i>
      <x v="1"/>
      <x v="6"/>
    </i>
    <i r="1">
      <x v="8"/>
    </i>
    <i r="1">
      <x v="12"/>
    </i>
    <i r="1">
      <x v="14"/>
    </i>
    <i r="1">
      <x v="16"/>
    </i>
    <i>
      <x v="2"/>
      <x v="5"/>
    </i>
    <i r="1">
      <x v="11"/>
    </i>
    <i r="1">
      <x v="13"/>
    </i>
    <i r="1">
      <x v="17"/>
    </i>
    <i>
      <x v="3"/>
      <x/>
    </i>
    <i r="1">
      <x v="2"/>
    </i>
    <i r="1">
      <x v="3"/>
    </i>
    <i r="1">
      <x v="4"/>
    </i>
    <i r="1">
      <x v="9"/>
    </i>
    <i r="1">
      <x v="18"/>
    </i>
  </rowItems>
  <colFields count="4">
    <field x="2"/>
    <field x="10"/>
    <field x="1"/>
    <field x="6"/>
  </colFields>
  <colItems count="8">
    <i>
      <x/>
      <x v="2"/>
      <x v="2"/>
    </i>
    <i r="2">
      <x v="3"/>
      <x/>
    </i>
    <i r="3">
      <x v="1"/>
    </i>
    <i t="default" r="2">
      <x v="3"/>
    </i>
    <i r="1">
      <x v="3"/>
      <x v="4"/>
      <x/>
    </i>
    <i r="3">
      <x v="1"/>
    </i>
    <i t="default" r="2">
      <x v="4"/>
    </i>
    <i t="grand">
      <x/>
    </i>
  </colItems>
  <dataFields count="1">
    <dataField name="Сумма по полю кол-во с минусом" fld="8" baseField="0" baseItem="0"/>
  </dataField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4" name="Таблица4" displayName="Таблица4" ref="A1:J153" totalsRowShown="0" headerRowDxfId="14" dataDxfId="12" headerRowBorderDxfId="13" tableBorderDxfId="11" totalsRowBorderDxfId="10">
  <autoFilter ref="A1:J153">
    <filterColumn colId="1"/>
    <filterColumn colId="2"/>
    <filterColumn colId="8"/>
  </autoFilter>
  <tableColumns count="10">
    <tableColumn id="1" name="дата" dataDxfId="9"/>
    <tableColumn id="8" name="месяц" dataDxfId="8">
      <calculatedColumnFormula>MONTH(A2)</calculatedColumnFormula>
    </tableColumn>
    <tableColumn id="12" name="год" dataDxfId="0">
      <calculatedColumnFormula>YEAR(Таблица4[[#This Row],[дата]])</calculatedColumnFormula>
    </tableColumn>
    <tableColumn id="2" name="№ наклад." dataDxfId="7"/>
    <tableColumn id="3" name="товар" dataDxfId="6"/>
    <tableColumn id="4" name="Столбец1" dataDxfId="5">
      <calculatedColumnFormula>VLOOKUP(расход!E2,'названия товара'!B:C,2,0)</calculatedColumnFormula>
    </tableColumn>
    <tableColumn id="5" name="операции" dataDxfId="4"/>
    <tableColumn id="6" name="количество" dataDxfId="3"/>
    <tableColumn id="11" name="кол-во с минусом" dataDxfId="1">
      <calculatedColumnFormula>IF(Таблица4[[#This Row],[операции]]="расход",Таблица4[[#This Row],[количество]]*-1,Таблица4[[#This Row],[количество]])</calculatedColumnFormula>
    </tableColumn>
    <tableColumn id="7" name="цена" dataDxfId="2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B1:C25" totalsRowShown="0">
  <tableColumns count="2">
    <tableColumn id="1" name="фрукты"/>
    <tableColumn id="8" name="Столбец4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M19"/>
  <sheetViews>
    <sheetView workbookViewId="0">
      <selection activeCell="E5" sqref="E5"/>
    </sheetView>
  </sheetViews>
  <sheetFormatPr defaultRowHeight="15.75" outlineLevelRow="1"/>
  <cols>
    <col min="1" max="1" width="12.75" customWidth="1"/>
    <col min="2" max="2" width="12" customWidth="1"/>
    <col min="5" max="5" width="13.125" customWidth="1"/>
  </cols>
  <sheetData>
    <row r="1" spans="1:13" ht="26.25" customHeight="1">
      <c r="A1" s="40" t="s">
        <v>20</v>
      </c>
      <c r="B1" s="40"/>
      <c r="C1" s="40"/>
      <c r="D1" s="40"/>
      <c r="E1" s="40"/>
    </row>
    <row r="2" spans="1:13">
      <c r="E2" s="3">
        <f ca="1">TODAY()</f>
        <v>41949</v>
      </c>
    </row>
    <row r="3" spans="1:13">
      <c r="E3" s="7"/>
    </row>
    <row r="4" spans="1:13">
      <c r="A4" s="2" t="s">
        <v>0</v>
      </c>
    </row>
    <row r="5" spans="1:13" ht="35.25" customHeight="1" outlineLevel="1">
      <c r="A5" s="4" t="s">
        <v>21</v>
      </c>
      <c r="B5" s="6" t="s">
        <v>16</v>
      </c>
      <c r="C5" s="6" t="s">
        <v>17</v>
      </c>
      <c r="D5" s="6" t="s">
        <v>18</v>
      </c>
      <c r="E5" s="6" t="s">
        <v>19</v>
      </c>
    </row>
    <row r="6" spans="1:13" outlineLevel="1">
      <c r="A6" s="5" t="s">
        <v>4</v>
      </c>
      <c r="B6" s="10">
        <v>10</v>
      </c>
      <c r="C6" s="11" t="e">
        <f>SUMIF(#REF!,A6,#REF!)</f>
        <v>#REF!</v>
      </c>
      <c r="D6" s="11">
        <f>SUMIF(расход!$E$2:$E$153,A6,расход!$H$2:$H$153)</f>
        <v>20</v>
      </c>
      <c r="E6" s="12" t="e">
        <f>B6+C6-D6</f>
        <v>#REF!</v>
      </c>
    </row>
    <row r="7" spans="1:13" outlineLevel="1">
      <c r="A7" s="5" t="s">
        <v>5</v>
      </c>
      <c r="B7" s="10">
        <v>45</v>
      </c>
      <c r="C7" s="11" t="e">
        <f>SUMIF(#REF!,A7,#REF!)</f>
        <v>#REF!</v>
      </c>
      <c r="D7" s="11">
        <f>SUMIF(расход!$E$2:$E$153,A7,расход!$H$2:$H$153)</f>
        <v>15</v>
      </c>
      <c r="E7" s="12" t="e">
        <f>B7+C7-D7</f>
        <v>#REF!</v>
      </c>
    </row>
    <row r="8" spans="1:13">
      <c r="A8" s="2" t="s">
        <v>1</v>
      </c>
      <c r="H8" s="13"/>
      <c r="I8" s="14" t="s">
        <v>22</v>
      </c>
      <c r="J8" s="14"/>
      <c r="K8" s="14"/>
      <c r="L8" s="14"/>
      <c r="M8" s="14"/>
    </row>
    <row r="9" spans="1:13" ht="35.25" customHeight="1" outlineLevel="1">
      <c r="A9" s="4" t="s">
        <v>21</v>
      </c>
      <c r="B9" s="6" t="s">
        <v>16</v>
      </c>
      <c r="C9" s="6" t="s">
        <v>17</v>
      </c>
      <c r="D9" s="6" t="s">
        <v>18</v>
      </c>
      <c r="E9" s="6" t="s">
        <v>19</v>
      </c>
    </row>
    <row r="10" spans="1:13" outlineLevel="1">
      <c r="A10" s="5" t="s">
        <v>6</v>
      </c>
      <c r="B10" s="10">
        <v>10</v>
      </c>
      <c r="C10" s="11" t="e">
        <f>SUMIF(#REF!,A10,#REF!)</f>
        <v>#REF!</v>
      </c>
      <c r="D10" s="11">
        <f>SUMIF(расход!$E$2:$E$153,A10,расход!$H$2:$H$153)</f>
        <v>28</v>
      </c>
      <c r="E10" s="12" t="e">
        <f>B10+C10-D10</f>
        <v>#REF!</v>
      </c>
    </row>
    <row r="11" spans="1:13" outlineLevel="1">
      <c r="A11" s="5" t="s">
        <v>7</v>
      </c>
      <c r="B11" s="10">
        <v>45</v>
      </c>
      <c r="C11" s="11" t="e">
        <f>SUMIF(#REF!,A11,#REF!)</f>
        <v>#REF!</v>
      </c>
      <c r="D11" s="11">
        <f>SUMIF(расход!$E$2:$E$153,A11,расход!$H$2:$H$153)</f>
        <v>41</v>
      </c>
      <c r="E11" s="12" t="e">
        <f>B11+C11-D11</f>
        <v>#REF!</v>
      </c>
    </row>
    <row r="12" spans="1:13">
      <c r="A12" s="2" t="s">
        <v>2</v>
      </c>
    </row>
    <row r="13" spans="1:13" ht="35.25" customHeight="1" outlineLevel="1">
      <c r="A13" s="4" t="s">
        <v>21</v>
      </c>
      <c r="B13" s="6" t="s">
        <v>16</v>
      </c>
      <c r="C13" s="6" t="s">
        <v>17</v>
      </c>
      <c r="D13" s="6" t="s">
        <v>18</v>
      </c>
      <c r="E13" s="6" t="s">
        <v>19</v>
      </c>
    </row>
    <row r="14" spans="1:13" outlineLevel="1">
      <c r="A14" s="5" t="s">
        <v>10</v>
      </c>
      <c r="B14" s="10">
        <v>10</v>
      </c>
      <c r="C14" s="11" t="e">
        <f>SUMIF(#REF!,A14,#REF!)</f>
        <v>#REF!</v>
      </c>
      <c r="D14" s="11">
        <f>SUMIF(расход!$E$2:$E$153,A14,расход!$H$2:$H$153)</f>
        <v>351</v>
      </c>
      <c r="E14" s="12" t="e">
        <f>B14+C14-D14</f>
        <v>#REF!</v>
      </c>
    </row>
    <row r="15" spans="1:13" outlineLevel="1">
      <c r="A15" s="5" t="s">
        <v>11</v>
      </c>
      <c r="B15" s="10">
        <v>45</v>
      </c>
      <c r="C15" s="11" t="e">
        <f>SUMIF(#REF!,A15,#REF!)</f>
        <v>#REF!</v>
      </c>
      <c r="D15" s="11">
        <f>SUMIF(расход!$E$2:$E$153,A15,расход!$H$2:$H$153)</f>
        <v>151</v>
      </c>
      <c r="E15" s="12" t="e">
        <f>B15+C15-D15</f>
        <v>#REF!</v>
      </c>
    </row>
    <row r="16" spans="1:13">
      <c r="A16" s="2" t="s">
        <v>3</v>
      </c>
    </row>
    <row r="17" spans="1:5" ht="35.25" customHeight="1" outlineLevel="1">
      <c r="A17" s="4" t="s">
        <v>21</v>
      </c>
      <c r="B17" s="6" t="s">
        <v>16</v>
      </c>
      <c r="C17" s="6" t="s">
        <v>17</v>
      </c>
      <c r="D17" s="6" t="s">
        <v>18</v>
      </c>
      <c r="E17" s="6" t="s">
        <v>19</v>
      </c>
    </row>
    <row r="18" spans="1:5" outlineLevel="1">
      <c r="A18" s="5" t="s">
        <v>8</v>
      </c>
      <c r="B18" s="10">
        <v>10</v>
      </c>
      <c r="C18" s="11" t="e">
        <f>SUMIF(#REF!,A18,#REF!)</f>
        <v>#REF!</v>
      </c>
      <c r="D18" s="11">
        <f>SUMIF(расход!$E$2:$E$153,A18,расход!$H$2:$H$153)</f>
        <v>43</v>
      </c>
      <c r="E18" s="12" t="e">
        <f>B18+C18-D18</f>
        <v>#REF!</v>
      </c>
    </row>
    <row r="19" spans="1:5" outlineLevel="1">
      <c r="A19" s="5" t="s">
        <v>9</v>
      </c>
      <c r="B19" s="10">
        <v>45</v>
      </c>
      <c r="C19" s="11" t="e">
        <f>SUMIF(#REF!,A19,#REF!)</f>
        <v>#REF!</v>
      </c>
      <c r="D19" s="11">
        <f>SUMIF(расход!$E$2:$E$153,A19,расход!$H$2:$H$153)</f>
        <v>111</v>
      </c>
      <c r="E19" s="12" t="e">
        <f>B19+C19-D19</f>
        <v>#REF!</v>
      </c>
    </row>
  </sheetData>
  <mergeCells count="1">
    <mergeCell ref="A1:E1"/>
  </mergeCells>
  <dataValidations count="4">
    <dataValidation type="list" allowBlank="1" showInputMessage="1" showErrorMessage="1" sqref="A18:A19">
      <formula1>конфеты</formula1>
    </dataValidation>
    <dataValidation type="list" allowBlank="1" showInputMessage="1" showErrorMessage="1" sqref="A6:A7">
      <formula1>фрукты</formula1>
    </dataValidation>
    <dataValidation type="list" allowBlank="1" showInputMessage="1" showErrorMessage="1" sqref="A10:A11">
      <formula1>овощи</formula1>
    </dataValidation>
    <dataValidation type="list" allowBlank="1" showInputMessage="1" showErrorMessage="1" sqref="A14:A15">
      <formula1>печенье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J27"/>
  <sheetViews>
    <sheetView tabSelected="1" workbookViewId="0">
      <selection activeCell="H2" sqref="H2"/>
    </sheetView>
  </sheetViews>
  <sheetFormatPr defaultRowHeight="15.75"/>
  <cols>
    <col min="1" max="1" width="11.25" bestFit="1" customWidth="1"/>
    <col min="2" max="2" width="11" customWidth="1"/>
    <col min="3" max="3" width="9.75" bestFit="1" customWidth="1"/>
    <col min="4" max="5" width="8.875" bestFit="1" customWidth="1"/>
    <col min="6" max="6" width="11.125" customWidth="1"/>
    <col min="7" max="8" width="7" bestFit="1" customWidth="1"/>
    <col min="9" max="9" width="7.375" bestFit="1" customWidth="1"/>
    <col min="10" max="10" width="11.25" bestFit="1" customWidth="1"/>
    <col min="11" max="11" width="7" bestFit="1" customWidth="1"/>
    <col min="12" max="12" width="6.375" bestFit="1" customWidth="1"/>
    <col min="13" max="14" width="7" bestFit="1" customWidth="1"/>
    <col min="15" max="15" width="6.375" bestFit="1" customWidth="1"/>
    <col min="16" max="16" width="11.25" bestFit="1" customWidth="1"/>
    <col min="17" max="17" width="6.375" bestFit="1" customWidth="1"/>
    <col min="18" max="18" width="11.25" bestFit="1" customWidth="1"/>
  </cols>
  <sheetData>
    <row r="4" spans="1:10">
      <c r="A4" s="34" t="s">
        <v>45</v>
      </c>
      <c r="B4" s="31"/>
      <c r="C4" s="34" t="s">
        <v>46</v>
      </c>
      <c r="D4" s="41" t="s">
        <v>39</v>
      </c>
      <c r="E4" s="41" t="s">
        <v>37</v>
      </c>
      <c r="F4" s="41" t="s">
        <v>36</v>
      </c>
      <c r="G4" s="31"/>
      <c r="H4" s="31"/>
      <c r="I4" s="31"/>
      <c r="J4" s="32"/>
    </row>
    <row r="5" spans="1:10">
      <c r="A5" s="33"/>
      <c r="B5" s="42"/>
      <c r="C5" s="43">
        <v>2014</v>
      </c>
      <c r="D5" s="31"/>
      <c r="E5" s="31"/>
      <c r="F5" s="31"/>
      <c r="G5" s="31"/>
      <c r="H5" s="31"/>
      <c r="I5" s="31"/>
      <c r="J5" s="55" t="s">
        <v>41</v>
      </c>
    </row>
    <row r="6" spans="1:10">
      <c r="A6" s="33"/>
      <c r="B6" s="42"/>
      <c r="C6" s="30" t="s">
        <v>40</v>
      </c>
      <c r="D6" s="31"/>
      <c r="E6" s="31"/>
      <c r="F6" s="31"/>
      <c r="G6" s="30">
        <v>12</v>
      </c>
      <c r="H6" s="31"/>
      <c r="I6" s="31"/>
      <c r="J6" s="44"/>
    </row>
    <row r="7" spans="1:10">
      <c r="A7" s="33"/>
      <c r="B7" s="42"/>
      <c r="C7" s="43">
        <v>10</v>
      </c>
      <c r="D7" s="43">
        <v>11</v>
      </c>
      <c r="E7" s="31"/>
      <c r="F7" s="43" t="s">
        <v>43</v>
      </c>
      <c r="G7" s="43">
        <v>12</v>
      </c>
      <c r="H7" s="31"/>
      <c r="I7" s="43" t="s">
        <v>42</v>
      </c>
      <c r="J7" s="44"/>
    </row>
    <row r="8" spans="1:10">
      <c r="A8" s="34" t="s">
        <v>34</v>
      </c>
      <c r="B8" s="34" t="s">
        <v>21</v>
      </c>
      <c r="C8" s="33"/>
      <c r="D8" s="30" t="s">
        <v>17</v>
      </c>
      <c r="E8" s="57" t="s">
        <v>18</v>
      </c>
      <c r="F8" s="33"/>
      <c r="G8" s="30" t="s">
        <v>17</v>
      </c>
      <c r="H8" s="57" t="s">
        <v>18</v>
      </c>
      <c r="I8" s="33"/>
      <c r="J8" s="44"/>
    </row>
    <row r="9" spans="1:10">
      <c r="A9" s="30" t="s">
        <v>3</v>
      </c>
      <c r="B9" s="30" t="s">
        <v>8</v>
      </c>
      <c r="C9" s="36">
        <v>16</v>
      </c>
      <c r="D9" s="36">
        <v>6</v>
      </c>
      <c r="E9" s="45"/>
      <c r="F9" s="36">
        <v>6</v>
      </c>
      <c r="G9" s="36">
        <v>9</v>
      </c>
      <c r="H9" s="45"/>
      <c r="I9" s="36">
        <v>9</v>
      </c>
      <c r="J9" s="46">
        <v>31</v>
      </c>
    </row>
    <row r="10" spans="1:10">
      <c r="A10" s="33"/>
      <c r="B10" s="35" t="s">
        <v>32</v>
      </c>
      <c r="C10" s="37"/>
      <c r="D10" s="37"/>
      <c r="E10" s="47">
        <v>-42</v>
      </c>
      <c r="F10" s="37">
        <v>-42</v>
      </c>
      <c r="G10" s="37"/>
      <c r="H10" s="47">
        <v>-42</v>
      </c>
      <c r="I10" s="37">
        <v>-42</v>
      </c>
      <c r="J10" s="48">
        <v>-84</v>
      </c>
    </row>
    <row r="11" spans="1:10">
      <c r="A11" s="33"/>
      <c r="B11" s="35" t="s">
        <v>33</v>
      </c>
      <c r="C11" s="37"/>
      <c r="D11" s="37"/>
      <c r="E11" s="47">
        <v>-51</v>
      </c>
      <c r="F11" s="37">
        <v>-51</v>
      </c>
      <c r="G11" s="37"/>
      <c r="H11" s="47">
        <v>-34</v>
      </c>
      <c r="I11" s="37">
        <v>-34</v>
      </c>
      <c r="J11" s="48">
        <v>-85</v>
      </c>
    </row>
    <row r="12" spans="1:10">
      <c r="A12" s="33"/>
      <c r="B12" s="35" t="s">
        <v>9</v>
      </c>
      <c r="C12" s="37">
        <v>78</v>
      </c>
      <c r="D12" s="37"/>
      <c r="E12" s="47">
        <v>-6</v>
      </c>
      <c r="F12" s="37">
        <v>-6</v>
      </c>
      <c r="G12" s="37"/>
      <c r="H12" s="47">
        <v>-9</v>
      </c>
      <c r="I12" s="37">
        <v>-9</v>
      </c>
      <c r="J12" s="48">
        <v>63</v>
      </c>
    </row>
    <row r="13" spans="1:10">
      <c r="A13" s="30" t="s">
        <v>1</v>
      </c>
      <c r="B13" s="30" t="s">
        <v>29</v>
      </c>
      <c r="C13" s="36">
        <v>-3</v>
      </c>
      <c r="D13" s="36"/>
      <c r="E13" s="45">
        <v>-9</v>
      </c>
      <c r="F13" s="36">
        <v>-9</v>
      </c>
      <c r="G13" s="36"/>
      <c r="H13" s="45">
        <v>-6</v>
      </c>
      <c r="I13" s="36">
        <v>-6</v>
      </c>
      <c r="J13" s="46">
        <v>-18</v>
      </c>
    </row>
    <row r="14" spans="1:10">
      <c r="A14" s="33"/>
      <c r="B14" s="35" t="s">
        <v>28</v>
      </c>
      <c r="C14" s="37">
        <v>-7</v>
      </c>
      <c r="D14" s="37"/>
      <c r="E14" s="47"/>
      <c r="F14" s="37"/>
      <c r="G14" s="37"/>
      <c r="H14" s="47"/>
      <c r="I14" s="37"/>
      <c r="J14" s="48">
        <v>-7</v>
      </c>
    </row>
    <row r="15" spans="1:10">
      <c r="A15" s="33"/>
      <c r="B15" s="35" t="s">
        <v>7</v>
      </c>
      <c r="C15" s="37">
        <v>-21</v>
      </c>
      <c r="D15" s="37"/>
      <c r="E15" s="47"/>
      <c r="F15" s="37"/>
      <c r="G15" s="37"/>
      <c r="H15" s="47"/>
      <c r="I15" s="37"/>
      <c r="J15" s="48">
        <v>-21</v>
      </c>
    </row>
    <row r="16" spans="1:10">
      <c r="A16" s="33"/>
      <c r="B16" s="35" t="s">
        <v>6</v>
      </c>
      <c r="C16" s="37">
        <v>-18</v>
      </c>
      <c r="D16" s="37"/>
      <c r="E16" s="47"/>
      <c r="F16" s="37"/>
      <c r="G16" s="37"/>
      <c r="H16" s="47"/>
      <c r="I16" s="37"/>
      <c r="J16" s="48">
        <v>-18</v>
      </c>
    </row>
    <row r="17" spans="1:10">
      <c r="A17" s="33"/>
      <c r="B17" s="35" t="s">
        <v>27</v>
      </c>
      <c r="C17" s="37">
        <v>-14</v>
      </c>
      <c r="D17" s="37"/>
      <c r="E17" s="47"/>
      <c r="F17" s="37"/>
      <c r="G17" s="37"/>
      <c r="H17" s="47"/>
      <c r="I17" s="37"/>
      <c r="J17" s="48">
        <v>-14</v>
      </c>
    </row>
    <row r="18" spans="1:10">
      <c r="A18" s="30" t="s">
        <v>2</v>
      </c>
      <c r="B18" s="30" t="s">
        <v>30</v>
      </c>
      <c r="C18" s="36">
        <v>12</v>
      </c>
      <c r="D18" s="36">
        <v>31</v>
      </c>
      <c r="E18" s="45"/>
      <c r="F18" s="36">
        <v>31</v>
      </c>
      <c r="G18" s="36">
        <v>29</v>
      </c>
      <c r="H18" s="45"/>
      <c r="I18" s="36">
        <v>29</v>
      </c>
      <c r="J18" s="46">
        <v>72</v>
      </c>
    </row>
    <row r="19" spans="1:10">
      <c r="A19" s="33"/>
      <c r="B19" s="35" t="s">
        <v>31</v>
      </c>
      <c r="C19" s="37">
        <v>3</v>
      </c>
      <c r="D19" s="37">
        <v>6</v>
      </c>
      <c r="E19" s="47"/>
      <c r="F19" s="37">
        <v>6</v>
      </c>
      <c r="G19" s="37">
        <v>9</v>
      </c>
      <c r="H19" s="47"/>
      <c r="I19" s="37">
        <v>9</v>
      </c>
      <c r="J19" s="48">
        <v>18</v>
      </c>
    </row>
    <row r="20" spans="1:10">
      <c r="A20" s="33"/>
      <c r="B20" s="35" t="s">
        <v>11</v>
      </c>
      <c r="C20" s="37">
        <v>5</v>
      </c>
      <c r="D20" s="37">
        <v>8</v>
      </c>
      <c r="E20" s="47">
        <v>-18</v>
      </c>
      <c r="F20" s="37">
        <v>-10</v>
      </c>
      <c r="G20" s="37">
        <v>12</v>
      </c>
      <c r="H20" s="47">
        <v>-12</v>
      </c>
      <c r="I20" s="37">
        <v>0</v>
      </c>
      <c r="J20" s="48">
        <v>-5</v>
      </c>
    </row>
    <row r="21" spans="1:10">
      <c r="A21" s="33"/>
      <c r="B21" s="35" t="s">
        <v>10</v>
      </c>
      <c r="C21" s="37">
        <v>19</v>
      </c>
      <c r="D21" s="37">
        <v>42</v>
      </c>
      <c r="E21" s="47"/>
      <c r="F21" s="37">
        <v>42</v>
      </c>
      <c r="G21" s="37">
        <v>43</v>
      </c>
      <c r="H21" s="47"/>
      <c r="I21" s="37">
        <v>43</v>
      </c>
      <c r="J21" s="48">
        <v>104</v>
      </c>
    </row>
    <row r="22" spans="1:10">
      <c r="A22" s="30" t="s">
        <v>0</v>
      </c>
      <c r="B22" s="30" t="s">
        <v>5</v>
      </c>
      <c r="C22" s="36">
        <v>-15</v>
      </c>
      <c r="D22" s="36"/>
      <c r="E22" s="45"/>
      <c r="F22" s="36"/>
      <c r="G22" s="36"/>
      <c r="H22" s="45"/>
      <c r="I22" s="36"/>
      <c r="J22" s="46">
        <v>-15</v>
      </c>
    </row>
    <row r="23" spans="1:10">
      <c r="A23" s="33"/>
      <c r="B23" s="35" t="s">
        <v>4</v>
      </c>
      <c r="C23" s="37">
        <v>14</v>
      </c>
      <c r="D23" s="37"/>
      <c r="E23" s="47"/>
      <c r="F23" s="37"/>
      <c r="G23" s="37"/>
      <c r="H23" s="47"/>
      <c r="I23" s="37"/>
      <c r="J23" s="48">
        <v>14</v>
      </c>
    </row>
    <row r="24" spans="1:10">
      <c r="A24" s="33"/>
      <c r="B24" s="35" t="s">
        <v>25</v>
      </c>
      <c r="C24" s="37">
        <v>9</v>
      </c>
      <c r="D24" s="37"/>
      <c r="E24" s="47"/>
      <c r="F24" s="37"/>
      <c r="G24" s="37"/>
      <c r="H24" s="47"/>
      <c r="I24" s="37"/>
      <c r="J24" s="48">
        <v>9</v>
      </c>
    </row>
    <row r="25" spans="1:10">
      <c r="A25" s="33"/>
      <c r="B25" s="35" t="s">
        <v>24</v>
      </c>
      <c r="C25" s="37">
        <v>7</v>
      </c>
      <c r="D25" s="37"/>
      <c r="E25" s="47"/>
      <c r="F25" s="37"/>
      <c r="G25" s="37"/>
      <c r="H25" s="47"/>
      <c r="I25" s="37"/>
      <c r="J25" s="48">
        <v>7</v>
      </c>
    </row>
    <row r="26" spans="1:10">
      <c r="A26" s="33"/>
      <c r="B26" s="35" t="s">
        <v>26</v>
      </c>
      <c r="C26" s="37">
        <v>4</v>
      </c>
      <c r="D26" s="37"/>
      <c r="E26" s="47"/>
      <c r="F26" s="37"/>
      <c r="G26" s="37"/>
      <c r="H26" s="47"/>
      <c r="I26" s="37"/>
      <c r="J26" s="48">
        <v>4</v>
      </c>
    </row>
    <row r="27" spans="1:10">
      <c r="A27" s="51"/>
      <c r="B27" s="52" t="s">
        <v>23</v>
      </c>
      <c r="C27" s="53">
        <v>-6</v>
      </c>
      <c r="D27" s="53"/>
      <c r="E27" s="54"/>
      <c r="F27" s="53"/>
      <c r="G27" s="53"/>
      <c r="H27" s="54"/>
      <c r="I27" s="53"/>
      <c r="J27" s="56">
        <v>-6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53"/>
  <sheetViews>
    <sheetView workbookViewId="0">
      <selection activeCell="C2" sqref="C2"/>
    </sheetView>
  </sheetViews>
  <sheetFormatPr defaultRowHeight="15.75"/>
  <cols>
    <col min="1" max="1" width="9.875" bestFit="1" customWidth="1"/>
    <col min="2" max="2" width="9.875" customWidth="1"/>
    <col min="3" max="3" width="11.375" customWidth="1"/>
    <col min="4" max="8" width="12.375" customWidth="1"/>
  </cols>
  <sheetData>
    <row r="1" spans="1:14" s="1" customFormat="1" ht="22.5" customHeight="1">
      <c r="A1" s="17" t="s">
        <v>12</v>
      </c>
      <c r="B1" s="17" t="s">
        <v>37</v>
      </c>
      <c r="C1" s="17" t="s">
        <v>46</v>
      </c>
      <c r="D1" s="18" t="s">
        <v>13</v>
      </c>
      <c r="E1" s="18" t="s">
        <v>21</v>
      </c>
      <c r="F1" s="18" t="s">
        <v>34</v>
      </c>
      <c r="G1" s="18" t="s">
        <v>36</v>
      </c>
      <c r="H1" s="18" t="s">
        <v>14</v>
      </c>
      <c r="I1" s="19" t="s">
        <v>44</v>
      </c>
      <c r="J1" s="19" t="s">
        <v>15</v>
      </c>
    </row>
    <row r="2" spans="1:14">
      <c r="A2" s="23">
        <v>41913</v>
      </c>
      <c r="B2" s="38">
        <f>MONTH(A2)</f>
        <v>10</v>
      </c>
      <c r="C2" s="38">
        <f>YEAR(Таблица4[[#This Row],[дата]])</f>
        <v>2014</v>
      </c>
      <c r="D2" s="5"/>
      <c r="E2" s="9" t="s">
        <v>4</v>
      </c>
      <c r="F2" s="26" t="str">
        <f>VLOOKUP(расход!E2,'названия товара'!B:C,2,0)</f>
        <v>фрукты</v>
      </c>
      <c r="G2" s="8" t="s">
        <v>17</v>
      </c>
      <c r="H2" s="10">
        <v>17</v>
      </c>
      <c r="I2" s="49">
        <f>IF(Таблица4[[#This Row],[операции]]="расход",Таблица4[[#This Row],[количество]]*-1,Таблица4[[#This Row],[количество]])</f>
        <v>17</v>
      </c>
      <c r="J2" s="16"/>
      <c r="N2" t="s">
        <v>38</v>
      </c>
    </row>
    <row r="3" spans="1:14">
      <c r="A3" s="23">
        <v>41913</v>
      </c>
      <c r="B3" s="38">
        <f t="shared" ref="B3:B40" si="0">MONTH(A3)</f>
        <v>10</v>
      </c>
      <c r="C3" s="38">
        <f>YEAR(Таблица4[[#This Row],[дата]])</f>
        <v>2014</v>
      </c>
      <c r="D3" s="5"/>
      <c r="E3" s="9" t="s">
        <v>5</v>
      </c>
      <c r="F3" s="27" t="str">
        <f>VLOOKUP(расход!E3,'названия товара'!B:C,2,0)</f>
        <v>фрукты</v>
      </c>
      <c r="G3" s="8" t="s">
        <v>18</v>
      </c>
      <c r="H3" s="10">
        <v>12</v>
      </c>
      <c r="I3" s="49">
        <f>IF(Таблица4[[#This Row],[операции]]="расход",Таблица4[[#This Row],[количество]]*-1,Таблица4[[#This Row],[количество]])</f>
        <v>-12</v>
      </c>
      <c r="J3" s="16"/>
      <c r="M3" s="25"/>
    </row>
    <row r="4" spans="1:14">
      <c r="A4" s="23">
        <v>41913</v>
      </c>
      <c r="B4" s="38">
        <f t="shared" si="0"/>
        <v>10</v>
      </c>
      <c r="C4" s="38">
        <f>YEAR(Таблица4[[#This Row],[дата]])</f>
        <v>2014</v>
      </c>
      <c r="D4" s="5"/>
      <c r="E4" s="9" t="s">
        <v>6</v>
      </c>
      <c r="F4" s="27" t="str">
        <f>VLOOKUP(расход!E4,'названия товара'!B:C,2,0)</f>
        <v>овощи</v>
      </c>
      <c r="G4" s="8" t="s">
        <v>18</v>
      </c>
      <c r="H4" s="10">
        <v>6</v>
      </c>
      <c r="I4" s="49">
        <f>IF(Таблица4[[#This Row],[операции]]="расход",Таблица4[[#This Row],[количество]]*-1,Таблица4[[#This Row],[количество]])</f>
        <v>-6</v>
      </c>
      <c r="J4" s="16"/>
    </row>
    <row r="5" spans="1:14">
      <c r="A5" s="23">
        <v>41913</v>
      </c>
      <c r="B5" s="38">
        <f t="shared" si="0"/>
        <v>10</v>
      </c>
      <c r="C5" s="38">
        <f>YEAR(Таблица4[[#This Row],[дата]])</f>
        <v>2014</v>
      </c>
      <c r="D5" s="5"/>
      <c r="E5" s="9" t="s">
        <v>7</v>
      </c>
      <c r="F5" s="27" t="str">
        <f>VLOOKUP(расход!E5,'названия товара'!B:C,2,0)</f>
        <v>овощи</v>
      </c>
      <c r="G5" s="8" t="s">
        <v>17</v>
      </c>
      <c r="H5" s="10">
        <v>7</v>
      </c>
      <c r="I5" s="49">
        <f>IF(Таблица4[[#This Row],[операции]]="расход",Таблица4[[#This Row],[количество]]*-1,Таблица4[[#This Row],[количество]])</f>
        <v>7</v>
      </c>
      <c r="J5" s="16"/>
    </row>
    <row r="6" spans="1:14">
      <c r="A6" s="23">
        <v>41913</v>
      </c>
      <c r="B6" s="38">
        <f t="shared" si="0"/>
        <v>10</v>
      </c>
      <c r="C6" s="38">
        <f>YEAR(Таблица4[[#This Row],[дата]])</f>
        <v>2014</v>
      </c>
      <c r="D6" s="5"/>
      <c r="E6" s="9" t="s">
        <v>10</v>
      </c>
      <c r="F6" s="27" t="str">
        <f>VLOOKUP(расход!E6,'названия товара'!B:C,2,0)</f>
        <v>печенье</v>
      </c>
      <c r="G6" s="8" t="s">
        <v>17</v>
      </c>
      <c r="H6" s="10">
        <v>9</v>
      </c>
      <c r="I6" s="49">
        <f>IF(Таблица4[[#This Row],[операции]]="расход",Таблица4[[#This Row],[количество]]*-1,Таблица4[[#This Row],[количество]])</f>
        <v>9</v>
      </c>
      <c r="J6" s="16"/>
    </row>
    <row r="7" spans="1:14">
      <c r="A7" s="23">
        <v>41913</v>
      </c>
      <c r="B7" s="38">
        <f t="shared" si="0"/>
        <v>10</v>
      </c>
      <c r="C7" s="38">
        <f>YEAR(Таблица4[[#This Row],[дата]])</f>
        <v>2014</v>
      </c>
      <c r="D7" s="5"/>
      <c r="E7" s="9" t="s">
        <v>11</v>
      </c>
      <c r="F7" s="27" t="str">
        <f>VLOOKUP(расход!E7,'названия товара'!B:C,2,0)</f>
        <v>печенье</v>
      </c>
      <c r="G7" s="8" t="s">
        <v>17</v>
      </c>
      <c r="H7" s="10">
        <v>4</v>
      </c>
      <c r="I7" s="49">
        <f>IF(Таблица4[[#This Row],[операции]]="расход",Таблица4[[#This Row],[количество]]*-1,Таблица4[[#This Row],[количество]])</f>
        <v>4</v>
      </c>
      <c r="J7" s="16"/>
    </row>
    <row r="8" spans="1:14">
      <c r="A8" s="23">
        <v>41917</v>
      </c>
      <c r="B8" s="38">
        <f t="shared" si="0"/>
        <v>10</v>
      </c>
      <c r="C8" s="38">
        <f>YEAR(Таблица4[[#This Row],[дата]])</f>
        <v>2014</v>
      </c>
      <c r="D8" s="5"/>
      <c r="E8" s="9" t="s">
        <v>8</v>
      </c>
      <c r="F8" s="27" t="str">
        <f>VLOOKUP(расход!E8,'названия товара'!B:C,2,0)</f>
        <v>конфеты</v>
      </c>
      <c r="G8" s="8" t="s">
        <v>17</v>
      </c>
      <c r="H8" s="10">
        <v>5</v>
      </c>
      <c r="I8" s="49">
        <f>IF(Таблица4[[#This Row],[операции]]="расход",Таблица4[[#This Row],[количество]]*-1,Таблица4[[#This Row],[количество]])</f>
        <v>5</v>
      </c>
      <c r="J8" s="16"/>
    </row>
    <row r="9" spans="1:14">
      <c r="A9" s="23">
        <v>41917</v>
      </c>
      <c r="B9" s="38">
        <f t="shared" si="0"/>
        <v>10</v>
      </c>
      <c r="C9" s="38">
        <f>YEAR(Таблица4[[#This Row],[дата]])</f>
        <v>2014</v>
      </c>
      <c r="D9" s="5"/>
      <c r="E9" s="9" t="s">
        <v>9</v>
      </c>
      <c r="F9" s="27" t="str">
        <f>VLOOKUP(расход!E9,'названия товара'!B:C,2,0)</f>
        <v>конфеты</v>
      </c>
      <c r="G9" s="8" t="s">
        <v>17</v>
      </c>
      <c r="H9" s="10">
        <v>3</v>
      </c>
      <c r="I9" s="49">
        <f>IF(Таблица4[[#This Row],[операции]]="расход",Таблица4[[#This Row],[количество]]*-1,Таблица4[[#This Row],[количество]])</f>
        <v>3</v>
      </c>
      <c r="J9" s="16"/>
    </row>
    <row r="10" spans="1:14">
      <c r="A10" s="23">
        <v>41917</v>
      </c>
      <c r="B10" s="39">
        <f t="shared" si="0"/>
        <v>10</v>
      </c>
      <c r="C10" s="39">
        <f>YEAR(Таблица4[[#This Row],[дата]])</f>
        <v>2014</v>
      </c>
      <c r="D10" s="20"/>
      <c r="E10" s="9" t="s">
        <v>4</v>
      </c>
      <c r="F10" s="27" t="str">
        <f>VLOOKUP(расход!E10,'названия товара'!B:C,2,0)</f>
        <v>фрукты</v>
      </c>
      <c r="G10" s="20" t="s">
        <v>18</v>
      </c>
      <c r="H10" s="10">
        <v>3</v>
      </c>
      <c r="I10" s="50">
        <f>IF(Таблица4[[#This Row],[операции]]="расход",Таблица4[[#This Row],[количество]]*-1,Таблица4[[#This Row],[количество]])</f>
        <v>-3</v>
      </c>
      <c r="J10" s="21"/>
    </row>
    <row r="11" spans="1:14">
      <c r="A11" s="23">
        <v>41917</v>
      </c>
      <c r="B11" s="38">
        <f t="shared" si="0"/>
        <v>10</v>
      </c>
      <c r="C11" s="38">
        <f>YEAR(Таблица4[[#This Row],[дата]])</f>
        <v>2014</v>
      </c>
      <c r="D11" s="5"/>
      <c r="E11" s="9" t="s">
        <v>5</v>
      </c>
      <c r="F11" s="27" t="str">
        <f>VLOOKUP(расход!E11,'названия товара'!B:C,2,0)</f>
        <v>фрукты</v>
      </c>
      <c r="G11" s="22" t="s">
        <v>18</v>
      </c>
      <c r="H11" s="10">
        <v>3</v>
      </c>
      <c r="I11" s="49">
        <f>IF(Таблица4[[#This Row],[операции]]="расход",Таблица4[[#This Row],[количество]]*-1,Таблица4[[#This Row],[количество]])</f>
        <v>-3</v>
      </c>
      <c r="J11" s="16"/>
    </row>
    <row r="12" spans="1:14">
      <c r="A12" s="23">
        <v>41919</v>
      </c>
      <c r="B12" s="38">
        <f t="shared" si="0"/>
        <v>10</v>
      </c>
      <c r="C12" s="38">
        <f>YEAR(Таблица4[[#This Row],[дата]])</f>
        <v>2014</v>
      </c>
      <c r="D12" s="5"/>
      <c r="E12" s="9" t="s">
        <v>6</v>
      </c>
      <c r="F12" s="27" t="str">
        <f>VLOOKUP(расход!E12,'названия товара'!B:C,2,0)</f>
        <v>овощи</v>
      </c>
      <c r="G12" s="22" t="s">
        <v>18</v>
      </c>
      <c r="H12" s="10">
        <v>14</v>
      </c>
      <c r="I12" s="49">
        <f>IF(Таблица4[[#This Row],[операции]]="расход",Таблица4[[#This Row],[количество]]*-1,Таблица4[[#This Row],[количество]])</f>
        <v>-14</v>
      </c>
      <c r="J12" s="16"/>
    </row>
    <row r="13" spans="1:14">
      <c r="A13" s="23">
        <v>41919</v>
      </c>
      <c r="B13" s="38">
        <f t="shared" si="0"/>
        <v>10</v>
      </c>
      <c r="C13" s="38">
        <f>YEAR(Таблица4[[#This Row],[дата]])</f>
        <v>2014</v>
      </c>
      <c r="D13" s="5"/>
      <c r="E13" s="9" t="s">
        <v>7</v>
      </c>
      <c r="F13" s="27" t="str">
        <f>VLOOKUP(расход!E13,'названия товара'!B:C,2,0)</f>
        <v>овощи</v>
      </c>
      <c r="G13" s="22" t="s">
        <v>18</v>
      </c>
      <c r="H13" s="10">
        <v>17</v>
      </c>
      <c r="I13" s="49">
        <f>IF(Таблица4[[#This Row],[операции]]="расход",Таблица4[[#This Row],[количество]]*-1,Таблица4[[#This Row],[количество]])</f>
        <v>-17</v>
      </c>
      <c r="J13" s="16"/>
    </row>
    <row r="14" spans="1:14">
      <c r="A14" s="23">
        <v>41919</v>
      </c>
      <c r="B14" s="38">
        <f t="shared" si="0"/>
        <v>10</v>
      </c>
      <c r="C14" s="38">
        <f>YEAR(Таблица4[[#This Row],[дата]])</f>
        <v>2014</v>
      </c>
      <c r="D14" s="5"/>
      <c r="E14" s="9" t="s">
        <v>10</v>
      </c>
      <c r="F14" s="27" t="str">
        <f>VLOOKUP(расход!E14,'названия товара'!B:C,2,0)</f>
        <v>печенье</v>
      </c>
      <c r="G14" s="22" t="s">
        <v>18</v>
      </c>
      <c r="H14" s="10">
        <v>7</v>
      </c>
      <c r="I14" s="49">
        <f>IF(Таблица4[[#This Row],[операции]]="расход",Таблица4[[#This Row],[количество]]*-1,Таблица4[[#This Row],[количество]])</f>
        <v>-7</v>
      </c>
      <c r="J14" s="16"/>
    </row>
    <row r="15" spans="1:14">
      <c r="A15" s="23">
        <v>41919</v>
      </c>
      <c r="B15" s="38">
        <f t="shared" si="0"/>
        <v>10</v>
      </c>
      <c r="C15" s="38">
        <f>YEAR(Таблица4[[#This Row],[дата]])</f>
        <v>2014</v>
      </c>
      <c r="D15" s="5"/>
      <c r="E15" s="9" t="s">
        <v>11</v>
      </c>
      <c r="F15" s="27" t="str">
        <f>VLOOKUP(расход!E15,'названия товара'!B:C,2,0)</f>
        <v>печенье</v>
      </c>
      <c r="G15" s="22" t="s">
        <v>17</v>
      </c>
      <c r="H15" s="10">
        <v>3</v>
      </c>
      <c r="I15" s="49">
        <f>IF(Таблица4[[#This Row],[операции]]="расход",Таблица4[[#This Row],[количество]]*-1,Таблица4[[#This Row],[количество]])</f>
        <v>3</v>
      </c>
      <c r="J15" s="16"/>
    </row>
    <row r="16" spans="1:14">
      <c r="A16" s="23">
        <v>41919</v>
      </c>
      <c r="B16" s="38">
        <f t="shared" si="0"/>
        <v>10</v>
      </c>
      <c r="C16" s="38">
        <f>YEAR(Таблица4[[#This Row],[дата]])</f>
        <v>2014</v>
      </c>
      <c r="D16" s="5"/>
      <c r="E16" s="9" t="s">
        <v>8</v>
      </c>
      <c r="F16" s="27" t="str">
        <f>VLOOKUP(расход!E16,'названия товара'!B:C,2,0)</f>
        <v>конфеты</v>
      </c>
      <c r="G16" s="22" t="s">
        <v>17</v>
      </c>
      <c r="H16" s="10">
        <v>8</v>
      </c>
      <c r="I16" s="49">
        <f>IF(Таблица4[[#This Row],[операции]]="расход",Таблица4[[#This Row],[количество]]*-1,Таблица4[[#This Row],[количество]])</f>
        <v>8</v>
      </c>
      <c r="J16" s="16"/>
    </row>
    <row r="17" spans="1:10">
      <c r="A17" s="23">
        <v>41922</v>
      </c>
      <c r="B17" s="38">
        <f t="shared" si="0"/>
        <v>10</v>
      </c>
      <c r="C17" s="38">
        <f>YEAR(Таблица4[[#This Row],[дата]])</f>
        <v>2014</v>
      </c>
      <c r="D17" s="5"/>
      <c r="E17" s="9" t="s">
        <v>9</v>
      </c>
      <c r="F17" s="27" t="str">
        <f>VLOOKUP(расход!E17,'названия товара'!B:C,2,0)</f>
        <v>конфеты</v>
      </c>
      <c r="G17" s="22" t="s">
        <v>17</v>
      </c>
      <c r="H17" s="10">
        <v>78</v>
      </c>
      <c r="I17" s="49">
        <f>IF(Таблица4[[#This Row],[операции]]="расход",Таблица4[[#This Row],[количество]]*-1,Таблица4[[#This Row],[количество]])</f>
        <v>78</v>
      </c>
      <c r="J17" s="16"/>
    </row>
    <row r="18" spans="1:10">
      <c r="A18" s="23">
        <v>41923</v>
      </c>
      <c r="B18" s="38">
        <f t="shared" si="0"/>
        <v>10</v>
      </c>
      <c r="C18" s="38">
        <f>YEAR(Таблица4[[#This Row],[дата]])</f>
        <v>2014</v>
      </c>
      <c r="D18" s="5"/>
      <c r="E18" s="15" t="s">
        <v>23</v>
      </c>
      <c r="F18" s="28" t="str">
        <f>VLOOKUP(расход!E18,'названия товара'!B:C,2,0)</f>
        <v>фрукты</v>
      </c>
      <c r="G18" s="8" t="s">
        <v>18</v>
      </c>
      <c r="H18" s="10">
        <v>6</v>
      </c>
      <c r="I18" s="49">
        <f>IF(Таблица4[[#This Row],[операции]]="расход",Таблица4[[#This Row],[количество]]*-1,Таблица4[[#This Row],[количество]])</f>
        <v>-6</v>
      </c>
      <c r="J18" s="16"/>
    </row>
    <row r="19" spans="1:10">
      <c r="A19" s="23">
        <v>41924</v>
      </c>
      <c r="B19" s="38">
        <f t="shared" si="0"/>
        <v>10</v>
      </c>
      <c r="C19" s="38">
        <f>YEAR(Таблица4[[#This Row],[дата]])</f>
        <v>2014</v>
      </c>
      <c r="D19" s="5"/>
      <c r="E19" s="15" t="s">
        <v>24</v>
      </c>
      <c r="F19" s="28" t="str">
        <f>VLOOKUP(расход!E19,'названия товара'!B:C,2,0)</f>
        <v>фрукты</v>
      </c>
      <c r="G19" s="8" t="s">
        <v>17</v>
      </c>
      <c r="H19" s="10">
        <v>7</v>
      </c>
      <c r="I19" s="49">
        <f>IF(Таблица4[[#This Row],[операции]]="расход",Таблица4[[#This Row],[количество]]*-1,Таблица4[[#This Row],[количество]])</f>
        <v>7</v>
      </c>
      <c r="J19" s="16"/>
    </row>
    <row r="20" spans="1:10">
      <c r="A20" s="23">
        <v>41925</v>
      </c>
      <c r="B20" s="38">
        <f t="shared" si="0"/>
        <v>10</v>
      </c>
      <c r="C20" s="38">
        <f>YEAR(Таблица4[[#This Row],[дата]])</f>
        <v>2014</v>
      </c>
      <c r="D20" s="5"/>
      <c r="E20" s="15" t="s">
        <v>25</v>
      </c>
      <c r="F20" s="28" t="str">
        <f>VLOOKUP(расход!E20,'названия товара'!B:C,2,0)</f>
        <v>фрукты</v>
      </c>
      <c r="G20" s="8" t="s">
        <v>17</v>
      </c>
      <c r="H20" s="10">
        <v>9</v>
      </c>
      <c r="I20" s="49">
        <f>IF(Таблица4[[#This Row],[операции]]="расход",Таблица4[[#This Row],[количество]]*-1,Таблица4[[#This Row],[количество]])</f>
        <v>9</v>
      </c>
      <c r="J20" s="16"/>
    </row>
    <row r="21" spans="1:10">
      <c r="A21" s="23">
        <v>41926</v>
      </c>
      <c r="B21" s="38">
        <f t="shared" si="0"/>
        <v>10</v>
      </c>
      <c r="C21" s="38">
        <f>YEAR(Таблица4[[#This Row],[дата]])</f>
        <v>2014</v>
      </c>
      <c r="D21" s="5"/>
      <c r="E21" s="15" t="s">
        <v>26</v>
      </c>
      <c r="F21" s="28" t="str">
        <f>VLOOKUP(расход!E21,'названия товара'!B:C,2,0)</f>
        <v>фрукты</v>
      </c>
      <c r="G21" s="8" t="s">
        <v>17</v>
      </c>
      <c r="H21" s="10">
        <v>4</v>
      </c>
      <c r="I21" s="49">
        <f>IF(Таблица4[[#This Row],[операции]]="расход",Таблица4[[#This Row],[количество]]*-1,Таблица4[[#This Row],[количество]])</f>
        <v>4</v>
      </c>
      <c r="J21" s="16"/>
    </row>
    <row r="22" spans="1:10">
      <c r="A22" s="23">
        <v>41927</v>
      </c>
      <c r="B22" s="38">
        <f t="shared" si="0"/>
        <v>10</v>
      </c>
      <c r="C22" s="38">
        <f>YEAR(Таблица4[[#This Row],[дата]])</f>
        <v>2014</v>
      </c>
      <c r="D22" s="5"/>
      <c r="E22" t="s">
        <v>6</v>
      </c>
      <c r="F22" s="28" t="str">
        <f>VLOOKUP(расход!E22,'названия товара'!B:C,2,0)</f>
        <v>овощи</v>
      </c>
      <c r="G22" s="8" t="s">
        <v>17</v>
      </c>
      <c r="H22" s="10">
        <v>5</v>
      </c>
      <c r="I22" s="49">
        <f>IF(Таблица4[[#This Row],[операции]]="расход",Таблица4[[#This Row],[количество]]*-1,Таблица4[[#This Row],[количество]])</f>
        <v>5</v>
      </c>
      <c r="J22" s="16"/>
    </row>
    <row r="23" spans="1:10">
      <c r="A23" s="23">
        <v>41928</v>
      </c>
      <c r="B23" s="38">
        <f t="shared" si="0"/>
        <v>10</v>
      </c>
      <c r="C23" s="38">
        <f>YEAR(Таблица4[[#This Row],[дата]])</f>
        <v>2014</v>
      </c>
      <c r="D23" s="5"/>
      <c r="E23" t="s">
        <v>7</v>
      </c>
      <c r="F23" s="28" t="str">
        <f>VLOOKUP(расход!E23,'названия товара'!B:C,2,0)</f>
        <v>овощи</v>
      </c>
      <c r="G23" s="8" t="s">
        <v>17</v>
      </c>
      <c r="H23" s="10">
        <v>3</v>
      </c>
      <c r="I23" s="49">
        <f>IF(Таблица4[[#This Row],[операции]]="расход",Таблица4[[#This Row],[количество]]*-1,Таблица4[[#This Row],[количество]])</f>
        <v>3</v>
      </c>
      <c r="J23" s="16"/>
    </row>
    <row r="24" spans="1:10">
      <c r="A24" s="23">
        <v>41929</v>
      </c>
      <c r="B24" s="38">
        <f t="shared" si="0"/>
        <v>10</v>
      </c>
      <c r="C24" s="38">
        <f>YEAR(Таблица4[[#This Row],[дата]])</f>
        <v>2014</v>
      </c>
      <c r="D24" s="5"/>
      <c r="E24" s="15" t="s">
        <v>27</v>
      </c>
      <c r="F24" s="28" t="str">
        <f>VLOOKUP(расход!E24,'названия товара'!B:C,2,0)</f>
        <v>овощи</v>
      </c>
      <c r="G24" s="8" t="s">
        <v>17</v>
      </c>
      <c r="H24" s="10">
        <v>3</v>
      </c>
      <c r="I24" s="49">
        <f>IF(Таблица4[[#This Row],[операции]]="расход",Таблица4[[#This Row],[количество]]*-1,Таблица4[[#This Row],[количество]])</f>
        <v>3</v>
      </c>
      <c r="J24" s="16"/>
    </row>
    <row r="25" spans="1:10">
      <c r="A25" s="23">
        <v>41930</v>
      </c>
      <c r="B25" s="38">
        <f t="shared" si="0"/>
        <v>10</v>
      </c>
      <c r="C25" s="38">
        <f>YEAR(Таблица4[[#This Row],[дата]])</f>
        <v>2014</v>
      </c>
      <c r="D25" s="5"/>
      <c r="E25" s="22" t="s">
        <v>6</v>
      </c>
      <c r="F25" s="28" t="str">
        <f>VLOOKUP(расход!E25,'названия товара'!B:C,2,0)</f>
        <v>овощи</v>
      </c>
      <c r="G25" s="20" t="s">
        <v>18</v>
      </c>
      <c r="H25" s="10">
        <v>3</v>
      </c>
      <c r="I25" s="49">
        <f>IF(Таблица4[[#This Row],[операции]]="расход",Таблица4[[#This Row],[количество]]*-1,Таблица4[[#This Row],[количество]])</f>
        <v>-3</v>
      </c>
      <c r="J25" s="16"/>
    </row>
    <row r="26" spans="1:10">
      <c r="A26" s="23">
        <v>41931</v>
      </c>
      <c r="B26" s="38">
        <f t="shared" si="0"/>
        <v>10</v>
      </c>
      <c r="C26" s="38">
        <f>YEAR(Таблица4[[#This Row],[дата]])</f>
        <v>2014</v>
      </c>
      <c r="D26" s="5"/>
      <c r="E26" s="22" t="s">
        <v>7</v>
      </c>
      <c r="F26" s="28" t="str">
        <f>VLOOKUP(расход!E26,'названия товара'!B:C,2,0)</f>
        <v>овощи</v>
      </c>
      <c r="G26" s="22" t="s">
        <v>18</v>
      </c>
      <c r="H26" s="10">
        <v>14</v>
      </c>
      <c r="I26" s="49">
        <f>IF(Таблица4[[#This Row],[операции]]="расход",Таблица4[[#This Row],[количество]]*-1,Таблица4[[#This Row],[количество]])</f>
        <v>-14</v>
      </c>
      <c r="J26" s="16"/>
    </row>
    <row r="27" spans="1:10">
      <c r="A27" s="23">
        <v>41932</v>
      </c>
      <c r="B27" s="38">
        <f t="shared" si="0"/>
        <v>10</v>
      </c>
      <c r="C27" s="38">
        <f>YEAR(Таблица4[[#This Row],[дата]])</f>
        <v>2014</v>
      </c>
      <c r="D27" s="5"/>
      <c r="E27" s="22" t="s">
        <v>27</v>
      </c>
      <c r="F27" s="28" t="str">
        <f>VLOOKUP(расход!E27,'названия товара'!B:C,2,0)</f>
        <v>овощи</v>
      </c>
      <c r="G27" s="22" t="s">
        <v>18</v>
      </c>
      <c r="H27" s="10">
        <v>17</v>
      </c>
      <c r="I27" s="49">
        <f>IF(Таблица4[[#This Row],[операции]]="расход",Таблица4[[#This Row],[количество]]*-1,Таблица4[[#This Row],[количество]])</f>
        <v>-17</v>
      </c>
      <c r="J27" s="16"/>
    </row>
    <row r="28" spans="1:10">
      <c r="A28" s="23">
        <v>41933</v>
      </c>
      <c r="B28" s="38">
        <f t="shared" si="0"/>
        <v>10</v>
      </c>
      <c r="C28" s="38">
        <f>YEAR(Таблица4[[#This Row],[дата]])</f>
        <v>2014</v>
      </c>
      <c r="D28" s="5"/>
      <c r="E28" s="22" t="s">
        <v>28</v>
      </c>
      <c r="F28" s="28" t="str">
        <f>VLOOKUP(расход!E28,'названия товара'!B:C,2,0)</f>
        <v>овощи</v>
      </c>
      <c r="G28" s="22" t="s">
        <v>18</v>
      </c>
      <c r="H28" s="10">
        <v>7</v>
      </c>
      <c r="I28" s="49">
        <f>IF(Таблица4[[#This Row],[операции]]="расход",Таблица4[[#This Row],[количество]]*-1,Таблица4[[#This Row],[количество]])</f>
        <v>-7</v>
      </c>
      <c r="J28" s="16"/>
    </row>
    <row r="29" spans="1:10">
      <c r="A29" s="23">
        <v>41934</v>
      </c>
      <c r="B29" s="38">
        <f t="shared" si="0"/>
        <v>10</v>
      </c>
      <c r="C29" s="38">
        <f>YEAR(Таблица4[[#This Row],[дата]])</f>
        <v>2014</v>
      </c>
      <c r="D29" s="5"/>
      <c r="E29" s="22" t="s">
        <v>29</v>
      </c>
      <c r="F29" s="28" t="str">
        <f>VLOOKUP(расход!E29,'названия товара'!B:C,2,0)</f>
        <v>овощи</v>
      </c>
      <c r="G29" s="22" t="s">
        <v>18</v>
      </c>
      <c r="H29" s="10">
        <v>3</v>
      </c>
      <c r="I29" s="49">
        <f>IF(Таблица4[[#This Row],[операции]]="расход",Таблица4[[#This Row],[количество]]*-1,Таблица4[[#This Row],[количество]])</f>
        <v>-3</v>
      </c>
      <c r="J29" s="16"/>
    </row>
    <row r="30" spans="1:10">
      <c r="A30" s="23">
        <v>41935</v>
      </c>
      <c r="B30" s="38">
        <f t="shared" si="0"/>
        <v>10</v>
      </c>
      <c r="C30" s="38">
        <f>YEAR(Таблица4[[#This Row],[дата]])</f>
        <v>2014</v>
      </c>
      <c r="D30" s="5"/>
      <c r="E30" s="22" t="s">
        <v>10</v>
      </c>
      <c r="F30" s="28" t="str">
        <f>VLOOKUP(расход!E30,'названия товара'!B:C,2,0)</f>
        <v>печенье</v>
      </c>
      <c r="G30" s="22" t="s">
        <v>17</v>
      </c>
      <c r="H30" s="10">
        <v>8</v>
      </c>
      <c r="I30" s="49">
        <f>IF(Таблица4[[#This Row],[операции]]="расход",Таблица4[[#This Row],[количество]]*-1,Таблица4[[#This Row],[количество]])</f>
        <v>8</v>
      </c>
      <c r="J30" s="16"/>
    </row>
    <row r="31" spans="1:10">
      <c r="A31" s="23">
        <v>41936</v>
      </c>
      <c r="B31" s="38">
        <f t="shared" si="0"/>
        <v>10</v>
      </c>
      <c r="C31" s="38">
        <f>YEAR(Таблица4[[#This Row],[дата]])</f>
        <v>2014</v>
      </c>
      <c r="D31" s="5"/>
      <c r="E31" s="22" t="s">
        <v>11</v>
      </c>
      <c r="F31" s="28" t="str">
        <f>VLOOKUP(расход!E31,'названия товара'!B:C,2,0)</f>
        <v>печенье</v>
      </c>
      <c r="G31" s="8" t="s">
        <v>18</v>
      </c>
      <c r="H31" s="10">
        <v>6</v>
      </c>
      <c r="I31" s="49">
        <f>IF(Таблица4[[#This Row],[операции]]="расход",Таблица4[[#This Row],[количество]]*-1,Таблица4[[#This Row],[количество]])</f>
        <v>-6</v>
      </c>
      <c r="J31" s="16"/>
    </row>
    <row r="32" spans="1:10">
      <c r="A32" s="23">
        <v>41937</v>
      </c>
      <c r="B32" s="39">
        <f t="shared" si="0"/>
        <v>10</v>
      </c>
      <c r="C32" s="39">
        <f>YEAR(Таблица4[[#This Row],[дата]])</f>
        <v>2014</v>
      </c>
      <c r="D32" s="20"/>
      <c r="E32" s="24" t="s">
        <v>30</v>
      </c>
      <c r="F32" s="29" t="str">
        <f>VLOOKUP(расход!E32,'названия товара'!B:C,2,0)</f>
        <v>печенье</v>
      </c>
      <c r="G32" s="8" t="s">
        <v>17</v>
      </c>
      <c r="H32" s="10">
        <v>7</v>
      </c>
      <c r="I32" s="50">
        <f>IF(Таблица4[[#This Row],[операции]]="расход",Таблица4[[#This Row],[количество]]*-1,Таблица4[[#This Row],[количество]])</f>
        <v>7</v>
      </c>
      <c r="J32" s="21"/>
    </row>
    <row r="33" spans="1:10">
      <c r="A33" s="23">
        <v>41938</v>
      </c>
      <c r="B33" s="38">
        <f t="shared" si="0"/>
        <v>10</v>
      </c>
      <c r="C33" s="38">
        <f>YEAR(Таблица4[[#This Row],[дата]])</f>
        <v>2014</v>
      </c>
      <c r="D33" s="5"/>
      <c r="E33" s="22" t="s">
        <v>10</v>
      </c>
      <c r="F33" s="28" t="str">
        <f>VLOOKUP(расход!E33,'названия товара'!B:C,2,0)</f>
        <v>печенье</v>
      </c>
      <c r="G33" s="8" t="s">
        <v>17</v>
      </c>
      <c r="H33" s="10">
        <v>9</v>
      </c>
      <c r="I33" s="49">
        <f>IF(Таблица4[[#This Row],[операции]]="расход",Таблица4[[#This Row],[количество]]*-1,Таблица4[[#This Row],[количество]])</f>
        <v>9</v>
      </c>
      <c r="J33" s="16"/>
    </row>
    <row r="34" spans="1:10">
      <c r="A34" s="23">
        <v>41939</v>
      </c>
      <c r="B34" s="38">
        <f t="shared" si="0"/>
        <v>10</v>
      </c>
      <c r="C34" s="38">
        <f>YEAR(Таблица4[[#This Row],[дата]])</f>
        <v>2014</v>
      </c>
      <c r="D34" s="5"/>
      <c r="E34" s="22" t="s">
        <v>11</v>
      </c>
      <c r="F34" s="28" t="str">
        <f>VLOOKUP(расход!E34,'названия товара'!B:C,2,0)</f>
        <v>печенье</v>
      </c>
      <c r="G34" s="8" t="s">
        <v>17</v>
      </c>
      <c r="H34" s="10">
        <v>4</v>
      </c>
      <c r="I34" s="49">
        <f>IF(Таблица4[[#This Row],[операции]]="расход",Таблица4[[#This Row],[количество]]*-1,Таблица4[[#This Row],[количество]])</f>
        <v>4</v>
      </c>
      <c r="J34" s="16"/>
    </row>
    <row r="35" spans="1:10">
      <c r="A35" s="23">
        <v>41940</v>
      </c>
      <c r="B35" s="38">
        <f t="shared" si="0"/>
        <v>10</v>
      </c>
      <c r="C35" s="38">
        <f>YEAR(Таблица4[[#This Row],[дата]])</f>
        <v>2014</v>
      </c>
      <c r="D35" s="5"/>
      <c r="E35" s="22" t="s">
        <v>30</v>
      </c>
      <c r="F35" s="28" t="str">
        <f>VLOOKUP(расход!E35,'названия товара'!B:C,2,0)</f>
        <v>печенье</v>
      </c>
      <c r="G35" s="8" t="s">
        <v>17</v>
      </c>
      <c r="H35" s="10">
        <v>5</v>
      </c>
      <c r="I35" s="49">
        <f>IF(Таблица4[[#This Row],[операции]]="расход",Таблица4[[#This Row],[количество]]*-1,Таблица4[[#This Row],[количество]])</f>
        <v>5</v>
      </c>
      <c r="J35" s="16"/>
    </row>
    <row r="36" spans="1:10">
      <c r="A36" s="23">
        <v>41941</v>
      </c>
      <c r="B36" s="38">
        <f t="shared" si="0"/>
        <v>10</v>
      </c>
      <c r="C36" s="38">
        <f>YEAR(Таблица4[[#This Row],[дата]])</f>
        <v>2014</v>
      </c>
      <c r="D36" s="5"/>
      <c r="E36" s="22" t="s">
        <v>31</v>
      </c>
      <c r="F36" s="28" t="str">
        <f>VLOOKUP(расход!E36,'названия товара'!B:C,2,0)</f>
        <v>печенье</v>
      </c>
      <c r="G36" s="8" t="s">
        <v>17</v>
      </c>
      <c r="H36" s="10">
        <v>3</v>
      </c>
      <c r="I36" s="49">
        <f>IF(Таблица4[[#This Row],[операции]]="расход",Таблица4[[#This Row],[количество]]*-1,Таблица4[[#This Row],[количество]])</f>
        <v>3</v>
      </c>
      <c r="J36" s="16"/>
    </row>
    <row r="37" spans="1:10">
      <c r="A37" s="23">
        <v>41942</v>
      </c>
      <c r="B37" s="38">
        <f t="shared" si="0"/>
        <v>10</v>
      </c>
      <c r="C37" s="38">
        <f>YEAR(Таблица4[[#This Row],[дата]])</f>
        <v>2014</v>
      </c>
      <c r="D37" s="5"/>
      <c r="E37" s="22" t="s">
        <v>8</v>
      </c>
      <c r="F37" s="28" t="str">
        <f>VLOOKUP(расход!E37,'названия товара'!B:C,2,0)</f>
        <v>конфеты</v>
      </c>
      <c r="G37" s="8" t="s">
        <v>17</v>
      </c>
      <c r="H37" s="10">
        <v>3</v>
      </c>
      <c r="I37" s="49">
        <f>IF(Таблица4[[#This Row],[операции]]="расход",Таблица4[[#This Row],[количество]]*-1,Таблица4[[#This Row],[количество]])</f>
        <v>3</v>
      </c>
      <c r="J37" s="16"/>
    </row>
    <row r="38" spans="1:10">
      <c r="A38" s="23">
        <v>41943</v>
      </c>
      <c r="B38" s="38">
        <f t="shared" si="0"/>
        <v>10</v>
      </c>
      <c r="C38" s="38">
        <f>YEAR(Таблица4[[#This Row],[дата]])</f>
        <v>2014</v>
      </c>
      <c r="D38" s="5"/>
      <c r="E38" s="22" t="s">
        <v>9</v>
      </c>
      <c r="F38" s="28" t="str">
        <f>VLOOKUP(расход!E38,'названия товара'!B:C,2,0)</f>
        <v>конфеты</v>
      </c>
      <c r="G38" s="20" t="s">
        <v>18</v>
      </c>
      <c r="H38" s="10">
        <v>3</v>
      </c>
      <c r="I38" s="49">
        <f>IF(Таблица4[[#This Row],[операции]]="расход",Таблица4[[#This Row],[количество]]*-1,Таблица4[[#This Row],[количество]])</f>
        <v>-3</v>
      </c>
      <c r="J38" s="16"/>
    </row>
    <row r="39" spans="1:10">
      <c r="A39" s="23">
        <v>41944</v>
      </c>
      <c r="B39" s="38">
        <f t="shared" si="0"/>
        <v>11</v>
      </c>
      <c r="C39" s="38">
        <f>YEAR(Таблица4[[#This Row],[дата]])</f>
        <v>2014</v>
      </c>
      <c r="D39" s="5"/>
      <c r="E39" s="22" t="s">
        <v>32</v>
      </c>
      <c r="F39" s="28" t="str">
        <f>VLOOKUP(расход!E39,'названия товара'!B:C,2,0)</f>
        <v>конфеты</v>
      </c>
      <c r="G39" s="22" t="s">
        <v>18</v>
      </c>
      <c r="H39" s="10">
        <v>14</v>
      </c>
      <c r="I39" s="49">
        <f>IF(Таблица4[[#This Row],[операции]]="расход",Таблица4[[#This Row],[количество]]*-1,Таблица4[[#This Row],[количество]])</f>
        <v>-14</v>
      </c>
      <c r="J39" s="16"/>
    </row>
    <row r="40" spans="1:10">
      <c r="A40" s="23">
        <v>41945</v>
      </c>
      <c r="B40" s="39">
        <f t="shared" si="0"/>
        <v>11</v>
      </c>
      <c r="C40" s="39">
        <f>YEAR(Таблица4[[#This Row],[дата]])</f>
        <v>2014</v>
      </c>
      <c r="D40" s="20"/>
      <c r="E40" s="24" t="s">
        <v>33</v>
      </c>
      <c r="F40" s="29" t="str">
        <f>VLOOKUP(расход!E40,'названия товара'!B:C,2,0)</f>
        <v>конфеты</v>
      </c>
      <c r="G40" s="22" t="s">
        <v>18</v>
      </c>
      <c r="H40" s="10">
        <v>17</v>
      </c>
      <c r="I40" s="50">
        <f>IF(Таблица4[[#This Row],[операции]]="расход",Таблица4[[#This Row],[количество]]*-1,Таблица4[[#This Row],[количество]])</f>
        <v>-17</v>
      </c>
      <c r="J40" s="21"/>
    </row>
    <row r="41" spans="1:10">
      <c r="A41" s="23">
        <v>41946</v>
      </c>
      <c r="B41" s="38">
        <f t="shared" ref="B41:B72" si="1">MONTH(A41)</f>
        <v>11</v>
      </c>
      <c r="C41" s="38">
        <f>YEAR(Таблица4[[#This Row],[дата]])</f>
        <v>2014</v>
      </c>
      <c r="D41" s="5"/>
      <c r="E41" s="22" t="s">
        <v>29</v>
      </c>
      <c r="F41" s="28" t="str">
        <f>VLOOKUP(расход!E41,'названия товара'!B:C,2,0)</f>
        <v>овощи</v>
      </c>
      <c r="G41" s="22" t="s">
        <v>18</v>
      </c>
      <c r="H41" s="10">
        <v>3</v>
      </c>
      <c r="I41" s="49">
        <f>IF(Таблица4[[#This Row],[операции]]="расход",Таблица4[[#This Row],[количество]]*-1,Таблица4[[#This Row],[количество]])</f>
        <v>-3</v>
      </c>
      <c r="J41" s="16"/>
    </row>
    <row r="42" spans="1:10">
      <c r="A42" s="23">
        <v>41947</v>
      </c>
      <c r="B42" s="38">
        <f t="shared" si="1"/>
        <v>11</v>
      </c>
      <c r="C42" s="38">
        <f>YEAR(Таблица4[[#This Row],[дата]])</f>
        <v>2014</v>
      </c>
      <c r="D42" s="5"/>
      <c r="E42" s="22" t="s">
        <v>10</v>
      </c>
      <c r="F42" s="28" t="str">
        <f>VLOOKUP(расход!E42,'названия товара'!B:C,2,0)</f>
        <v>печенье</v>
      </c>
      <c r="G42" s="22" t="s">
        <v>17</v>
      </c>
      <c r="H42" s="10">
        <v>8</v>
      </c>
      <c r="I42" s="49">
        <f>IF(Таблица4[[#This Row],[операции]]="расход",Таблица4[[#This Row],[количество]]*-1,Таблица4[[#This Row],[количество]])</f>
        <v>8</v>
      </c>
      <c r="J42" s="16"/>
    </row>
    <row r="43" spans="1:10">
      <c r="A43" s="23">
        <v>41948</v>
      </c>
      <c r="B43" s="38">
        <f t="shared" si="1"/>
        <v>11</v>
      </c>
      <c r="C43" s="38">
        <f>YEAR(Таблица4[[#This Row],[дата]])</f>
        <v>2014</v>
      </c>
      <c r="D43" s="5"/>
      <c r="E43" s="22" t="s">
        <v>11</v>
      </c>
      <c r="F43" s="28" t="str">
        <f>VLOOKUP(расход!E43,'названия товара'!B:C,2,0)</f>
        <v>печенье</v>
      </c>
      <c r="G43" s="8" t="s">
        <v>18</v>
      </c>
      <c r="H43" s="10">
        <v>6</v>
      </c>
      <c r="I43" s="49">
        <f>IF(Таблица4[[#This Row],[операции]]="расход",Таблица4[[#This Row],[количество]]*-1,Таблица4[[#This Row],[количество]])</f>
        <v>-6</v>
      </c>
      <c r="J43" s="16"/>
    </row>
    <row r="44" spans="1:10">
      <c r="A44" s="23">
        <v>41949</v>
      </c>
      <c r="B44" s="38">
        <f t="shared" si="1"/>
        <v>11</v>
      </c>
      <c r="C44" s="38">
        <f>YEAR(Таблица4[[#This Row],[дата]])</f>
        <v>2014</v>
      </c>
      <c r="D44" s="5"/>
      <c r="E44" s="24" t="s">
        <v>30</v>
      </c>
      <c r="F44" s="28" t="str">
        <f>VLOOKUP(расход!E44,'названия товара'!B:C,2,0)</f>
        <v>печенье</v>
      </c>
      <c r="G44" s="8" t="s">
        <v>17</v>
      </c>
      <c r="H44" s="10">
        <v>7</v>
      </c>
      <c r="I44" s="49">
        <f>IF(Таблица4[[#This Row],[операции]]="расход",Таблица4[[#This Row],[количество]]*-1,Таблица4[[#This Row],[количество]])</f>
        <v>7</v>
      </c>
      <c r="J44" s="16"/>
    </row>
    <row r="45" spans="1:10">
      <c r="A45" s="23">
        <v>41950</v>
      </c>
      <c r="B45" s="38">
        <f t="shared" si="1"/>
        <v>11</v>
      </c>
      <c r="C45" s="38">
        <f>YEAR(Таблица4[[#This Row],[дата]])</f>
        <v>2014</v>
      </c>
      <c r="D45" s="5"/>
      <c r="E45" s="22" t="s">
        <v>10</v>
      </c>
      <c r="F45" s="28" t="str">
        <f>VLOOKUP(расход!E45,'названия товара'!B:C,2,0)</f>
        <v>печенье</v>
      </c>
      <c r="G45" s="8" t="s">
        <v>17</v>
      </c>
      <c r="H45" s="10">
        <v>9</v>
      </c>
      <c r="I45" s="49">
        <f>IF(Таблица4[[#This Row],[операции]]="расход",Таблица4[[#This Row],[количество]]*-1,Таблица4[[#This Row],[количество]])</f>
        <v>9</v>
      </c>
      <c r="J45" s="16"/>
    </row>
    <row r="46" spans="1:10">
      <c r="A46" s="23">
        <v>41951</v>
      </c>
      <c r="B46" s="38">
        <f t="shared" si="1"/>
        <v>11</v>
      </c>
      <c r="C46" s="38">
        <f>YEAR(Таблица4[[#This Row],[дата]])</f>
        <v>2014</v>
      </c>
      <c r="D46" s="5"/>
      <c r="E46" s="22" t="s">
        <v>11</v>
      </c>
      <c r="F46" s="28" t="str">
        <f>VLOOKUP(расход!E46,'названия товара'!B:C,2,0)</f>
        <v>печенье</v>
      </c>
      <c r="G46" s="8" t="s">
        <v>17</v>
      </c>
      <c r="H46" s="10">
        <v>4</v>
      </c>
      <c r="I46" s="49">
        <f>IF(Таблица4[[#This Row],[операции]]="расход",Таблица4[[#This Row],[количество]]*-1,Таблица4[[#This Row],[количество]])</f>
        <v>4</v>
      </c>
      <c r="J46" s="16"/>
    </row>
    <row r="47" spans="1:10">
      <c r="A47" s="23">
        <v>41952</v>
      </c>
      <c r="B47" s="38">
        <f t="shared" si="1"/>
        <v>11</v>
      </c>
      <c r="C47" s="38">
        <f>YEAR(Таблица4[[#This Row],[дата]])</f>
        <v>2014</v>
      </c>
      <c r="D47" s="5"/>
      <c r="E47" s="22" t="s">
        <v>30</v>
      </c>
      <c r="F47" s="28" t="str">
        <f>VLOOKUP(расход!E47,'названия товара'!B:C,2,0)</f>
        <v>печенье</v>
      </c>
      <c r="G47" s="8" t="s">
        <v>17</v>
      </c>
      <c r="H47" s="10">
        <v>5</v>
      </c>
      <c r="I47" s="49">
        <f>IF(Таблица4[[#This Row],[операции]]="расход",Таблица4[[#This Row],[количество]]*-1,Таблица4[[#This Row],[количество]])</f>
        <v>5</v>
      </c>
      <c r="J47" s="16"/>
    </row>
    <row r="48" spans="1:10">
      <c r="A48" s="23">
        <v>41953</v>
      </c>
      <c r="B48" s="38">
        <f t="shared" si="1"/>
        <v>11</v>
      </c>
      <c r="C48" s="38">
        <f>YEAR(Таблица4[[#This Row],[дата]])</f>
        <v>2014</v>
      </c>
      <c r="D48" s="5"/>
      <c r="E48" s="22" t="s">
        <v>31</v>
      </c>
      <c r="F48" s="28" t="str">
        <f>VLOOKUP(расход!E48,'названия товара'!B:C,2,0)</f>
        <v>печенье</v>
      </c>
      <c r="G48" s="8" t="s">
        <v>17</v>
      </c>
      <c r="H48" s="10">
        <v>3</v>
      </c>
      <c r="I48" s="49">
        <f>IF(Таблица4[[#This Row],[операции]]="расход",Таблица4[[#This Row],[количество]]*-1,Таблица4[[#This Row],[количество]])</f>
        <v>3</v>
      </c>
      <c r="J48" s="16"/>
    </row>
    <row r="49" spans="1:10">
      <c r="A49" s="23">
        <v>41954</v>
      </c>
      <c r="B49" s="38">
        <f t="shared" si="1"/>
        <v>11</v>
      </c>
      <c r="C49" s="38">
        <f>YEAR(Таблица4[[#This Row],[дата]])</f>
        <v>2014</v>
      </c>
      <c r="D49" s="5"/>
      <c r="E49" s="22" t="s">
        <v>8</v>
      </c>
      <c r="F49" s="28" t="str">
        <f>VLOOKUP(расход!E49,'названия товара'!B:C,2,0)</f>
        <v>конфеты</v>
      </c>
      <c r="G49" s="8" t="s">
        <v>17</v>
      </c>
      <c r="H49" s="10">
        <v>3</v>
      </c>
      <c r="I49" s="49">
        <f>IF(Таблица4[[#This Row],[операции]]="расход",Таблица4[[#This Row],[количество]]*-1,Таблица4[[#This Row],[количество]])</f>
        <v>3</v>
      </c>
      <c r="J49" s="16"/>
    </row>
    <row r="50" spans="1:10">
      <c r="A50" s="23">
        <v>41955</v>
      </c>
      <c r="B50" s="38">
        <f t="shared" si="1"/>
        <v>11</v>
      </c>
      <c r="C50" s="38">
        <f>YEAR(Таблица4[[#This Row],[дата]])</f>
        <v>2014</v>
      </c>
      <c r="D50" s="5"/>
      <c r="E50" s="22" t="s">
        <v>9</v>
      </c>
      <c r="F50" s="28" t="str">
        <f>VLOOKUP(расход!E50,'названия товара'!B:C,2,0)</f>
        <v>конфеты</v>
      </c>
      <c r="G50" s="20" t="s">
        <v>18</v>
      </c>
      <c r="H50" s="10">
        <v>3</v>
      </c>
      <c r="I50" s="49">
        <f>IF(Таблица4[[#This Row],[операции]]="расход",Таблица4[[#This Row],[количество]]*-1,Таблица4[[#This Row],[количество]])</f>
        <v>-3</v>
      </c>
      <c r="J50" s="16"/>
    </row>
    <row r="51" spans="1:10">
      <c r="A51" s="23">
        <v>41956</v>
      </c>
      <c r="B51" s="38">
        <f t="shared" si="1"/>
        <v>11</v>
      </c>
      <c r="C51" s="38">
        <f>YEAR(Таблица4[[#This Row],[дата]])</f>
        <v>2014</v>
      </c>
      <c r="D51" s="5"/>
      <c r="E51" s="22" t="s">
        <v>32</v>
      </c>
      <c r="F51" s="28" t="str">
        <f>VLOOKUP(расход!E51,'названия товара'!B:C,2,0)</f>
        <v>конфеты</v>
      </c>
      <c r="G51" s="22" t="s">
        <v>18</v>
      </c>
      <c r="H51" s="10">
        <v>14</v>
      </c>
      <c r="I51" s="49">
        <f>IF(Таблица4[[#This Row],[операции]]="расход",Таблица4[[#This Row],[количество]]*-1,Таблица4[[#This Row],[количество]])</f>
        <v>-14</v>
      </c>
      <c r="J51" s="16"/>
    </row>
    <row r="52" spans="1:10">
      <c r="A52" s="23">
        <v>41957</v>
      </c>
      <c r="B52" s="38">
        <f t="shared" si="1"/>
        <v>11</v>
      </c>
      <c r="C52" s="38">
        <f>YEAR(Таблица4[[#This Row],[дата]])</f>
        <v>2014</v>
      </c>
      <c r="D52" s="5"/>
      <c r="E52" s="24" t="s">
        <v>33</v>
      </c>
      <c r="F52" s="28" t="str">
        <f>VLOOKUP(расход!E52,'названия товара'!B:C,2,0)</f>
        <v>конфеты</v>
      </c>
      <c r="G52" s="22" t="s">
        <v>18</v>
      </c>
      <c r="H52" s="10">
        <v>17</v>
      </c>
      <c r="I52" s="49">
        <f>IF(Таблица4[[#This Row],[операции]]="расход",Таблица4[[#This Row],[количество]]*-1,Таблица4[[#This Row],[количество]])</f>
        <v>-17</v>
      </c>
      <c r="J52" s="16"/>
    </row>
    <row r="53" spans="1:10">
      <c r="A53" s="23">
        <v>41958</v>
      </c>
      <c r="B53" s="38">
        <f t="shared" si="1"/>
        <v>11</v>
      </c>
      <c r="C53" s="38">
        <f>YEAR(Таблица4[[#This Row],[дата]])</f>
        <v>2014</v>
      </c>
      <c r="D53" s="5"/>
      <c r="E53" s="22" t="s">
        <v>29</v>
      </c>
      <c r="F53" s="28" t="str">
        <f>VLOOKUP(расход!E53,'названия товара'!B:C,2,0)</f>
        <v>овощи</v>
      </c>
      <c r="G53" s="22" t="s">
        <v>18</v>
      </c>
      <c r="H53" s="10">
        <v>3</v>
      </c>
      <c r="I53" s="49">
        <f>IF(Таблица4[[#This Row],[операции]]="расход",Таблица4[[#This Row],[количество]]*-1,Таблица4[[#This Row],[количество]])</f>
        <v>-3</v>
      </c>
      <c r="J53" s="16"/>
    </row>
    <row r="54" spans="1:10">
      <c r="A54" s="23">
        <v>41959</v>
      </c>
      <c r="B54" s="38">
        <f t="shared" si="1"/>
        <v>11</v>
      </c>
      <c r="C54" s="38">
        <f>YEAR(Таблица4[[#This Row],[дата]])</f>
        <v>2014</v>
      </c>
      <c r="D54" s="5"/>
      <c r="E54" s="22" t="s">
        <v>10</v>
      </c>
      <c r="F54" s="28" t="str">
        <f>VLOOKUP(расход!E54,'названия товара'!B:C,2,0)</f>
        <v>печенье</v>
      </c>
      <c r="G54" s="22" t="s">
        <v>17</v>
      </c>
      <c r="H54" s="10">
        <v>8</v>
      </c>
      <c r="I54" s="49">
        <f>IF(Таблица4[[#This Row],[операции]]="расход",Таблица4[[#This Row],[количество]]*-1,Таблица4[[#This Row],[количество]])</f>
        <v>8</v>
      </c>
      <c r="J54" s="16"/>
    </row>
    <row r="55" spans="1:10">
      <c r="A55" s="23">
        <v>41960</v>
      </c>
      <c r="B55" s="38">
        <f t="shared" si="1"/>
        <v>11</v>
      </c>
      <c r="C55" s="38">
        <f>YEAR(Таблица4[[#This Row],[дата]])</f>
        <v>2014</v>
      </c>
      <c r="D55" s="5"/>
      <c r="E55" s="22" t="s">
        <v>11</v>
      </c>
      <c r="F55" s="28" t="str">
        <f>VLOOKUP(расход!E55,'названия товара'!B:C,2,0)</f>
        <v>печенье</v>
      </c>
      <c r="G55" s="8" t="s">
        <v>18</v>
      </c>
      <c r="H55" s="10">
        <v>6</v>
      </c>
      <c r="I55" s="49">
        <f>IF(Таблица4[[#This Row],[операции]]="расход",Таблица4[[#This Row],[количество]]*-1,Таблица4[[#This Row],[количество]])</f>
        <v>-6</v>
      </c>
      <c r="J55" s="16"/>
    </row>
    <row r="56" spans="1:10">
      <c r="A56" s="23">
        <v>41961</v>
      </c>
      <c r="B56" s="38">
        <f t="shared" si="1"/>
        <v>11</v>
      </c>
      <c r="C56" s="38">
        <f>YEAR(Таблица4[[#This Row],[дата]])</f>
        <v>2014</v>
      </c>
      <c r="D56" s="5"/>
      <c r="E56" s="24" t="s">
        <v>30</v>
      </c>
      <c r="F56" s="28" t="str">
        <f>VLOOKUP(расход!E56,'названия товара'!B:C,2,0)</f>
        <v>печенье</v>
      </c>
      <c r="G56" s="8" t="s">
        <v>17</v>
      </c>
      <c r="H56" s="10">
        <v>7</v>
      </c>
      <c r="I56" s="49">
        <f>IF(Таблица4[[#This Row],[операции]]="расход",Таблица4[[#This Row],[количество]]*-1,Таблица4[[#This Row],[количество]])</f>
        <v>7</v>
      </c>
      <c r="J56" s="16"/>
    </row>
    <row r="57" spans="1:10">
      <c r="A57" s="23">
        <v>41962</v>
      </c>
      <c r="B57" s="38">
        <f t="shared" si="1"/>
        <v>11</v>
      </c>
      <c r="C57" s="38">
        <f>YEAR(Таблица4[[#This Row],[дата]])</f>
        <v>2014</v>
      </c>
      <c r="D57" s="5"/>
      <c r="E57" s="22" t="s">
        <v>10</v>
      </c>
      <c r="F57" s="28" t="str">
        <f>VLOOKUP(расход!E57,'названия товара'!B:C,2,0)</f>
        <v>печенье</v>
      </c>
      <c r="G57" s="8" t="s">
        <v>17</v>
      </c>
      <c r="H57" s="10">
        <v>9</v>
      </c>
      <c r="I57" s="49">
        <f>IF(Таблица4[[#This Row],[операции]]="расход",Таблица4[[#This Row],[количество]]*-1,Таблица4[[#This Row],[количество]])</f>
        <v>9</v>
      </c>
      <c r="J57" s="16"/>
    </row>
    <row r="58" spans="1:10">
      <c r="A58" s="23">
        <v>41963</v>
      </c>
      <c r="B58" s="38">
        <f t="shared" si="1"/>
        <v>11</v>
      </c>
      <c r="C58" s="38">
        <f>YEAR(Таблица4[[#This Row],[дата]])</f>
        <v>2014</v>
      </c>
      <c r="D58" s="5"/>
      <c r="E58" s="22" t="s">
        <v>11</v>
      </c>
      <c r="F58" s="28" t="str">
        <f>VLOOKUP(расход!E58,'названия товара'!B:C,2,0)</f>
        <v>печенье</v>
      </c>
      <c r="G58" s="8" t="s">
        <v>17</v>
      </c>
      <c r="H58" s="10">
        <v>4</v>
      </c>
      <c r="I58" s="49">
        <f>IF(Таблица4[[#This Row],[операции]]="расход",Таблица4[[#This Row],[количество]]*-1,Таблица4[[#This Row],[количество]])</f>
        <v>4</v>
      </c>
      <c r="J58" s="16"/>
    </row>
    <row r="59" spans="1:10">
      <c r="A59" s="23">
        <v>41964</v>
      </c>
      <c r="B59" s="38">
        <f t="shared" si="1"/>
        <v>11</v>
      </c>
      <c r="C59" s="38">
        <f>YEAR(Таблица4[[#This Row],[дата]])</f>
        <v>2014</v>
      </c>
      <c r="D59" s="5"/>
      <c r="E59" s="22" t="s">
        <v>30</v>
      </c>
      <c r="F59" s="28" t="str">
        <f>VLOOKUP(расход!E59,'названия товара'!B:C,2,0)</f>
        <v>печенье</v>
      </c>
      <c r="G59" s="8" t="s">
        <v>17</v>
      </c>
      <c r="H59" s="10">
        <v>5</v>
      </c>
      <c r="I59" s="49">
        <f>IF(Таблица4[[#This Row],[операции]]="расход",Таблица4[[#This Row],[количество]]*-1,Таблица4[[#This Row],[количество]])</f>
        <v>5</v>
      </c>
      <c r="J59" s="16"/>
    </row>
    <row r="60" spans="1:10">
      <c r="A60" s="23">
        <v>41965</v>
      </c>
      <c r="B60" s="38">
        <f t="shared" si="1"/>
        <v>11</v>
      </c>
      <c r="C60" s="38">
        <f>YEAR(Таблица4[[#This Row],[дата]])</f>
        <v>2014</v>
      </c>
      <c r="D60" s="5"/>
      <c r="E60" s="22" t="s">
        <v>31</v>
      </c>
      <c r="F60" s="28" t="str">
        <f>VLOOKUP(расход!E60,'названия товара'!B:C,2,0)</f>
        <v>печенье</v>
      </c>
      <c r="G60" s="8" t="s">
        <v>17</v>
      </c>
      <c r="H60" s="10">
        <v>3</v>
      </c>
      <c r="I60" s="49">
        <f>IF(Таблица4[[#This Row],[операции]]="расход",Таблица4[[#This Row],[количество]]*-1,Таблица4[[#This Row],[количество]])</f>
        <v>3</v>
      </c>
      <c r="J60" s="16"/>
    </row>
    <row r="61" spans="1:10">
      <c r="A61" s="23">
        <v>41966</v>
      </c>
      <c r="B61" s="38">
        <f t="shared" si="1"/>
        <v>11</v>
      </c>
      <c r="C61" s="38">
        <f>YEAR(Таблица4[[#This Row],[дата]])</f>
        <v>2014</v>
      </c>
      <c r="D61" s="5"/>
      <c r="E61" s="22" t="s">
        <v>8</v>
      </c>
      <c r="F61" s="28" t="str">
        <f>VLOOKUP(расход!E61,'названия товара'!B:C,2,0)</f>
        <v>конфеты</v>
      </c>
      <c r="G61" s="8" t="s">
        <v>17</v>
      </c>
      <c r="H61" s="10">
        <v>3</v>
      </c>
      <c r="I61" s="49">
        <f>IF(Таблица4[[#This Row],[операции]]="расход",Таблица4[[#This Row],[количество]]*-1,Таблица4[[#This Row],[количество]])</f>
        <v>3</v>
      </c>
      <c r="J61" s="16"/>
    </row>
    <row r="62" spans="1:10">
      <c r="A62" s="23">
        <v>41967</v>
      </c>
      <c r="B62" s="38">
        <f t="shared" si="1"/>
        <v>11</v>
      </c>
      <c r="C62" s="38">
        <f>YEAR(Таблица4[[#This Row],[дата]])</f>
        <v>2014</v>
      </c>
      <c r="D62" s="5"/>
      <c r="E62" s="22" t="s">
        <v>9</v>
      </c>
      <c r="F62" s="28" t="str">
        <f>VLOOKUP(расход!E62,'названия товара'!B:C,2,0)</f>
        <v>конфеты</v>
      </c>
      <c r="G62" s="20" t="s">
        <v>18</v>
      </c>
      <c r="H62" s="10">
        <v>3</v>
      </c>
      <c r="I62" s="49">
        <f>IF(Таблица4[[#This Row],[операции]]="расход",Таблица4[[#This Row],[количество]]*-1,Таблица4[[#This Row],[количество]])</f>
        <v>-3</v>
      </c>
      <c r="J62" s="16"/>
    </row>
    <row r="63" spans="1:10">
      <c r="A63" s="23">
        <v>41968</v>
      </c>
      <c r="B63" s="38">
        <f t="shared" si="1"/>
        <v>11</v>
      </c>
      <c r="C63" s="38">
        <f>YEAR(Таблица4[[#This Row],[дата]])</f>
        <v>2014</v>
      </c>
      <c r="D63" s="5"/>
      <c r="E63" s="22" t="s">
        <v>32</v>
      </c>
      <c r="F63" s="28" t="str">
        <f>VLOOKUP(расход!E63,'названия товара'!B:C,2,0)</f>
        <v>конфеты</v>
      </c>
      <c r="G63" s="22" t="s">
        <v>18</v>
      </c>
      <c r="H63" s="10">
        <v>14</v>
      </c>
      <c r="I63" s="49">
        <f>IF(Таблица4[[#This Row],[операции]]="расход",Таблица4[[#This Row],[количество]]*-1,Таблица4[[#This Row],[количество]])</f>
        <v>-14</v>
      </c>
      <c r="J63" s="16"/>
    </row>
    <row r="64" spans="1:10">
      <c r="A64" s="23">
        <v>41969</v>
      </c>
      <c r="B64" s="38">
        <f t="shared" si="1"/>
        <v>11</v>
      </c>
      <c r="C64" s="38">
        <f>YEAR(Таблица4[[#This Row],[дата]])</f>
        <v>2014</v>
      </c>
      <c r="D64" s="5"/>
      <c r="E64" s="24" t="s">
        <v>33</v>
      </c>
      <c r="F64" s="28" t="str">
        <f>VLOOKUP(расход!E64,'названия товара'!B:C,2,0)</f>
        <v>конфеты</v>
      </c>
      <c r="G64" s="22" t="s">
        <v>18</v>
      </c>
      <c r="H64" s="10">
        <v>17</v>
      </c>
      <c r="I64" s="49">
        <f>IF(Таблица4[[#This Row],[операции]]="расход",Таблица4[[#This Row],[количество]]*-1,Таблица4[[#This Row],[количество]])</f>
        <v>-17</v>
      </c>
      <c r="J64" s="16"/>
    </row>
    <row r="65" spans="1:10">
      <c r="A65" s="23">
        <v>41970</v>
      </c>
      <c r="B65" s="38">
        <f t="shared" si="1"/>
        <v>11</v>
      </c>
      <c r="C65" s="38">
        <f>YEAR(Таблица4[[#This Row],[дата]])</f>
        <v>2014</v>
      </c>
      <c r="D65" s="5"/>
      <c r="E65" s="22" t="s">
        <v>29</v>
      </c>
      <c r="F65" s="28" t="str">
        <f>VLOOKUP(расход!E65,'названия товара'!B:C,2,0)</f>
        <v>овощи</v>
      </c>
      <c r="G65" s="22" t="s">
        <v>18</v>
      </c>
      <c r="H65" s="10">
        <v>3</v>
      </c>
      <c r="I65" s="49">
        <f>IF(Таблица4[[#This Row],[операции]]="расход",Таблица4[[#This Row],[количество]]*-1,Таблица4[[#This Row],[количество]])</f>
        <v>-3</v>
      </c>
      <c r="J65" s="16"/>
    </row>
    <row r="66" spans="1:10">
      <c r="A66" s="23">
        <v>41971</v>
      </c>
      <c r="B66" s="38">
        <f t="shared" si="1"/>
        <v>11</v>
      </c>
      <c r="C66" s="38">
        <f>YEAR(Таблица4[[#This Row],[дата]])</f>
        <v>2014</v>
      </c>
      <c r="D66" s="5"/>
      <c r="E66" s="22" t="s">
        <v>10</v>
      </c>
      <c r="F66" s="28" t="str">
        <f>VLOOKUP(расход!E66,'названия товара'!B:C,2,0)</f>
        <v>печенье</v>
      </c>
      <c r="G66" s="22" t="s">
        <v>17</v>
      </c>
      <c r="H66" s="10">
        <v>8</v>
      </c>
      <c r="I66" s="49">
        <f>IF(Таблица4[[#This Row],[операции]]="расход",Таблица4[[#This Row],[количество]]*-1,Таблица4[[#This Row],[количество]])</f>
        <v>8</v>
      </c>
      <c r="J66" s="16"/>
    </row>
    <row r="67" spans="1:10">
      <c r="A67" s="23">
        <v>41972</v>
      </c>
      <c r="B67" s="38">
        <f t="shared" si="1"/>
        <v>11</v>
      </c>
      <c r="C67" s="38">
        <f>YEAR(Таблица4[[#This Row],[дата]])</f>
        <v>2014</v>
      </c>
      <c r="D67" s="5"/>
      <c r="E67" s="22" t="s">
        <v>11</v>
      </c>
      <c r="F67" s="28" t="str">
        <f>VLOOKUP(расход!E67,'названия товара'!B:C,2,0)</f>
        <v>печенье</v>
      </c>
      <c r="G67" s="8" t="s">
        <v>18</v>
      </c>
      <c r="H67" s="10">
        <v>6</v>
      </c>
      <c r="I67" s="49">
        <f>IF(Таблица4[[#This Row],[операции]]="расход",Таблица4[[#This Row],[количество]]*-1,Таблица4[[#This Row],[количество]])</f>
        <v>-6</v>
      </c>
      <c r="J67" s="16"/>
    </row>
    <row r="68" spans="1:10">
      <c r="A68" s="23">
        <v>41973</v>
      </c>
      <c r="B68" s="38">
        <f t="shared" si="1"/>
        <v>11</v>
      </c>
      <c r="C68" s="38">
        <f>YEAR(Таблица4[[#This Row],[дата]])</f>
        <v>2014</v>
      </c>
      <c r="D68" s="5"/>
      <c r="E68" s="24" t="s">
        <v>30</v>
      </c>
      <c r="F68" s="28" t="str">
        <f>VLOOKUP(расход!E68,'названия товара'!B:C,2,0)</f>
        <v>печенье</v>
      </c>
      <c r="G68" s="8" t="s">
        <v>17</v>
      </c>
      <c r="H68" s="10">
        <v>7</v>
      </c>
      <c r="I68" s="49">
        <f>IF(Таблица4[[#This Row],[операции]]="расход",Таблица4[[#This Row],[количество]]*-1,Таблица4[[#This Row],[количество]])</f>
        <v>7</v>
      </c>
      <c r="J68" s="16"/>
    </row>
    <row r="69" spans="1:10">
      <c r="A69" s="23">
        <v>41974</v>
      </c>
      <c r="B69" s="38">
        <f t="shared" si="1"/>
        <v>12</v>
      </c>
      <c r="C69" s="38">
        <f>YEAR(Таблица4[[#This Row],[дата]])</f>
        <v>2014</v>
      </c>
      <c r="D69" s="5"/>
      <c r="E69" s="22" t="s">
        <v>10</v>
      </c>
      <c r="F69" s="28" t="str">
        <f>VLOOKUP(расход!E69,'названия товара'!B:C,2,0)</f>
        <v>печенье</v>
      </c>
      <c r="G69" s="8" t="s">
        <v>17</v>
      </c>
      <c r="H69" s="10">
        <v>9</v>
      </c>
      <c r="I69" s="49">
        <f>IF(Таблица4[[#This Row],[операции]]="расход",Таблица4[[#This Row],[количество]]*-1,Таблица4[[#This Row],[количество]])</f>
        <v>9</v>
      </c>
      <c r="J69" s="16"/>
    </row>
    <row r="70" spans="1:10">
      <c r="A70" s="23">
        <v>41975</v>
      </c>
      <c r="B70" s="38">
        <f t="shared" si="1"/>
        <v>12</v>
      </c>
      <c r="C70" s="38">
        <f>YEAR(Таблица4[[#This Row],[дата]])</f>
        <v>2014</v>
      </c>
      <c r="D70" s="5"/>
      <c r="E70" s="22" t="s">
        <v>11</v>
      </c>
      <c r="F70" s="28" t="str">
        <f>VLOOKUP(расход!E70,'названия товара'!B:C,2,0)</f>
        <v>печенье</v>
      </c>
      <c r="G70" s="8" t="s">
        <v>17</v>
      </c>
      <c r="H70" s="10">
        <v>4</v>
      </c>
      <c r="I70" s="49">
        <f>IF(Таблица4[[#This Row],[операции]]="расход",Таблица4[[#This Row],[количество]]*-1,Таблица4[[#This Row],[количество]])</f>
        <v>4</v>
      </c>
      <c r="J70" s="16"/>
    </row>
    <row r="71" spans="1:10">
      <c r="A71" s="23">
        <v>41976</v>
      </c>
      <c r="B71" s="38">
        <f t="shared" si="1"/>
        <v>12</v>
      </c>
      <c r="C71" s="38">
        <f>YEAR(Таблица4[[#This Row],[дата]])</f>
        <v>2014</v>
      </c>
      <c r="D71" s="5"/>
      <c r="E71" s="22" t="s">
        <v>30</v>
      </c>
      <c r="F71" s="28" t="str">
        <f>VLOOKUP(расход!E71,'названия товара'!B:C,2,0)</f>
        <v>печенье</v>
      </c>
      <c r="G71" s="8" t="s">
        <v>17</v>
      </c>
      <c r="H71" s="10">
        <v>5</v>
      </c>
      <c r="I71" s="49">
        <f>IF(Таблица4[[#This Row],[операции]]="расход",Таблица4[[#This Row],[количество]]*-1,Таблица4[[#This Row],[количество]])</f>
        <v>5</v>
      </c>
      <c r="J71" s="16"/>
    </row>
    <row r="72" spans="1:10">
      <c r="A72" s="23">
        <v>41977</v>
      </c>
      <c r="B72" s="38">
        <f t="shared" si="1"/>
        <v>12</v>
      </c>
      <c r="C72" s="38">
        <f>YEAR(Таблица4[[#This Row],[дата]])</f>
        <v>2014</v>
      </c>
      <c r="D72" s="5"/>
      <c r="E72" s="22" t="s">
        <v>31</v>
      </c>
      <c r="F72" s="28" t="str">
        <f>VLOOKUP(расход!E72,'названия товара'!B:C,2,0)</f>
        <v>печенье</v>
      </c>
      <c r="G72" s="8" t="s">
        <v>17</v>
      </c>
      <c r="H72" s="10">
        <v>3</v>
      </c>
      <c r="I72" s="49">
        <f>IF(Таблица4[[#This Row],[операции]]="расход",Таблица4[[#This Row],[количество]]*-1,Таблица4[[#This Row],[количество]])</f>
        <v>3</v>
      </c>
      <c r="J72" s="16"/>
    </row>
    <row r="73" spans="1:10">
      <c r="A73" s="23">
        <v>41978</v>
      </c>
      <c r="B73" s="38">
        <f t="shared" ref="B73:B104" si="2">MONTH(A73)</f>
        <v>12</v>
      </c>
      <c r="C73" s="38">
        <f>YEAR(Таблица4[[#This Row],[дата]])</f>
        <v>2014</v>
      </c>
      <c r="D73" s="5"/>
      <c r="E73" s="22" t="s">
        <v>8</v>
      </c>
      <c r="F73" s="28" t="str">
        <f>VLOOKUP(расход!E73,'названия товара'!B:C,2,0)</f>
        <v>конфеты</v>
      </c>
      <c r="G73" s="8" t="s">
        <v>17</v>
      </c>
      <c r="H73" s="10">
        <v>3</v>
      </c>
      <c r="I73" s="49">
        <f>IF(Таблица4[[#This Row],[операции]]="расход",Таблица4[[#This Row],[количество]]*-1,Таблица4[[#This Row],[количество]])</f>
        <v>3</v>
      </c>
      <c r="J73" s="16"/>
    </row>
    <row r="74" spans="1:10">
      <c r="A74" s="23">
        <v>41979</v>
      </c>
      <c r="B74" s="38">
        <f t="shared" si="2"/>
        <v>12</v>
      </c>
      <c r="C74" s="38">
        <f>YEAR(Таблица4[[#This Row],[дата]])</f>
        <v>2014</v>
      </c>
      <c r="D74" s="5"/>
      <c r="E74" s="22" t="s">
        <v>9</v>
      </c>
      <c r="F74" s="28" t="str">
        <f>VLOOKUP(расход!E74,'названия товара'!B:C,2,0)</f>
        <v>конфеты</v>
      </c>
      <c r="G74" s="20" t="s">
        <v>18</v>
      </c>
      <c r="H74" s="10">
        <v>3</v>
      </c>
      <c r="I74" s="49">
        <f>IF(Таблица4[[#This Row],[операции]]="расход",Таблица4[[#This Row],[количество]]*-1,Таблица4[[#This Row],[количество]])</f>
        <v>-3</v>
      </c>
      <c r="J74" s="16"/>
    </row>
    <row r="75" spans="1:10">
      <c r="A75" s="23">
        <v>41980</v>
      </c>
      <c r="B75" s="38">
        <f t="shared" si="2"/>
        <v>12</v>
      </c>
      <c r="C75" s="38">
        <f>YEAR(Таблица4[[#This Row],[дата]])</f>
        <v>2014</v>
      </c>
      <c r="D75" s="5"/>
      <c r="E75" s="22" t="s">
        <v>32</v>
      </c>
      <c r="F75" s="28" t="str">
        <f>VLOOKUP(расход!E75,'названия товара'!B:C,2,0)</f>
        <v>конфеты</v>
      </c>
      <c r="G75" s="22" t="s">
        <v>18</v>
      </c>
      <c r="H75" s="10">
        <v>14</v>
      </c>
      <c r="I75" s="49">
        <f>IF(Таблица4[[#This Row],[операции]]="расход",Таблица4[[#This Row],[количество]]*-1,Таблица4[[#This Row],[количество]])</f>
        <v>-14</v>
      </c>
      <c r="J75" s="16"/>
    </row>
    <row r="76" spans="1:10">
      <c r="A76" s="23">
        <v>41981</v>
      </c>
      <c r="B76" s="38">
        <f t="shared" si="2"/>
        <v>12</v>
      </c>
      <c r="C76" s="38">
        <f>YEAR(Таблица4[[#This Row],[дата]])</f>
        <v>2014</v>
      </c>
      <c r="D76" s="5"/>
      <c r="E76" s="24" t="s">
        <v>33</v>
      </c>
      <c r="F76" s="28" t="str">
        <f>VLOOKUP(расход!E76,'названия товара'!B:C,2,0)</f>
        <v>конфеты</v>
      </c>
      <c r="G76" s="22" t="s">
        <v>18</v>
      </c>
      <c r="H76" s="10">
        <v>17</v>
      </c>
      <c r="I76" s="49">
        <f>IF(Таблица4[[#This Row],[операции]]="расход",Таблица4[[#This Row],[количество]]*-1,Таблица4[[#This Row],[количество]])</f>
        <v>-17</v>
      </c>
      <c r="J76" s="16"/>
    </row>
    <row r="77" spans="1:10">
      <c r="A77" s="23">
        <v>41982</v>
      </c>
      <c r="B77" s="38">
        <f t="shared" si="2"/>
        <v>12</v>
      </c>
      <c r="C77" s="38">
        <f>YEAR(Таблица4[[#This Row],[дата]])</f>
        <v>2014</v>
      </c>
      <c r="D77" s="5"/>
      <c r="E77" s="22" t="s">
        <v>29</v>
      </c>
      <c r="F77" s="28" t="str">
        <f>VLOOKUP(расход!E77,'названия товара'!B:C,2,0)</f>
        <v>овощи</v>
      </c>
      <c r="G77" s="22" t="s">
        <v>18</v>
      </c>
      <c r="H77" s="10">
        <v>3</v>
      </c>
      <c r="I77" s="49">
        <f>IF(Таблица4[[#This Row],[операции]]="расход",Таблица4[[#This Row],[количество]]*-1,Таблица4[[#This Row],[количество]])</f>
        <v>-3</v>
      </c>
      <c r="J77" s="16"/>
    </row>
    <row r="78" spans="1:10">
      <c r="A78" s="23">
        <v>41983</v>
      </c>
      <c r="B78" s="38">
        <f t="shared" si="2"/>
        <v>12</v>
      </c>
      <c r="C78" s="38">
        <f>YEAR(Таблица4[[#This Row],[дата]])</f>
        <v>2014</v>
      </c>
      <c r="D78" s="5"/>
      <c r="E78" s="22" t="s">
        <v>10</v>
      </c>
      <c r="F78" s="28" t="str">
        <f>VLOOKUP(расход!E78,'названия товара'!B:C,2,0)</f>
        <v>печенье</v>
      </c>
      <c r="G78" s="22" t="s">
        <v>17</v>
      </c>
      <c r="H78" s="10">
        <v>8</v>
      </c>
      <c r="I78" s="49">
        <f>IF(Таблица4[[#This Row],[операции]]="расход",Таблица4[[#This Row],[количество]]*-1,Таблица4[[#This Row],[количество]])</f>
        <v>8</v>
      </c>
      <c r="J78" s="16"/>
    </row>
    <row r="79" spans="1:10">
      <c r="A79" s="23">
        <v>41984</v>
      </c>
      <c r="B79" s="38">
        <f t="shared" si="2"/>
        <v>12</v>
      </c>
      <c r="C79" s="38">
        <f>YEAR(Таблица4[[#This Row],[дата]])</f>
        <v>2014</v>
      </c>
      <c r="D79" s="5"/>
      <c r="E79" s="22" t="s">
        <v>11</v>
      </c>
      <c r="F79" s="28" t="str">
        <f>VLOOKUP(расход!E79,'названия товара'!B:C,2,0)</f>
        <v>печенье</v>
      </c>
      <c r="G79" s="8" t="s">
        <v>18</v>
      </c>
      <c r="H79" s="10">
        <v>6</v>
      </c>
      <c r="I79" s="49">
        <f>IF(Таблица4[[#This Row],[операции]]="расход",Таблица4[[#This Row],[количество]]*-1,Таблица4[[#This Row],[количество]])</f>
        <v>-6</v>
      </c>
      <c r="J79" s="16"/>
    </row>
    <row r="80" spans="1:10">
      <c r="A80" s="23">
        <v>41985</v>
      </c>
      <c r="B80" s="38">
        <f t="shared" si="2"/>
        <v>12</v>
      </c>
      <c r="C80" s="38">
        <f>YEAR(Таблица4[[#This Row],[дата]])</f>
        <v>2014</v>
      </c>
      <c r="D80" s="5"/>
      <c r="E80" s="24" t="s">
        <v>30</v>
      </c>
      <c r="F80" s="28" t="str">
        <f>VLOOKUP(расход!E80,'названия товара'!B:C,2,0)</f>
        <v>печенье</v>
      </c>
      <c r="G80" s="8" t="s">
        <v>17</v>
      </c>
      <c r="H80" s="10">
        <v>7</v>
      </c>
      <c r="I80" s="49">
        <f>IF(Таблица4[[#This Row],[операции]]="расход",Таблица4[[#This Row],[количество]]*-1,Таблица4[[#This Row],[количество]])</f>
        <v>7</v>
      </c>
      <c r="J80" s="16"/>
    </row>
    <row r="81" spans="1:10">
      <c r="A81" s="23">
        <v>41986</v>
      </c>
      <c r="B81" s="38">
        <f t="shared" si="2"/>
        <v>12</v>
      </c>
      <c r="C81" s="38">
        <f>YEAR(Таблица4[[#This Row],[дата]])</f>
        <v>2014</v>
      </c>
      <c r="D81" s="5"/>
      <c r="E81" s="22" t="s">
        <v>10</v>
      </c>
      <c r="F81" s="28" t="str">
        <f>VLOOKUP(расход!E81,'названия товара'!B:C,2,0)</f>
        <v>печенье</v>
      </c>
      <c r="G81" s="8" t="s">
        <v>17</v>
      </c>
      <c r="H81" s="10">
        <v>9</v>
      </c>
      <c r="I81" s="49">
        <f>IF(Таблица4[[#This Row],[операции]]="расход",Таблица4[[#This Row],[количество]]*-1,Таблица4[[#This Row],[количество]])</f>
        <v>9</v>
      </c>
      <c r="J81" s="16"/>
    </row>
    <row r="82" spans="1:10">
      <c r="A82" s="23">
        <v>41987</v>
      </c>
      <c r="B82" s="38">
        <f t="shared" si="2"/>
        <v>12</v>
      </c>
      <c r="C82" s="38">
        <f>YEAR(Таблица4[[#This Row],[дата]])</f>
        <v>2014</v>
      </c>
      <c r="D82" s="5"/>
      <c r="E82" s="22" t="s">
        <v>11</v>
      </c>
      <c r="F82" s="28" t="str">
        <f>VLOOKUP(расход!E82,'названия товара'!B:C,2,0)</f>
        <v>печенье</v>
      </c>
      <c r="G82" s="8" t="s">
        <v>17</v>
      </c>
      <c r="H82" s="10">
        <v>4</v>
      </c>
      <c r="I82" s="49">
        <f>IF(Таблица4[[#This Row],[операции]]="расход",Таблица4[[#This Row],[количество]]*-1,Таблица4[[#This Row],[количество]])</f>
        <v>4</v>
      </c>
      <c r="J82" s="16"/>
    </row>
    <row r="83" spans="1:10">
      <c r="A83" s="23">
        <v>41988</v>
      </c>
      <c r="B83" s="38">
        <f t="shared" si="2"/>
        <v>12</v>
      </c>
      <c r="C83" s="38">
        <f>YEAR(Таблица4[[#This Row],[дата]])</f>
        <v>2014</v>
      </c>
      <c r="D83" s="5"/>
      <c r="E83" s="22" t="s">
        <v>30</v>
      </c>
      <c r="F83" s="28" t="str">
        <f>VLOOKUP(расход!E83,'названия товара'!B:C,2,0)</f>
        <v>печенье</v>
      </c>
      <c r="G83" s="8" t="s">
        <v>17</v>
      </c>
      <c r="H83" s="10">
        <v>5</v>
      </c>
      <c r="I83" s="49">
        <f>IF(Таблица4[[#This Row],[операции]]="расход",Таблица4[[#This Row],[количество]]*-1,Таблица4[[#This Row],[количество]])</f>
        <v>5</v>
      </c>
      <c r="J83" s="16"/>
    </row>
    <row r="84" spans="1:10">
      <c r="A84" s="23">
        <v>41989</v>
      </c>
      <c r="B84" s="38">
        <f t="shared" si="2"/>
        <v>12</v>
      </c>
      <c r="C84" s="38">
        <f>YEAR(Таблица4[[#This Row],[дата]])</f>
        <v>2014</v>
      </c>
      <c r="D84" s="5"/>
      <c r="E84" s="22" t="s">
        <v>31</v>
      </c>
      <c r="F84" s="28" t="str">
        <f>VLOOKUP(расход!E84,'названия товара'!B:C,2,0)</f>
        <v>печенье</v>
      </c>
      <c r="G84" s="8" t="s">
        <v>17</v>
      </c>
      <c r="H84" s="10">
        <v>3</v>
      </c>
      <c r="I84" s="49">
        <f>IF(Таблица4[[#This Row],[операции]]="расход",Таблица4[[#This Row],[количество]]*-1,Таблица4[[#This Row],[количество]])</f>
        <v>3</v>
      </c>
      <c r="J84" s="16"/>
    </row>
    <row r="85" spans="1:10">
      <c r="A85" s="23">
        <v>41990</v>
      </c>
      <c r="B85" s="38">
        <f t="shared" si="2"/>
        <v>12</v>
      </c>
      <c r="C85" s="38">
        <f>YEAR(Таблица4[[#This Row],[дата]])</f>
        <v>2014</v>
      </c>
      <c r="D85" s="5"/>
      <c r="E85" s="22" t="s">
        <v>8</v>
      </c>
      <c r="F85" s="28" t="str">
        <f>VLOOKUP(расход!E85,'названия товара'!B:C,2,0)</f>
        <v>конфеты</v>
      </c>
      <c r="G85" s="8" t="s">
        <v>17</v>
      </c>
      <c r="H85" s="10">
        <v>3</v>
      </c>
      <c r="I85" s="49">
        <f>IF(Таблица4[[#This Row],[операции]]="расход",Таблица4[[#This Row],[количество]]*-1,Таблица4[[#This Row],[количество]])</f>
        <v>3</v>
      </c>
      <c r="J85" s="16"/>
    </row>
    <row r="86" spans="1:10">
      <c r="A86" s="23">
        <v>41991</v>
      </c>
      <c r="B86" s="38">
        <f t="shared" si="2"/>
        <v>12</v>
      </c>
      <c r="C86" s="38">
        <f>YEAR(Таблица4[[#This Row],[дата]])</f>
        <v>2014</v>
      </c>
      <c r="D86" s="5"/>
      <c r="E86" s="22" t="s">
        <v>9</v>
      </c>
      <c r="F86" s="28" t="str">
        <f>VLOOKUP(расход!E86,'названия товара'!B:C,2,0)</f>
        <v>конфеты</v>
      </c>
      <c r="G86" s="20" t="s">
        <v>18</v>
      </c>
      <c r="H86" s="10">
        <v>3</v>
      </c>
      <c r="I86" s="49">
        <f>IF(Таблица4[[#This Row],[операции]]="расход",Таблица4[[#This Row],[количество]]*-1,Таблица4[[#This Row],[количество]])</f>
        <v>-3</v>
      </c>
      <c r="J86" s="16"/>
    </row>
    <row r="87" spans="1:10">
      <c r="A87" s="23">
        <v>41992</v>
      </c>
      <c r="B87" s="38">
        <f t="shared" si="2"/>
        <v>12</v>
      </c>
      <c r="C87" s="38">
        <f>YEAR(Таблица4[[#This Row],[дата]])</f>
        <v>2014</v>
      </c>
      <c r="D87" s="5"/>
      <c r="E87" s="22" t="s">
        <v>32</v>
      </c>
      <c r="F87" s="28" t="str">
        <f>VLOOKUP(расход!E87,'названия товара'!B:C,2,0)</f>
        <v>конфеты</v>
      </c>
      <c r="G87" s="22" t="s">
        <v>18</v>
      </c>
      <c r="H87" s="10">
        <v>14</v>
      </c>
      <c r="I87" s="49">
        <f>IF(Таблица4[[#This Row],[операции]]="расход",Таблица4[[#This Row],[количество]]*-1,Таблица4[[#This Row],[количество]])</f>
        <v>-14</v>
      </c>
      <c r="J87" s="16"/>
    </row>
    <row r="88" spans="1:10">
      <c r="A88" s="23">
        <v>41993</v>
      </c>
      <c r="B88" s="38">
        <f t="shared" si="2"/>
        <v>12</v>
      </c>
      <c r="C88" s="38">
        <f>YEAR(Таблица4[[#This Row],[дата]])</f>
        <v>2014</v>
      </c>
      <c r="D88" s="5"/>
      <c r="E88" s="24" t="s">
        <v>33</v>
      </c>
      <c r="F88" s="28" t="str">
        <f>VLOOKUP(расход!E88,'названия товара'!B:C,2,0)</f>
        <v>конфеты</v>
      </c>
      <c r="G88" s="22" t="s">
        <v>18</v>
      </c>
      <c r="H88" s="10">
        <v>17</v>
      </c>
      <c r="I88" s="49">
        <f>IF(Таблица4[[#This Row],[операции]]="расход",Таблица4[[#This Row],[количество]]*-1,Таблица4[[#This Row],[количество]])</f>
        <v>-17</v>
      </c>
      <c r="J88" s="16"/>
    </row>
    <row r="89" spans="1:10">
      <c r="A89" s="23">
        <v>41994</v>
      </c>
      <c r="B89" s="38">
        <f t="shared" si="2"/>
        <v>12</v>
      </c>
      <c r="C89" s="38">
        <f>YEAR(Таблица4[[#This Row],[дата]])</f>
        <v>2014</v>
      </c>
      <c r="D89" s="5"/>
      <c r="E89" s="22" t="s">
        <v>29</v>
      </c>
      <c r="F89" s="28" t="str">
        <f>VLOOKUP(расход!E89,'названия товара'!B:C,2,0)</f>
        <v>овощи</v>
      </c>
      <c r="G89" s="22" t="s">
        <v>18</v>
      </c>
      <c r="H89" s="10">
        <v>3</v>
      </c>
      <c r="I89" s="49">
        <f>IF(Таблица4[[#This Row],[операции]]="расход",Таблица4[[#This Row],[количество]]*-1,Таблица4[[#This Row],[количество]])</f>
        <v>-3</v>
      </c>
      <c r="J89" s="16"/>
    </row>
    <row r="90" spans="1:10">
      <c r="A90" s="23">
        <v>41995</v>
      </c>
      <c r="B90" s="38">
        <f t="shared" si="2"/>
        <v>12</v>
      </c>
      <c r="C90" s="38">
        <f>YEAR(Таблица4[[#This Row],[дата]])</f>
        <v>2014</v>
      </c>
      <c r="D90" s="5"/>
      <c r="E90" s="22" t="s">
        <v>10</v>
      </c>
      <c r="F90" s="28" t="str">
        <f>VLOOKUP(расход!E90,'названия товара'!B:C,2,0)</f>
        <v>печенье</v>
      </c>
      <c r="G90" s="22" t="s">
        <v>17</v>
      </c>
      <c r="H90" s="10">
        <v>8</v>
      </c>
      <c r="I90" s="49">
        <f>IF(Таблица4[[#This Row],[операции]]="расход",Таблица4[[#This Row],[количество]]*-1,Таблица4[[#This Row],[количество]])</f>
        <v>8</v>
      </c>
      <c r="J90" s="16"/>
    </row>
    <row r="91" spans="1:10">
      <c r="A91" s="23">
        <v>41996</v>
      </c>
      <c r="B91" s="38">
        <f t="shared" si="2"/>
        <v>12</v>
      </c>
      <c r="C91" s="38">
        <f>YEAR(Таблица4[[#This Row],[дата]])</f>
        <v>2014</v>
      </c>
      <c r="D91" s="5"/>
      <c r="E91" s="22" t="s">
        <v>11</v>
      </c>
      <c r="F91" s="28" t="str">
        <f>VLOOKUP(расход!E91,'названия товара'!B:C,2,0)</f>
        <v>печенье</v>
      </c>
      <c r="G91" s="8" t="s">
        <v>18</v>
      </c>
      <c r="H91" s="10">
        <v>6</v>
      </c>
      <c r="I91" s="49">
        <f>IF(Таблица4[[#This Row],[операции]]="расход",Таблица4[[#This Row],[количество]]*-1,Таблица4[[#This Row],[количество]])</f>
        <v>-6</v>
      </c>
      <c r="J91" s="16"/>
    </row>
    <row r="92" spans="1:10">
      <c r="A92" s="23">
        <v>41997</v>
      </c>
      <c r="B92" s="38">
        <f t="shared" si="2"/>
        <v>12</v>
      </c>
      <c r="C92" s="38">
        <f>YEAR(Таблица4[[#This Row],[дата]])</f>
        <v>2014</v>
      </c>
      <c r="D92" s="5"/>
      <c r="E92" s="24" t="s">
        <v>30</v>
      </c>
      <c r="F92" s="28" t="str">
        <f>VLOOKUP(расход!E92,'названия товара'!B:C,2,0)</f>
        <v>печенье</v>
      </c>
      <c r="G92" s="8" t="s">
        <v>17</v>
      </c>
      <c r="H92" s="10">
        <v>7</v>
      </c>
      <c r="I92" s="49">
        <f>IF(Таблица4[[#This Row],[операции]]="расход",Таблица4[[#This Row],[количество]]*-1,Таблица4[[#This Row],[количество]])</f>
        <v>7</v>
      </c>
      <c r="J92" s="16"/>
    </row>
    <row r="93" spans="1:10">
      <c r="A93" s="23">
        <v>41998</v>
      </c>
      <c r="B93" s="38">
        <f t="shared" si="2"/>
        <v>12</v>
      </c>
      <c r="C93" s="38">
        <f>YEAR(Таблица4[[#This Row],[дата]])</f>
        <v>2014</v>
      </c>
      <c r="D93" s="5"/>
      <c r="E93" s="22" t="s">
        <v>10</v>
      </c>
      <c r="F93" s="28" t="str">
        <f>VLOOKUP(расход!E93,'названия товара'!B:C,2,0)</f>
        <v>печенье</v>
      </c>
      <c r="G93" s="8" t="s">
        <v>17</v>
      </c>
      <c r="H93" s="10">
        <v>9</v>
      </c>
      <c r="I93" s="49">
        <f>IF(Таблица4[[#This Row],[операции]]="расход",Таблица4[[#This Row],[количество]]*-1,Таблица4[[#This Row],[количество]])</f>
        <v>9</v>
      </c>
      <c r="J93" s="16"/>
    </row>
    <row r="94" spans="1:10">
      <c r="A94" s="23">
        <v>41999</v>
      </c>
      <c r="B94" s="38">
        <f t="shared" si="2"/>
        <v>12</v>
      </c>
      <c r="C94" s="38">
        <f>YEAR(Таблица4[[#This Row],[дата]])</f>
        <v>2014</v>
      </c>
      <c r="D94" s="5"/>
      <c r="E94" s="22" t="s">
        <v>11</v>
      </c>
      <c r="F94" s="28" t="str">
        <f>VLOOKUP(расход!E94,'названия товара'!B:C,2,0)</f>
        <v>печенье</v>
      </c>
      <c r="G94" s="8" t="s">
        <v>17</v>
      </c>
      <c r="H94" s="10">
        <v>4</v>
      </c>
      <c r="I94" s="49">
        <f>IF(Таблица4[[#This Row],[операции]]="расход",Таблица4[[#This Row],[количество]]*-1,Таблица4[[#This Row],[количество]])</f>
        <v>4</v>
      </c>
      <c r="J94" s="16"/>
    </row>
    <row r="95" spans="1:10">
      <c r="A95" s="23">
        <v>42000</v>
      </c>
      <c r="B95" s="38">
        <f t="shared" si="2"/>
        <v>12</v>
      </c>
      <c r="C95" s="38">
        <f>YEAR(Таблица4[[#This Row],[дата]])</f>
        <v>2014</v>
      </c>
      <c r="D95" s="5"/>
      <c r="E95" s="22" t="s">
        <v>30</v>
      </c>
      <c r="F95" s="28" t="str">
        <f>VLOOKUP(расход!E95,'названия товара'!B:C,2,0)</f>
        <v>печенье</v>
      </c>
      <c r="G95" s="8" t="s">
        <v>17</v>
      </c>
      <c r="H95" s="10">
        <v>5</v>
      </c>
      <c r="I95" s="49">
        <f>IF(Таблица4[[#This Row],[операции]]="расход",Таблица4[[#This Row],[количество]]*-1,Таблица4[[#This Row],[количество]])</f>
        <v>5</v>
      </c>
      <c r="J95" s="16"/>
    </row>
    <row r="96" spans="1:10">
      <c r="A96" s="23">
        <v>42001</v>
      </c>
      <c r="B96" s="38">
        <f t="shared" si="2"/>
        <v>12</v>
      </c>
      <c r="C96" s="38">
        <f>YEAR(Таблица4[[#This Row],[дата]])</f>
        <v>2014</v>
      </c>
      <c r="D96" s="5"/>
      <c r="E96" s="22" t="s">
        <v>31</v>
      </c>
      <c r="F96" s="28" t="str">
        <f>VLOOKUP(расход!E96,'названия товара'!B:C,2,0)</f>
        <v>печенье</v>
      </c>
      <c r="G96" s="8" t="s">
        <v>17</v>
      </c>
      <c r="H96" s="10">
        <v>3</v>
      </c>
      <c r="I96" s="49">
        <f>IF(Таблица4[[#This Row],[операции]]="расход",Таблица4[[#This Row],[количество]]*-1,Таблица4[[#This Row],[количество]])</f>
        <v>3</v>
      </c>
      <c r="J96" s="16"/>
    </row>
    <row r="97" spans="1:10">
      <c r="A97" s="23">
        <v>42002</v>
      </c>
      <c r="B97" s="38">
        <f t="shared" si="2"/>
        <v>12</v>
      </c>
      <c r="C97" s="38">
        <f>YEAR(Таблица4[[#This Row],[дата]])</f>
        <v>2014</v>
      </c>
      <c r="D97" s="5"/>
      <c r="E97" s="22" t="s">
        <v>8</v>
      </c>
      <c r="F97" s="28" t="str">
        <f>VLOOKUP(расход!E97,'названия товара'!B:C,2,0)</f>
        <v>конфеты</v>
      </c>
      <c r="G97" s="8" t="s">
        <v>17</v>
      </c>
      <c r="H97" s="10">
        <v>3</v>
      </c>
      <c r="I97" s="49">
        <f>IF(Таблица4[[#This Row],[операции]]="расход",Таблица4[[#This Row],[количество]]*-1,Таблица4[[#This Row],[количество]])</f>
        <v>3</v>
      </c>
      <c r="J97" s="16"/>
    </row>
    <row r="98" spans="1:10">
      <c r="A98" s="23">
        <v>42003</v>
      </c>
      <c r="B98" s="38">
        <f t="shared" si="2"/>
        <v>12</v>
      </c>
      <c r="C98" s="38">
        <f>YEAR(Таблица4[[#This Row],[дата]])</f>
        <v>2014</v>
      </c>
      <c r="D98" s="5"/>
      <c r="E98" s="22" t="s">
        <v>9</v>
      </c>
      <c r="F98" s="28" t="str">
        <f>VLOOKUP(расход!E98,'названия товара'!B:C,2,0)</f>
        <v>конфеты</v>
      </c>
      <c r="G98" s="20" t="s">
        <v>18</v>
      </c>
      <c r="H98" s="10">
        <v>3</v>
      </c>
      <c r="I98" s="49">
        <f>IF(Таблица4[[#This Row],[операции]]="расход",Таблица4[[#This Row],[количество]]*-1,Таблица4[[#This Row],[количество]])</f>
        <v>-3</v>
      </c>
      <c r="J98" s="16"/>
    </row>
    <row r="99" spans="1:10">
      <c r="A99" s="23">
        <v>42004</v>
      </c>
      <c r="B99" s="38">
        <f t="shared" si="2"/>
        <v>12</v>
      </c>
      <c r="C99" s="38">
        <f>YEAR(Таблица4[[#This Row],[дата]])</f>
        <v>2014</v>
      </c>
      <c r="D99" s="5"/>
      <c r="E99" s="22" t="s">
        <v>32</v>
      </c>
      <c r="F99" s="28" t="str">
        <f>VLOOKUP(расход!E99,'названия товара'!B:C,2,0)</f>
        <v>конфеты</v>
      </c>
      <c r="G99" s="22" t="s">
        <v>18</v>
      </c>
      <c r="H99" s="10">
        <v>14</v>
      </c>
      <c r="I99" s="49">
        <f>IF(Таблица4[[#This Row],[операции]]="расход",Таблица4[[#This Row],[количество]]*-1,Таблица4[[#This Row],[количество]])</f>
        <v>-14</v>
      </c>
      <c r="J99" s="16"/>
    </row>
    <row r="100" spans="1:10">
      <c r="A100" s="23">
        <v>42005</v>
      </c>
      <c r="B100" s="38">
        <f t="shared" si="2"/>
        <v>1</v>
      </c>
      <c r="C100" s="38">
        <f>YEAR(Таблица4[[#This Row],[дата]])</f>
        <v>2015</v>
      </c>
      <c r="D100" s="5"/>
      <c r="E100" s="24" t="s">
        <v>33</v>
      </c>
      <c r="F100" s="28" t="str">
        <f>VLOOKUP(расход!E100,'названия товара'!B:C,2,0)</f>
        <v>конфеты</v>
      </c>
      <c r="G100" s="22" t="s">
        <v>18</v>
      </c>
      <c r="H100" s="10">
        <v>17</v>
      </c>
      <c r="I100" s="49">
        <f>IF(Таблица4[[#This Row],[операции]]="расход",Таблица4[[#This Row],[количество]]*-1,Таблица4[[#This Row],[количество]])</f>
        <v>-17</v>
      </c>
      <c r="J100" s="16"/>
    </row>
    <row r="101" spans="1:10">
      <c r="A101" s="23">
        <v>42006</v>
      </c>
      <c r="B101" s="38">
        <f t="shared" si="2"/>
        <v>1</v>
      </c>
      <c r="C101" s="38">
        <f>YEAR(Таблица4[[#This Row],[дата]])</f>
        <v>2015</v>
      </c>
      <c r="D101" s="5"/>
      <c r="E101" s="22" t="s">
        <v>29</v>
      </c>
      <c r="F101" s="28" t="str">
        <f>VLOOKUP(расход!E101,'названия товара'!B:C,2,0)</f>
        <v>овощи</v>
      </c>
      <c r="G101" s="22" t="s">
        <v>18</v>
      </c>
      <c r="H101" s="10">
        <v>3</v>
      </c>
      <c r="I101" s="49">
        <f>IF(Таблица4[[#This Row],[операции]]="расход",Таблица4[[#This Row],[количество]]*-1,Таблица4[[#This Row],[количество]])</f>
        <v>-3</v>
      </c>
      <c r="J101" s="16"/>
    </row>
    <row r="102" spans="1:10">
      <c r="A102" s="23">
        <v>42007</v>
      </c>
      <c r="B102" s="38">
        <f t="shared" si="2"/>
        <v>1</v>
      </c>
      <c r="C102" s="38">
        <f>YEAR(Таблица4[[#This Row],[дата]])</f>
        <v>2015</v>
      </c>
      <c r="D102" s="5"/>
      <c r="E102" s="22" t="s">
        <v>10</v>
      </c>
      <c r="F102" s="28" t="str">
        <f>VLOOKUP(расход!E102,'названия товара'!B:C,2,0)</f>
        <v>печенье</v>
      </c>
      <c r="G102" s="22" t="s">
        <v>17</v>
      </c>
      <c r="H102" s="10">
        <v>8</v>
      </c>
      <c r="I102" s="49">
        <f>IF(Таблица4[[#This Row],[операции]]="расход",Таблица4[[#This Row],[количество]]*-1,Таблица4[[#This Row],[количество]])</f>
        <v>8</v>
      </c>
      <c r="J102" s="16"/>
    </row>
    <row r="103" spans="1:10">
      <c r="A103" s="23">
        <v>42008</v>
      </c>
      <c r="B103" s="38">
        <f t="shared" si="2"/>
        <v>1</v>
      </c>
      <c r="C103" s="38">
        <f>YEAR(Таблица4[[#This Row],[дата]])</f>
        <v>2015</v>
      </c>
      <c r="D103" s="5"/>
      <c r="E103" s="22" t="s">
        <v>11</v>
      </c>
      <c r="F103" s="28" t="str">
        <f>VLOOKUP(расход!E103,'названия товара'!B:C,2,0)</f>
        <v>печенье</v>
      </c>
      <c r="G103" s="8" t="s">
        <v>18</v>
      </c>
      <c r="H103" s="10">
        <v>6</v>
      </c>
      <c r="I103" s="49">
        <f>IF(Таблица4[[#This Row],[операции]]="расход",Таблица4[[#This Row],[количество]]*-1,Таблица4[[#This Row],[количество]])</f>
        <v>-6</v>
      </c>
      <c r="J103" s="16"/>
    </row>
    <row r="104" spans="1:10">
      <c r="A104" s="23">
        <v>42009</v>
      </c>
      <c r="B104" s="38">
        <f t="shared" si="2"/>
        <v>1</v>
      </c>
      <c r="C104" s="38">
        <f>YEAR(Таблица4[[#This Row],[дата]])</f>
        <v>2015</v>
      </c>
      <c r="D104" s="5"/>
      <c r="E104" s="24" t="s">
        <v>30</v>
      </c>
      <c r="F104" s="28" t="str">
        <f>VLOOKUP(расход!E104,'названия товара'!B:C,2,0)</f>
        <v>печенье</v>
      </c>
      <c r="G104" s="8" t="s">
        <v>17</v>
      </c>
      <c r="H104" s="10">
        <v>7</v>
      </c>
      <c r="I104" s="49">
        <f>IF(Таблица4[[#This Row],[операции]]="расход",Таблица4[[#This Row],[количество]]*-1,Таблица4[[#This Row],[количество]])</f>
        <v>7</v>
      </c>
      <c r="J104" s="16"/>
    </row>
    <row r="105" spans="1:10">
      <c r="A105" s="23">
        <v>42010</v>
      </c>
      <c r="B105" s="38">
        <f t="shared" ref="B105:B136" si="3">MONTH(A105)</f>
        <v>1</v>
      </c>
      <c r="C105" s="38">
        <f>YEAR(Таблица4[[#This Row],[дата]])</f>
        <v>2015</v>
      </c>
      <c r="D105" s="5"/>
      <c r="E105" s="22" t="s">
        <v>10</v>
      </c>
      <c r="F105" s="28" t="str">
        <f>VLOOKUP(расход!E105,'названия товара'!B:C,2,0)</f>
        <v>печенье</v>
      </c>
      <c r="G105" s="8" t="s">
        <v>17</v>
      </c>
      <c r="H105" s="10">
        <v>9</v>
      </c>
      <c r="I105" s="49">
        <f>IF(Таблица4[[#This Row],[операции]]="расход",Таблица4[[#This Row],[количество]]*-1,Таблица4[[#This Row],[количество]])</f>
        <v>9</v>
      </c>
      <c r="J105" s="16"/>
    </row>
    <row r="106" spans="1:10">
      <c r="A106" s="23">
        <v>42011</v>
      </c>
      <c r="B106" s="38">
        <f t="shared" si="3"/>
        <v>1</v>
      </c>
      <c r="C106" s="38">
        <f>YEAR(Таблица4[[#This Row],[дата]])</f>
        <v>2015</v>
      </c>
      <c r="D106" s="5"/>
      <c r="E106" s="22" t="s">
        <v>11</v>
      </c>
      <c r="F106" s="28" t="str">
        <f>VLOOKUP(расход!E106,'названия товара'!B:C,2,0)</f>
        <v>печенье</v>
      </c>
      <c r="G106" s="8" t="s">
        <v>17</v>
      </c>
      <c r="H106" s="10">
        <v>4</v>
      </c>
      <c r="I106" s="49">
        <f>IF(Таблица4[[#This Row],[операции]]="расход",Таблица4[[#This Row],[количество]]*-1,Таблица4[[#This Row],[количество]])</f>
        <v>4</v>
      </c>
      <c r="J106" s="16"/>
    </row>
    <row r="107" spans="1:10">
      <c r="A107" s="23">
        <v>42012</v>
      </c>
      <c r="B107" s="38">
        <f t="shared" si="3"/>
        <v>1</v>
      </c>
      <c r="C107" s="38">
        <f>YEAR(Таблица4[[#This Row],[дата]])</f>
        <v>2015</v>
      </c>
      <c r="D107" s="5"/>
      <c r="E107" s="22" t="s">
        <v>30</v>
      </c>
      <c r="F107" s="28" t="str">
        <f>VLOOKUP(расход!E107,'названия товара'!B:C,2,0)</f>
        <v>печенье</v>
      </c>
      <c r="G107" s="8" t="s">
        <v>17</v>
      </c>
      <c r="H107" s="10">
        <v>5</v>
      </c>
      <c r="I107" s="49">
        <f>IF(Таблица4[[#This Row],[операции]]="расход",Таблица4[[#This Row],[количество]]*-1,Таблица4[[#This Row],[количество]])</f>
        <v>5</v>
      </c>
      <c r="J107" s="16"/>
    </row>
    <row r="108" spans="1:10">
      <c r="A108" s="23">
        <v>42013</v>
      </c>
      <c r="B108" s="38">
        <f t="shared" si="3"/>
        <v>1</v>
      </c>
      <c r="C108" s="38">
        <f>YEAR(Таблица4[[#This Row],[дата]])</f>
        <v>2015</v>
      </c>
      <c r="D108" s="5"/>
      <c r="E108" s="22" t="s">
        <v>31</v>
      </c>
      <c r="F108" s="28" t="str">
        <f>VLOOKUP(расход!E108,'названия товара'!B:C,2,0)</f>
        <v>печенье</v>
      </c>
      <c r="G108" s="8" t="s">
        <v>17</v>
      </c>
      <c r="H108" s="10">
        <v>3</v>
      </c>
      <c r="I108" s="49">
        <f>IF(Таблица4[[#This Row],[операции]]="расход",Таблица4[[#This Row],[количество]]*-1,Таблица4[[#This Row],[количество]])</f>
        <v>3</v>
      </c>
      <c r="J108" s="16"/>
    </row>
    <row r="109" spans="1:10">
      <c r="A109" s="23">
        <v>42014</v>
      </c>
      <c r="B109" s="38">
        <f t="shared" si="3"/>
        <v>1</v>
      </c>
      <c r="C109" s="38">
        <f>YEAR(Таблица4[[#This Row],[дата]])</f>
        <v>2015</v>
      </c>
      <c r="D109" s="5"/>
      <c r="E109" s="22" t="s">
        <v>8</v>
      </c>
      <c r="F109" s="28" t="str">
        <f>VLOOKUP(расход!E109,'названия товара'!B:C,2,0)</f>
        <v>конфеты</v>
      </c>
      <c r="G109" s="8" t="s">
        <v>17</v>
      </c>
      <c r="H109" s="10">
        <v>3</v>
      </c>
      <c r="I109" s="49">
        <f>IF(Таблица4[[#This Row],[операции]]="расход",Таблица4[[#This Row],[количество]]*-1,Таблица4[[#This Row],[количество]])</f>
        <v>3</v>
      </c>
      <c r="J109" s="16"/>
    </row>
    <row r="110" spans="1:10">
      <c r="A110" s="23">
        <v>42015</v>
      </c>
      <c r="B110" s="38">
        <f t="shared" si="3"/>
        <v>1</v>
      </c>
      <c r="C110" s="38">
        <f>YEAR(Таблица4[[#This Row],[дата]])</f>
        <v>2015</v>
      </c>
      <c r="D110" s="5"/>
      <c r="E110" s="22" t="s">
        <v>9</v>
      </c>
      <c r="F110" s="28" t="str">
        <f>VLOOKUP(расход!E110,'названия товара'!B:C,2,0)</f>
        <v>конфеты</v>
      </c>
      <c r="G110" s="20" t="s">
        <v>18</v>
      </c>
      <c r="H110" s="10">
        <v>3</v>
      </c>
      <c r="I110" s="49">
        <f>IF(Таблица4[[#This Row],[операции]]="расход",Таблица4[[#This Row],[количество]]*-1,Таблица4[[#This Row],[количество]])</f>
        <v>-3</v>
      </c>
      <c r="J110" s="16"/>
    </row>
    <row r="111" spans="1:10">
      <c r="A111" s="23">
        <v>42016</v>
      </c>
      <c r="B111" s="38">
        <f t="shared" si="3"/>
        <v>1</v>
      </c>
      <c r="C111" s="38">
        <f>YEAR(Таблица4[[#This Row],[дата]])</f>
        <v>2015</v>
      </c>
      <c r="D111" s="5"/>
      <c r="E111" s="22" t="s">
        <v>32</v>
      </c>
      <c r="F111" s="28" t="str">
        <f>VLOOKUP(расход!E111,'названия товара'!B:C,2,0)</f>
        <v>конфеты</v>
      </c>
      <c r="G111" s="22" t="s">
        <v>18</v>
      </c>
      <c r="H111" s="10">
        <v>14</v>
      </c>
      <c r="I111" s="49">
        <f>IF(Таблица4[[#This Row],[операции]]="расход",Таблица4[[#This Row],[количество]]*-1,Таблица4[[#This Row],[количество]])</f>
        <v>-14</v>
      </c>
      <c r="J111" s="16"/>
    </row>
    <row r="112" spans="1:10">
      <c r="A112" s="23">
        <v>42017</v>
      </c>
      <c r="B112" s="38">
        <f t="shared" si="3"/>
        <v>1</v>
      </c>
      <c r="C112" s="38">
        <f>YEAR(Таблица4[[#This Row],[дата]])</f>
        <v>2015</v>
      </c>
      <c r="D112" s="5"/>
      <c r="E112" s="24" t="s">
        <v>33</v>
      </c>
      <c r="F112" s="28" t="str">
        <f>VLOOKUP(расход!E112,'названия товара'!B:C,2,0)</f>
        <v>конфеты</v>
      </c>
      <c r="G112" s="22" t="s">
        <v>18</v>
      </c>
      <c r="H112" s="10">
        <v>17</v>
      </c>
      <c r="I112" s="49">
        <f>IF(Таблица4[[#This Row],[операции]]="расход",Таблица4[[#This Row],[количество]]*-1,Таблица4[[#This Row],[количество]])</f>
        <v>-17</v>
      </c>
      <c r="J112" s="16"/>
    </row>
    <row r="113" spans="1:10">
      <c r="A113" s="23">
        <v>42018</v>
      </c>
      <c r="B113" s="38">
        <f t="shared" si="3"/>
        <v>1</v>
      </c>
      <c r="C113" s="38">
        <f>YEAR(Таблица4[[#This Row],[дата]])</f>
        <v>2015</v>
      </c>
      <c r="D113" s="5"/>
      <c r="E113" s="22" t="s">
        <v>29</v>
      </c>
      <c r="F113" s="28" t="str">
        <f>VLOOKUP(расход!E113,'названия товара'!B:C,2,0)</f>
        <v>овощи</v>
      </c>
      <c r="G113" s="22" t="s">
        <v>18</v>
      </c>
      <c r="H113" s="10">
        <v>3</v>
      </c>
      <c r="I113" s="49">
        <f>IF(Таблица4[[#This Row],[операции]]="расход",Таблица4[[#This Row],[количество]]*-1,Таблица4[[#This Row],[количество]])</f>
        <v>-3</v>
      </c>
      <c r="J113" s="16"/>
    </row>
    <row r="114" spans="1:10">
      <c r="A114" s="23">
        <v>42019</v>
      </c>
      <c r="B114" s="38">
        <f t="shared" si="3"/>
        <v>1</v>
      </c>
      <c r="C114" s="38">
        <f>YEAR(Таблица4[[#This Row],[дата]])</f>
        <v>2015</v>
      </c>
      <c r="D114" s="5"/>
      <c r="E114" s="22" t="s">
        <v>10</v>
      </c>
      <c r="F114" s="28" t="str">
        <f>VLOOKUP(расход!E114,'названия товара'!B:C,2,0)</f>
        <v>печенье</v>
      </c>
      <c r="G114" s="22" t="s">
        <v>17</v>
      </c>
      <c r="H114" s="10">
        <v>8</v>
      </c>
      <c r="I114" s="49">
        <f>IF(Таблица4[[#This Row],[операции]]="расход",Таблица4[[#This Row],[количество]]*-1,Таблица4[[#This Row],[количество]])</f>
        <v>8</v>
      </c>
      <c r="J114" s="16"/>
    </row>
    <row r="115" spans="1:10">
      <c r="A115" s="23">
        <v>42020</v>
      </c>
      <c r="B115" s="38">
        <f t="shared" si="3"/>
        <v>1</v>
      </c>
      <c r="C115" s="38">
        <f>YEAR(Таблица4[[#This Row],[дата]])</f>
        <v>2015</v>
      </c>
      <c r="D115" s="5"/>
      <c r="E115" s="22" t="s">
        <v>11</v>
      </c>
      <c r="F115" s="28" t="str">
        <f>VLOOKUP(расход!E115,'названия товара'!B:C,2,0)</f>
        <v>печенье</v>
      </c>
      <c r="G115" s="8" t="s">
        <v>18</v>
      </c>
      <c r="H115" s="10">
        <v>6</v>
      </c>
      <c r="I115" s="49">
        <f>IF(Таблица4[[#This Row],[операции]]="расход",Таблица4[[#This Row],[количество]]*-1,Таблица4[[#This Row],[количество]])</f>
        <v>-6</v>
      </c>
      <c r="J115" s="16"/>
    </row>
    <row r="116" spans="1:10">
      <c r="A116" s="23">
        <v>42021</v>
      </c>
      <c r="B116" s="38">
        <f t="shared" si="3"/>
        <v>1</v>
      </c>
      <c r="C116" s="38">
        <f>YEAR(Таблица4[[#This Row],[дата]])</f>
        <v>2015</v>
      </c>
      <c r="D116" s="5"/>
      <c r="E116" s="24" t="s">
        <v>30</v>
      </c>
      <c r="F116" s="28" t="str">
        <f>VLOOKUP(расход!E116,'названия товара'!B:C,2,0)</f>
        <v>печенье</v>
      </c>
      <c r="G116" s="8" t="s">
        <v>17</v>
      </c>
      <c r="H116" s="10">
        <v>7</v>
      </c>
      <c r="I116" s="49">
        <f>IF(Таблица4[[#This Row],[операции]]="расход",Таблица4[[#This Row],[количество]]*-1,Таблица4[[#This Row],[количество]])</f>
        <v>7</v>
      </c>
      <c r="J116" s="16"/>
    </row>
    <row r="117" spans="1:10">
      <c r="A117" s="23">
        <v>42022</v>
      </c>
      <c r="B117" s="38">
        <f t="shared" si="3"/>
        <v>1</v>
      </c>
      <c r="C117" s="38">
        <f>YEAR(Таблица4[[#This Row],[дата]])</f>
        <v>2015</v>
      </c>
      <c r="D117" s="5"/>
      <c r="E117" s="22" t="s">
        <v>10</v>
      </c>
      <c r="F117" s="28" t="str">
        <f>VLOOKUP(расход!E117,'названия товара'!B:C,2,0)</f>
        <v>печенье</v>
      </c>
      <c r="G117" s="8" t="s">
        <v>17</v>
      </c>
      <c r="H117" s="10">
        <v>9</v>
      </c>
      <c r="I117" s="49">
        <f>IF(Таблица4[[#This Row],[операции]]="расход",Таблица4[[#This Row],[количество]]*-1,Таблица4[[#This Row],[количество]])</f>
        <v>9</v>
      </c>
      <c r="J117" s="16"/>
    </row>
    <row r="118" spans="1:10">
      <c r="A118" s="23">
        <v>42023</v>
      </c>
      <c r="B118" s="38">
        <f t="shared" si="3"/>
        <v>1</v>
      </c>
      <c r="C118" s="38">
        <f>YEAR(Таблица4[[#This Row],[дата]])</f>
        <v>2015</v>
      </c>
      <c r="D118" s="5"/>
      <c r="E118" s="22" t="s">
        <v>11</v>
      </c>
      <c r="F118" s="28" t="str">
        <f>VLOOKUP(расход!E118,'названия товара'!B:C,2,0)</f>
        <v>печенье</v>
      </c>
      <c r="G118" s="8" t="s">
        <v>17</v>
      </c>
      <c r="H118" s="10">
        <v>4</v>
      </c>
      <c r="I118" s="49">
        <f>IF(Таблица4[[#This Row],[операции]]="расход",Таблица4[[#This Row],[количество]]*-1,Таблица4[[#This Row],[количество]])</f>
        <v>4</v>
      </c>
      <c r="J118" s="16"/>
    </row>
    <row r="119" spans="1:10">
      <c r="A119" s="23">
        <v>42024</v>
      </c>
      <c r="B119" s="38">
        <f t="shared" si="3"/>
        <v>1</v>
      </c>
      <c r="C119" s="38">
        <f>YEAR(Таблица4[[#This Row],[дата]])</f>
        <v>2015</v>
      </c>
      <c r="D119" s="5"/>
      <c r="E119" s="22" t="s">
        <v>30</v>
      </c>
      <c r="F119" s="28" t="str">
        <f>VLOOKUP(расход!E119,'названия товара'!B:C,2,0)</f>
        <v>печенье</v>
      </c>
      <c r="G119" s="8" t="s">
        <v>17</v>
      </c>
      <c r="H119" s="10">
        <v>5</v>
      </c>
      <c r="I119" s="49">
        <f>IF(Таблица4[[#This Row],[операции]]="расход",Таблица4[[#This Row],[количество]]*-1,Таблица4[[#This Row],[количество]])</f>
        <v>5</v>
      </c>
      <c r="J119" s="16"/>
    </row>
    <row r="120" spans="1:10">
      <c r="A120" s="23">
        <v>42025</v>
      </c>
      <c r="B120" s="38">
        <f t="shared" si="3"/>
        <v>1</v>
      </c>
      <c r="C120" s="38">
        <f>YEAR(Таблица4[[#This Row],[дата]])</f>
        <v>2015</v>
      </c>
      <c r="D120" s="5"/>
      <c r="E120" s="22" t="s">
        <v>31</v>
      </c>
      <c r="F120" s="28" t="str">
        <f>VLOOKUP(расход!E120,'названия товара'!B:C,2,0)</f>
        <v>печенье</v>
      </c>
      <c r="G120" s="8" t="s">
        <v>17</v>
      </c>
      <c r="H120" s="10">
        <v>3</v>
      </c>
      <c r="I120" s="49">
        <f>IF(Таблица4[[#This Row],[операции]]="расход",Таблица4[[#This Row],[количество]]*-1,Таблица4[[#This Row],[количество]])</f>
        <v>3</v>
      </c>
      <c r="J120" s="16"/>
    </row>
    <row r="121" spans="1:10">
      <c r="A121" s="23">
        <v>42026</v>
      </c>
      <c r="B121" s="38">
        <f t="shared" si="3"/>
        <v>1</v>
      </c>
      <c r="C121" s="38">
        <f>YEAR(Таблица4[[#This Row],[дата]])</f>
        <v>2015</v>
      </c>
      <c r="D121" s="5"/>
      <c r="E121" s="22" t="s">
        <v>8</v>
      </c>
      <c r="F121" s="28" t="str">
        <f>VLOOKUP(расход!E121,'названия товара'!B:C,2,0)</f>
        <v>конфеты</v>
      </c>
      <c r="G121" s="8" t="s">
        <v>17</v>
      </c>
      <c r="H121" s="10">
        <v>3</v>
      </c>
      <c r="I121" s="49">
        <f>IF(Таблица4[[#This Row],[операции]]="расход",Таблица4[[#This Row],[количество]]*-1,Таблица4[[#This Row],[количество]])</f>
        <v>3</v>
      </c>
      <c r="J121" s="16"/>
    </row>
    <row r="122" spans="1:10">
      <c r="A122" s="23">
        <v>42027</v>
      </c>
      <c r="B122" s="38">
        <f t="shared" si="3"/>
        <v>1</v>
      </c>
      <c r="C122" s="38">
        <f>YEAR(Таблица4[[#This Row],[дата]])</f>
        <v>2015</v>
      </c>
      <c r="D122" s="5"/>
      <c r="E122" s="22" t="s">
        <v>9</v>
      </c>
      <c r="F122" s="28" t="str">
        <f>VLOOKUP(расход!E122,'названия товара'!B:C,2,0)</f>
        <v>конфеты</v>
      </c>
      <c r="G122" s="20" t="s">
        <v>18</v>
      </c>
      <c r="H122" s="10">
        <v>3</v>
      </c>
      <c r="I122" s="49">
        <f>IF(Таблица4[[#This Row],[операции]]="расход",Таблица4[[#This Row],[количество]]*-1,Таблица4[[#This Row],[количество]])</f>
        <v>-3</v>
      </c>
      <c r="J122" s="16"/>
    </row>
    <row r="123" spans="1:10">
      <c r="A123" s="23">
        <v>42028</v>
      </c>
      <c r="B123" s="38">
        <f t="shared" si="3"/>
        <v>1</v>
      </c>
      <c r="C123" s="38">
        <f>YEAR(Таблица4[[#This Row],[дата]])</f>
        <v>2015</v>
      </c>
      <c r="D123" s="5"/>
      <c r="E123" s="22" t="s">
        <v>32</v>
      </c>
      <c r="F123" s="28" t="str">
        <f>VLOOKUP(расход!E123,'названия товара'!B:C,2,0)</f>
        <v>конфеты</v>
      </c>
      <c r="G123" s="22" t="s">
        <v>18</v>
      </c>
      <c r="H123" s="10">
        <v>14</v>
      </c>
      <c r="I123" s="49">
        <f>IF(Таблица4[[#This Row],[операции]]="расход",Таблица4[[#This Row],[количество]]*-1,Таблица4[[#This Row],[количество]])</f>
        <v>-14</v>
      </c>
      <c r="J123" s="16"/>
    </row>
    <row r="124" spans="1:10">
      <c r="A124" s="23">
        <v>42029</v>
      </c>
      <c r="B124" s="38">
        <f t="shared" si="3"/>
        <v>1</v>
      </c>
      <c r="C124" s="38">
        <f>YEAR(Таблица4[[#This Row],[дата]])</f>
        <v>2015</v>
      </c>
      <c r="D124" s="5"/>
      <c r="E124" s="24" t="s">
        <v>33</v>
      </c>
      <c r="F124" s="28" t="str">
        <f>VLOOKUP(расход!E124,'названия товара'!B:C,2,0)</f>
        <v>конфеты</v>
      </c>
      <c r="G124" s="22" t="s">
        <v>18</v>
      </c>
      <c r="H124" s="10">
        <v>17</v>
      </c>
      <c r="I124" s="49">
        <f>IF(Таблица4[[#This Row],[операции]]="расход",Таблица4[[#This Row],[количество]]*-1,Таблица4[[#This Row],[количество]])</f>
        <v>-17</v>
      </c>
      <c r="J124" s="16"/>
    </row>
    <row r="125" spans="1:10">
      <c r="A125" s="23">
        <v>42030</v>
      </c>
      <c r="B125" s="38">
        <f t="shared" si="3"/>
        <v>1</v>
      </c>
      <c r="C125" s="38">
        <f>YEAR(Таблица4[[#This Row],[дата]])</f>
        <v>2015</v>
      </c>
      <c r="D125" s="5"/>
      <c r="E125" s="22" t="s">
        <v>29</v>
      </c>
      <c r="F125" s="28" t="str">
        <f>VLOOKUP(расход!E125,'названия товара'!B:C,2,0)</f>
        <v>овощи</v>
      </c>
      <c r="G125" s="22" t="s">
        <v>18</v>
      </c>
      <c r="H125" s="10">
        <v>3</v>
      </c>
      <c r="I125" s="49">
        <f>IF(Таблица4[[#This Row],[операции]]="расход",Таблица4[[#This Row],[количество]]*-1,Таблица4[[#This Row],[количество]])</f>
        <v>-3</v>
      </c>
      <c r="J125" s="16"/>
    </row>
    <row r="126" spans="1:10">
      <c r="A126" s="23">
        <v>42031</v>
      </c>
      <c r="B126" s="38">
        <f t="shared" si="3"/>
        <v>1</v>
      </c>
      <c r="C126" s="38">
        <f>YEAR(Таблица4[[#This Row],[дата]])</f>
        <v>2015</v>
      </c>
      <c r="D126" s="5"/>
      <c r="E126" s="22" t="s">
        <v>10</v>
      </c>
      <c r="F126" s="28" t="str">
        <f>VLOOKUP(расход!E126,'названия товара'!B:C,2,0)</f>
        <v>печенье</v>
      </c>
      <c r="G126" s="22" t="s">
        <v>17</v>
      </c>
      <c r="H126" s="10">
        <v>8</v>
      </c>
      <c r="I126" s="49">
        <f>IF(Таблица4[[#This Row],[операции]]="расход",Таблица4[[#This Row],[количество]]*-1,Таблица4[[#This Row],[количество]])</f>
        <v>8</v>
      </c>
      <c r="J126" s="16"/>
    </row>
    <row r="127" spans="1:10">
      <c r="A127" s="23">
        <v>42032</v>
      </c>
      <c r="B127" s="38">
        <f t="shared" si="3"/>
        <v>1</v>
      </c>
      <c r="C127" s="38">
        <f>YEAR(Таблица4[[#This Row],[дата]])</f>
        <v>2015</v>
      </c>
      <c r="D127" s="5"/>
      <c r="E127" s="22" t="s">
        <v>11</v>
      </c>
      <c r="F127" s="28" t="str">
        <f>VLOOKUP(расход!E127,'названия товара'!B:C,2,0)</f>
        <v>печенье</v>
      </c>
      <c r="G127" s="8" t="s">
        <v>18</v>
      </c>
      <c r="H127" s="10">
        <v>6</v>
      </c>
      <c r="I127" s="49">
        <f>IF(Таблица4[[#This Row],[операции]]="расход",Таблица4[[#This Row],[количество]]*-1,Таблица4[[#This Row],[количество]])</f>
        <v>-6</v>
      </c>
      <c r="J127" s="16"/>
    </row>
    <row r="128" spans="1:10">
      <c r="A128" s="23">
        <v>42033</v>
      </c>
      <c r="B128" s="38">
        <f t="shared" si="3"/>
        <v>1</v>
      </c>
      <c r="C128" s="38">
        <f>YEAR(Таблица4[[#This Row],[дата]])</f>
        <v>2015</v>
      </c>
      <c r="D128" s="5"/>
      <c r="E128" s="24" t="s">
        <v>30</v>
      </c>
      <c r="F128" s="28" t="str">
        <f>VLOOKUP(расход!E128,'названия товара'!B:C,2,0)</f>
        <v>печенье</v>
      </c>
      <c r="G128" s="8" t="s">
        <v>17</v>
      </c>
      <c r="H128" s="10">
        <v>7</v>
      </c>
      <c r="I128" s="49">
        <f>IF(Таблица4[[#This Row],[операции]]="расход",Таблица4[[#This Row],[количество]]*-1,Таблица4[[#This Row],[количество]])</f>
        <v>7</v>
      </c>
      <c r="J128" s="16"/>
    </row>
    <row r="129" spans="1:10">
      <c r="A129" s="23">
        <v>42034</v>
      </c>
      <c r="B129" s="38">
        <f t="shared" si="3"/>
        <v>1</v>
      </c>
      <c r="C129" s="38">
        <f>YEAR(Таблица4[[#This Row],[дата]])</f>
        <v>2015</v>
      </c>
      <c r="D129" s="5"/>
      <c r="E129" s="22" t="s">
        <v>10</v>
      </c>
      <c r="F129" s="28" t="str">
        <f>VLOOKUP(расход!E129,'названия товара'!B:C,2,0)</f>
        <v>печенье</v>
      </c>
      <c r="G129" s="8" t="s">
        <v>17</v>
      </c>
      <c r="H129" s="10">
        <v>9</v>
      </c>
      <c r="I129" s="49">
        <f>IF(Таблица4[[#This Row],[операции]]="расход",Таблица4[[#This Row],[количество]]*-1,Таблица4[[#This Row],[количество]])</f>
        <v>9</v>
      </c>
      <c r="J129" s="16"/>
    </row>
    <row r="130" spans="1:10">
      <c r="A130" s="23">
        <v>42035</v>
      </c>
      <c r="B130" s="38">
        <f t="shared" si="3"/>
        <v>1</v>
      </c>
      <c r="C130" s="38">
        <f>YEAR(Таблица4[[#This Row],[дата]])</f>
        <v>2015</v>
      </c>
      <c r="D130" s="5"/>
      <c r="E130" s="22" t="s">
        <v>11</v>
      </c>
      <c r="F130" s="28" t="str">
        <f>VLOOKUP(расход!E130,'названия товара'!B:C,2,0)</f>
        <v>печенье</v>
      </c>
      <c r="G130" s="8" t="s">
        <v>17</v>
      </c>
      <c r="H130" s="10">
        <v>4</v>
      </c>
      <c r="I130" s="49">
        <f>IF(Таблица4[[#This Row],[операции]]="расход",Таблица4[[#This Row],[количество]]*-1,Таблица4[[#This Row],[количество]])</f>
        <v>4</v>
      </c>
      <c r="J130" s="16"/>
    </row>
    <row r="131" spans="1:10">
      <c r="A131" s="23">
        <v>42036</v>
      </c>
      <c r="B131" s="38">
        <f t="shared" si="3"/>
        <v>2</v>
      </c>
      <c r="C131" s="38">
        <f>YEAR(Таблица4[[#This Row],[дата]])</f>
        <v>2015</v>
      </c>
      <c r="D131" s="5"/>
      <c r="E131" s="22" t="s">
        <v>30</v>
      </c>
      <c r="F131" s="28" t="str">
        <f>VLOOKUP(расход!E131,'названия товара'!B:C,2,0)</f>
        <v>печенье</v>
      </c>
      <c r="G131" s="8" t="s">
        <v>17</v>
      </c>
      <c r="H131" s="10">
        <v>5</v>
      </c>
      <c r="I131" s="49">
        <f>IF(Таблица4[[#This Row],[операции]]="расход",Таблица4[[#This Row],[количество]]*-1,Таблица4[[#This Row],[количество]])</f>
        <v>5</v>
      </c>
      <c r="J131" s="16"/>
    </row>
    <row r="132" spans="1:10">
      <c r="A132" s="23">
        <v>42037</v>
      </c>
      <c r="B132" s="38">
        <f t="shared" si="3"/>
        <v>2</v>
      </c>
      <c r="C132" s="38">
        <f>YEAR(Таблица4[[#This Row],[дата]])</f>
        <v>2015</v>
      </c>
      <c r="D132" s="5"/>
      <c r="E132" s="22" t="s">
        <v>31</v>
      </c>
      <c r="F132" s="28" t="str">
        <f>VLOOKUP(расход!E132,'названия товара'!B:C,2,0)</f>
        <v>печенье</v>
      </c>
      <c r="G132" s="8" t="s">
        <v>17</v>
      </c>
      <c r="H132" s="10">
        <v>3</v>
      </c>
      <c r="I132" s="49">
        <f>IF(Таблица4[[#This Row],[операции]]="расход",Таблица4[[#This Row],[количество]]*-1,Таблица4[[#This Row],[количество]])</f>
        <v>3</v>
      </c>
      <c r="J132" s="16"/>
    </row>
    <row r="133" spans="1:10">
      <c r="A133" s="23">
        <v>42038</v>
      </c>
      <c r="B133" s="38">
        <f t="shared" si="3"/>
        <v>2</v>
      </c>
      <c r="C133" s="38">
        <f>YEAR(Таблица4[[#This Row],[дата]])</f>
        <v>2015</v>
      </c>
      <c r="D133" s="5"/>
      <c r="E133" s="22" t="s">
        <v>8</v>
      </c>
      <c r="F133" s="28" t="str">
        <f>VLOOKUP(расход!E133,'названия товара'!B:C,2,0)</f>
        <v>конфеты</v>
      </c>
      <c r="G133" s="8" t="s">
        <v>17</v>
      </c>
      <c r="H133" s="10">
        <v>3</v>
      </c>
      <c r="I133" s="49">
        <f>IF(Таблица4[[#This Row],[операции]]="расход",Таблица4[[#This Row],[количество]]*-1,Таблица4[[#This Row],[количество]])</f>
        <v>3</v>
      </c>
      <c r="J133" s="16"/>
    </row>
    <row r="134" spans="1:10">
      <c r="A134" s="23">
        <v>42039</v>
      </c>
      <c r="B134" s="38">
        <f t="shared" si="3"/>
        <v>2</v>
      </c>
      <c r="C134" s="38">
        <f>YEAR(Таблица4[[#This Row],[дата]])</f>
        <v>2015</v>
      </c>
      <c r="D134" s="5"/>
      <c r="E134" s="22" t="s">
        <v>9</v>
      </c>
      <c r="F134" s="28" t="str">
        <f>VLOOKUP(расход!E134,'названия товара'!B:C,2,0)</f>
        <v>конфеты</v>
      </c>
      <c r="G134" s="20" t="s">
        <v>18</v>
      </c>
      <c r="H134" s="10">
        <v>3</v>
      </c>
      <c r="I134" s="49">
        <f>IF(Таблица4[[#This Row],[операции]]="расход",Таблица4[[#This Row],[количество]]*-1,Таблица4[[#This Row],[количество]])</f>
        <v>-3</v>
      </c>
      <c r="J134" s="16"/>
    </row>
    <row r="135" spans="1:10">
      <c r="A135" s="23">
        <v>42040</v>
      </c>
      <c r="B135" s="38">
        <f t="shared" si="3"/>
        <v>2</v>
      </c>
      <c r="C135" s="38">
        <f>YEAR(Таблица4[[#This Row],[дата]])</f>
        <v>2015</v>
      </c>
      <c r="D135" s="5"/>
      <c r="E135" s="22" t="s">
        <v>32</v>
      </c>
      <c r="F135" s="28" t="str">
        <f>VLOOKUP(расход!E135,'названия товара'!B:C,2,0)</f>
        <v>конфеты</v>
      </c>
      <c r="G135" s="22" t="s">
        <v>18</v>
      </c>
      <c r="H135" s="10">
        <v>14</v>
      </c>
      <c r="I135" s="49">
        <f>IF(Таблица4[[#This Row],[операции]]="расход",Таблица4[[#This Row],[количество]]*-1,Таблица4[[#This Row],[количество]])</f>
        <v>-14</v>
      </c>
      <c r="J135" s="16"/>
    </row>
    <row r="136" spans="1:10">
      <c r="A136" s="23">
        <v>42041</v>
      </c>
      <c r="B136" s="38">
        <f t="shared" si="3"/>
        <v>2</v>
      </c>
      <c r="C136" s="38">
        <f>YEAR(Таблица4[[#This Row],[дата]])</f>
        <v>2015</v>
      </c>
      <c r="D136" s="5"/>
      <c r="E136" s="24" t="s">
        <v>33</v>
      </c>
      <c r="F136" s="28" t="str">
        <f>VLOOKUP(расход!E136,'названия товара'!B:C,2,0)</f>
        <v>конфеты</v>
      </c>
      <c r="G136" s="22" t="s">
        <v>18</v>
      </c>
      <c r="H136" s="10">
        <v>17</v>
      </c>
      <c r="I136" s="49">
        <f>IF(Таблица4[[#This Row],[операции]]="расход",Таблица4[[#This Row],[количество]]*-1,Таблица4[[#This Row],[количество]])</f>
        <v>-17</v>
      </c>
      <c r="J136" s="16"/>
    </row>
    <row r="137" spans="1:10">
      <c r="A137" s="23">
        <v>42042</v>
      </c>
      <c r="B137" s="38">
        <f t="shared" ref="B137:B168" si="4">MONTH(A137)</f>
        <v>2</v>
      </c>
      <c r="C137" s="38">
        <f>YEAR(Таблица4[[#This Row],[дата]])</f>
        <v>2015</v>
      </c>
      <c r="D137" s="5"/>
      <c r="E137" s="22" t="s">
        <v>29</v>
      </c>
      <c r="F137" s="28" t="str">
        <f>VLOOKUP(расход!E137,'названия товара'!B:C,2,0)</f>
        <v>овощи</v>
      </c>
      <c r="G137" s="22" t="s">
        <v>18</v>
      </c>
      <c r="H137" s="10">
        <v>3</v>
      </c>
      <c r="I137" s="49">
        <f>IF(Таблица4[[#This Row],[операции]]="расход",Таблица4[[#This Row],[количество]]*-1,Таблица4[[#This Row],[количество]])</f>
        <v>-3</v>
      </c>
      <c r="J137" s="16"/>
    </row>
    <row r="138" spans="1:10">
      <c r="A138" s="23">
        <v>42043</v>
      </c>
      <c r="B138" s="38">
        <f t="shared" si="4"/>
        <v>2</v>
      </c>
      <c r="C138" s="38">
        <f>YEAR(Таблица4[[#This Row],[дата]])</f>
        <v>2015</v>
      </c>
      <c r="D138" s="5"/>
      <c r="E138" s="22" t="s">
        <v>10</v>
      </c>
      <c r="F138" s="28" t="str">
        <f>VLOOKUP(расход!E138,'названия товара'!B:C,2,0)</f>
        <v>печенье</v>
      </c>
      <c r="G138" s="22" t="s">
        <v>17</v>
      </c>
      <c r="H138" s="10">
        <v>8</v>
      </c>
      <c r="I138" s="49">
        <f>IF(Таблица4[[#This Row],[операции]]="расход",Таблица4[[#This Row],[количество]]*-1,Таблица4[[#This Row],[количество]])</f>
        <v>8</v>
      </c>
      <c r="J138" s="16"/>
    </row>
    <row r="139" spans="1:10">
      <c r="A139" s="23">
        <v>42044</v>
      </c>
      <c r="B139" s="38">
        <f t="shared" si="4"/>
        <v>2</v>
      </c>
      <c r="C139" s="38">
        <f>YEAR(Таблица4[[#This Row],[дата]])</f>
        <v>2015</v>
      </c>
      <c r="D139" s="5"/>
      <c r="E139" s="22" t="s">
        <v>11</v>
      </c>
      <c r="F139" s="28" t="str">
        <f>VLOOKUP(расход!E139,'названия товара'!B:C,2,0)</f>
        <v>печенье</v>
      </c>
      <c r="G139" s="8" t="s">
        <v>18</v>
      </c>
      <c r="H139" s="10">
        <v>6</v>
      </c>
      <c r="I139" s="49">
        <f>IF(Таблица4[[#This Row],[операции]]="расход",Таблица4[[#This Row],[количество]]*-1,Таблица4[[#This Row],[количество]])</f>
        <v>-6</v>
      </c>
      <c r="J139" s="16"/>
    </row>
    <row r="140" spans="1:10">
      <c r="A140" s="23">
        <v>42045</v>
      </c>
      <c r="B140" s="38">
        <f t="shared" si="4"/>
        <v>2</v>
      </c>
      <c r="C140" s="38">
        <f>YEAR(Таблица4[[#This Row],[дата]])</f>
        <v>2015</v>
      </c>
      <c r="D140" s="5"/>
      <c r="E140" s="24" t="s">
        <v>30</v>
      </c>
      <c r="F140" s="28" t="str">
        <f>VLOOKUP(расход!E140,'названия товара'!B:C,2,0)</f>
        <v>печенье</v>
      </c>
      <c r="G140" s="8" t="s">
        <v>17</v>
      </c>
      <c r="H140" s="10">
        <v>7</v>
      </c>
      <c r="I140" s="49">
        <f>IF(Таблица4[[#This Row],[операции]]="расход",Таблица4[[#This Row],[количество]]*-1,Таблица4[[#This Row],[количество]])</f>
        <v>7</v>
      </c>
      <c r="J140" s="16"/>
    </row>
    <row r="141" spans="1:10">
      <c r="A141" s="23">
        <v>42046</v>
      </c>
      <c r="B141" s="38">
        <f t="shared" si="4"/>
        <v>2</v>
      </c>
      <c r="C141" s="38">
        <f>YEAR(Таблица4[[#This Row],[дата]])</f>
        <v>2015</v>
      </c>
      <c r="D141" s="5"/>
      <c r="E141" s="22" t="s">
        <v>10</v>
      </c>
      <c r="F141" s="28" t="str">
        <f>VLOOKUP(расход!E141,'названия товара'!B:C,2,0)</f>
        <v>печенье</v>
      </c>
      <c r="G141" s="8" t="s">
        <v>17</v>
      </c>
      <c r="H141" s="10">
        <v>9</v>
      </c>
      <c r="I141" s="49">
        <f>IF(Таблица4[[#This Row],[операции]]="расход",Таблица4[[#This Row],[количество]]*-1,Таблица4[[#This Row],[количество]])</f>
        <v>9</v>
      </c>
      <c r="J141" s="16"/>
    </row>
    <row r="142" spans="1:10">
      <c r="A142" s="23">
        <v>42047</v>
      </c>
      <c r="B142" s="38">
        <f t="shared" si="4"/>
        <v>2</v>
      </c>
      <c r="C142" s="38">
        <f>YEAR(Таблица4[[#This Row],[дата]])</f>
        <v>2015</v>
      </c>
      <c r="D142" s="5"/>
      <c r="E142" s="22" t="s">
        <v>11</v>
      </c>
      <c r="F142" s="28" t="str">
        <f>VLOOKUP(расход!E142,'названия товара'!B:C,2,0)</f>
        <v>печенье</v>
      </c>
      <c r="G142" s="8" t="s">
        <v>17</v>
      </c>
      <c r="H142" s="10">
        <v>4</v>
      </c>
      <c r="I142" s="49">
        <f>IF(Таблица4[[#This Row],[операции]]="расход",Таблица4[[#This Row],[количество]]*-1,Таблица4[[#This Row],[количество]])</f>
        <v>4</v>
      </c>
      <c r="J142" s="16"/>
    </row>
    <row r="143" spans="1:10">
      <c r="A143" s="23">
        <v>42048</v>
      </c>
      <c r="B143" s="38">
        <f t="shared" si="4"/>
        <v>2</v>
      </c>
      <c r="C143" s="38">
        <f>YEAR(Таблица4[[#This Row],[дата]])</f>
        <v>2015</v>
      </c>
      <c r="D143" s="5"/>
      <c r="E143" s="22" t="s">
        <v>30</v>
      </c>
      <c r="F143" s="28" t="str">
        <f>VLOOKUP(расход!E143,'названия товара'!B:C,2,0)</f>
        <v>печенье</v>
      </c>
      <c r="G143" s="8" t="s">
        <v>17</v>
      </c>
      <c r="H143" s="10">
        <v>5</v>
      </c>
      <c r="I143" s="49">
        <f>IF(Таблица4[[#This Row],[операции]]="расход",Таблица4[[#This Row],[количество]]*-1,Таблица4[[#This Row],[количество]])</f>
        <v>5</v>
      </c>
      <c r="J143" s="16"/>
    </row>
    <row r="144" spans="1:10">
      <c r="A144" s="23">
        <v>42049</v>
      </c>
      <c r="B144" s="38">
        <f t="shared" si="4"/>
        <v>2</v>
      </c>
      <c r="C144" s="38">
        <f>YEAR(Таблица4[[#This Row],[дата]])</f>
        <v>2015</v>
      </c>
      <c r="D144" s="5"/>
      <c r="E144" s="22" t="s">
        <v>31</v>
      </c>
      <c r="F144" s="28" t="str">
        <f>VLOOKUP(расход!E144,'названия товара'!B:C,2,0)</f>
        <v>печенье</v>
      </c>
      <c r="G144" s="8" t="s">
        <v>17</v>
      </c>
      <c r="H144" s="10">
        <v>3</v>
      </c>
      <c r="I144" s="49">
        <f>IF(Таблица4[[#This Row],[операции]]="расход",Таблица4[[#This Row],[количество]]*-1,Таблица4[[#This Row],[количество]])</f>
        <v>3</v>
      </c>
      <c r="J144" s="16"/>
    </row>
    <row r="145" spans="1:10">
      <c r="A145" s="23">
        <v>42050</v>
      </c>
      <c r="B145" s="38">
        <f t="shared" si="4"/>
        <v>2</v>
      </c>
      <c r="C145" s="38">
        <f>YEAR(Таблица4[[#This Row],[дата]])</f>
        <v>2015</v>
      </c>
      <c r="D145" s="5"/>
      <c r="E145" s="22" t="s">
        <v>8</v>
      </c>
      <c r="F145" s="28" t="str">
        <f>VLOOKUP(расход!E145,'названия товара'!B:C,2,0)</f>
        <v>конфеты</v>
      </c>
      <c r="G145" s="8" t="s">
        <v>17</v>
      </c>
      <c r="H145" s="10">
        <v>3</v>
      </c>
      <c r="I145" s="49">
        <f>IF(Таблица4[[#This Row],[операции]]="расход",Таблица4[[#This Row],[количество]]*-1,Таблица4[[#This Row],[количество]])</f>
        <v>3</v>
      </c>
      <c r="J145" s="16"/>
    </row>
    <row r="146" spans="1:10">
      <c r="A146" s="23">
        <v>42051</v>
      </c>
      <c r="B146" s="38">
        <f t="shared" si="4"/>
        <v>2</v>
      </c>
      <c r="C146" s="38">
        <f>YEAR(Таблица4[[#This Row],[дата]])</f>
        <v>2015</v>
      </c>
      <c r="D146" s="5"/>
      <c r="E146" s="22" t="s">
        <v>9</v>
      </c>
      <c r="F146" s="28" t="str">
        <f>VLOOKUP(расход!E146,'названия товара'!B:C,2,0)</f>
        <v>конфеты</v>
      </c>
      <c r="G146" s="20" t="s">
        <v>18</v>
      </c>
      <c r="H146" s="10">
        <v>3</v>
      </c>
      <c r="I146" s="49">
        <f>IF(Таблица4[[#This Row],[операции]]="расход",Таблица4[[#This Row],[количество]]*-1,Таблица4[[#This Row],[количество]])</f>
        <v>-3</v>
      </c>
      <c r="J146" s="16"/>
    </row>
    <row r="147" spans="1:10">
      <c r="A147" s="23">
        <v>42052</v>
      </c>
      <c r="B147" s="38">
        <f t="shared" si="4"/>
        <v>2</v>
      </c>
      <c r="C147" s="38">
        <f>YEAR(Таблица4[[#This Row],[дата]])</f>
        <v>2015</v>
      </c>
      <c r="D147" s="5"/>
      <c r="E147" s="22" t="s">
        <v>32</v>
      </c>
      <c r="F147" s="28" t="str">
        <f>VLOOKUP(расход!E147,'названия товара'!B:C,2,0)</f>
        <v>конфеты</v>
      </c>
      <c r="G147" s="22" t="s">
        <v>18</v>
      </c>
      <c r="H147" s="10">
        <v>14</v>
      </c>
      <c r="I147" s="49">
        <f>IF(Таблица4[[#This Row],[операции]]="расход",Таблица4[[#This Row],[количество]]*-1,Таблица4[[#This Row],[количество]])</f>
        <v>-14</v>
      </c>
      <c r="J147" s="16"/>
    </row>
    <row r="148" spans="1:10">
      <c r="A148" s="23">
        <v>42053</v>
      </c>
      <c r="B148" s="38">
        <f t="shared" si="4"/>
        <v>2</v>
      </c>
      <c r="C148" s="38">
        <f>YEAR(Таблица4[[#This Row],[дата]])</f>
        <v>2015</v>
      </c>
      <c r="D148" s="5"/>
      <c r="E148" s="24" t="s">
        <v>33</v>
      </c>
      <c r="F148" s="28" t="str">
        <f>VLOOKUP(расход!E148,'названия товара'!B:C,2,0)</f>
        <v>конфеты</v>
      </c>
      <c r="G148" s="22" t="s">
        <v>18</v>
      </c>
      <c r="H148" s="10">
        <v>17</v>
      </c>
      <c r="I148" s="49">
        <f>IF(Таблица4[[#This Row],[операции]]="расход",Таблица4[[#This Row],[количество]]*-1,Таблица4[[#This Row],[количество]])</f>
        <v>-17</v>
      </c>
      <c r="J148" s="16"/>
    </row>
    <row r="149" spans="1:10">
      <c r="A149" s="23">
        <v>42054</v>
      </c>
      <c r="B149" s="38">
        <f t="shared" si="4"/>
        <v>2</v>
      </c>
      <c r="C149" s="38">
        <f>YEAR(Таблица4[[#This Row],[дата]])</f>
        <v>2015</v>
      </c>
      <c r="D149" s="5"/>
      <c r="E149" s="22" t="s">
        <v>29</v>
      </c>
      <c r="F149" s="28" t="str">
        <f>VLOOKUP(расход!E149,'названия товара'!B:C,2,0)</f>
        <v>овощи</v>
      </c>
      <c r="G149" s="22" t="s">
        <v>18</v>
      </c>
      <c r="H149" s="10">
        <v>55</v>
      </c>
      <c r="I149" s="49">
        <f>IF(Таблица4[[#This Row],[операции]]="расход",Таблица4[[#This Row],[количество]]*-1,Таблица4[[#This Row],[количество]])</f>
        <v>-55</v>
      </c>
      <c r="J149" s="16"/>
    </row>
    <row r="150" spans="1:10">
      <c r="A150" s="23">
        <v>42055</v>
      </c>
      <c r="B150" s="38">
        <f t="shared" si="4"/>
        <v>2</v>
      </c>
      <c r="C150" s="38">
        <f>YEAR(Таблица4[[#This Row],[дата]])</f>
        <v>2015</v>
      </c>
      <c r="D150" s="5"/>
      <c r="E150" s="22" t="s">
        <v>10</v>
      </c>
      <c r="F150" s="28" t="str">
        <f>VLOOKUP(расход!E150,'названия товара'!B:C,2,0)</f>
        <v>печенье</v>
      </c>
      <c r="G150" s="22" t="s">
        <v>17</v>
      </c>
      <c r="H150" s="10">
        <v>66</v>
      </c>
      <c r="I150" s="49">
        <f>IF(Таблица4[[#This Row],[операции]]="расход",Таблица4[[#This Row],[количество]]*-1,Таблица4[[#This Row],[количество]])</f>
        <v>66</v>
      </c>
      <c r="J150" s="16"/>
    </row>
    <row r="151" spans="1:10">
      <c r="A151" s="23">
        <v>42056</v>
      </c>
      <c r="B151" s="38">
        <f t="shared" si="4"/>
        <v>2</v>
      </c>
      <c r="C151" s="38">
        <f>YEAR(Таблица4[[#This Row],[дата]])</f>
        <v>2015</v>
      </c>
      <c r="D151" s="5"/>
      <c r="E151" s="22" t="s">
        <v>11</v>
      </c>
      <c r="F151" s="28" t="str">
        <f>VLOOKUP(расход!E151,'названия товара'!B:C,2,0)</f>
        <v>печенье</v>
      </c>
      <c r="G151" s="8" t="s">
        <v>18</v>
      </c>
      <c r="H151" s="10">
        <v>44</v>
      </c>
      <c r="I151" s="49">
        <f>IF(Таблица4[[#This Row],[операции]]="расход",Таблица4[[#This Row],[количество]]*-1,Таблица4[[#This Row],[количество]])</f>
        <v>-44</v>
      </c>
      <c r="J151" s="16"/>
    </row>
    <row r="152" spans="1:10">
      <c r="A152" s="23">
        <v>42057</v>
      </c>
      <c r="B152" s="38">
        <f t="shared" si="4"/>
        <v>2</v>
      </c>
      <c r="C152" s="38">
        <f>YEAR(Таблица4[[#This Row],[дата]])</f>
        <v>2015</v>
      </c>
      <c r="D152" s="5"/>
      <c r="E152" s="24" t="s">
        <v>30</v>
      </c>
      <c r="F152" s="28" t="str">
        <f>VLOOKUP(расход!E152,'названия товара'!B:C,2,0)</f>
        <v>печенье</v>
      </c>
      <c r="G152" s="8" t="s">
        <v>17</v>
      </c>
      <c r="H152" s="10">
        <v>88</v>
      </c>
      <c r="I152" s="49">
        <f>IF(Таблица4[[#This Row],[операции]]="расход",Таблица4[[#This Row],[количество]]*-1,Таблица4[[#This Row],[количество]])</f>
        <v>88</v>
      </c>
      <c r="J152" s="16"/>
    </row>
    <row r="153" spans="1:10">
      <c r="A153" s="23">
        <v>42058</v>
      </c>
      <c r="B153" s="38">
        <f t="shared" si="4"/>
        <v>2</v>
      </c>
      <c r="C153" s="38">
        <f>YEAR(Таблица4[[#This Row],[дата]])</f>
        <v>2015</v>
      </c>
      <c r="D153" s="5"/>
      <c r="E153" s="22" t="s">
        <v>10</v>
      </c>
      <c r="F153" s="28" t="str">
        <f>VLOOKUP(расход!E153,'названия товара'!B:C,2,0)</f>
        <v>печенье</v>
      </c>
      <c r="G153" s="8" t="s">
        <v>17</v>
      </c>
      <c r="H153" s="10">
        <v>99</v>
      </c>
      <c r="I153" s="49">
        <f>IF(Таблица4[[#This Row],[операции]]="расход",Таблица4[[#This Row],[количество]]*-1,Таблица4[[#This Row],[количество]])</f>
        <v>99</v>
      </c>
      <c r="J153" s="16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B1:C25"/>
  <sheetViews>
    <sheetView workbookViewId="0">
      <selection activeCell="B18" sqref="B18:B25"/>
    </sheetView>
  </sheetViews>
  <sheetFormatPr defaultRowHeight="15.75"/>
  <cols>
    <col min="2" max="3" width="12.125" customWidth="1"/>
  </cols>
  <sheetData>
    <row r="1" spans="2:3">
      <c r="B1" t="s">
        <v>0</v>
      </c>
      <c r="C1" t="s">
        <v>35</v>
      </c>
    </row>
    <row r="2" spans="2:3">
      <c r="B2" t="s">
        <v>4</v>
      </c>
      <c r="C2" t="s">
        <v>0</v>
      </c>
    </row>
    <row r="3" spans="2:3">
      <c r="B3" t="s">
        <v>5</v>
      </c>
      <c r="C3" t="s">
        <v>0</v>
      </c>
    </row>
    <row r="4" spans="2:3">
      <c r="B4" s="15" t="s">
        <v>23</v>
      </c>
      <c r="C4" t="s">
        <v>0</v>
      </c>
    </row>
    <row r="5" spans="2:3">
      <c r="B5" s="15" t="s">
        <v>24</v>
      </c>
      <c r="C5" t="s">
        <v>0</v>
      </c>
    </row>
    <row r="6" spans="2:3">
      <c r="B6" s="15" t="s">
        <v>25</v>
      </c>
      <c r="C6" t="s">
        <v>0</v>
      </c>
    </row>
    <row r="7" spans="2:3">
      <c r="B7" t="s">
        <v>4</v>
      </c>
      <c r="C7" t="s">
        <v>0</v>
      </c>
    </row>
    <row r="8" spans="2:3">
      <c r="B8" t="s">
        <v>5</v>
      </c>
      <c r="C8" t="s">
        <v>0</v>
      </c>
    </row>
    <row r="9" spans="2:3">
      <c r="B9" s="15" t="s">
        <v>23</v>
      </c>
      <c r="C9" t="s">
        <v>0</v>
      </c>
    </row>
    <row r="10" spans="2:3">
      <c r="B10" s="15" t="s">
        <v>24</v>
      </c>
      <c r="C10" t="s">
        <v>0</v>
      </c>
    </row>
    <row r="11" spans="2:3">
      <c r="B11" s="15" t="s">
        <v>25</v>
      </c>
      <c r="C11" t="s">
        <v>0</v>
      </c>
    </row>
    <row r="12" spans="2:3">
      <c r="B12" s="15" t="s">
        <v>26</v>
      </c>
      <c r="C12" t="s">
        <v>0</v>
      </c>
    </row>
    <row r="13" spans="2:3">
      <c r="B13" t="s">
        <v>6</v>
      </c>
      <c r="C13" t="s">
        <v>1</v>
      </c>
    </row>
    <row r="14" spans="2:3">
      <c r="B14" t="s">
        <v>7</v>
      </c>
      <c r="C14" t="s">
        <v>1</v>
      </c>
    </row>
    <row r="15" spans="2:3">
      <c r="B15" s="15" t="s">
        <v>27</v>
      </c>
      <c r="C15" t="s">
        <v>1</v>
      </c>
    </row>
    <row r="16" spans="2:3">
      <c r="B16" s="15" t="s">
        <v>28</v>
      </c>
      <c r="C16" t="s">
        <v>1</v>
      </c>
    </row>
    <row r="17" spans="2:3">
      <c r="B17" s="15" t="s">
        <v>29</v>
      </c>
      <c r="C17" s="15" t="s">
        <v>1</v>
      </c>
    </row>
    <row r="18" spans="2:3">
      <c r="B18" t="s">
        <v>10</v>
      </c>
      <c r="C18" t="s">
        <v>2</v>
      </c>
    </row>
    <row r="19" spans="2:3">
      <c r="B19" t="s">
        <v>11</v>
      </c>
      <c r="C19" t="s">
        <v>2</v>
      </c>
    </row>
    <row r="20" spans="2:3">
      <c r="B20" s="15" t="s">
        <v>30</v>
      </c>
      <c r="C20" t="s">
        <v>2</v>
      </c>
    </row>
    <row r="21" spans="2:3">
      <c r="B21" s="15" t="s">
        <v>31</v>
      </c>
      <c r="C21" s="15" t="s">
        <v>2</v>
      </c>
    </row>
    <row r="22" spans="2:3">
      <c r="B22" t="s">
        <v>8</v>
      </c>
      <c r="C22" t="s">
        <v>3</v>
      </c>
    </row>
    <row r="23" spans="2:3">
      <c r="B23" t="s">
        <v>9</v>
      </c>
      <c r="C23" t="s">
        <v>3</v>
      </c>
    </row>
    <row r="24" spans="2:3">
      <c r="B24" s="15" t="s">
        <v>32</v>
      </c>
      <c r="C24" t="s">
        <v>3</v>
      </c>
    </row>
    <row r="25" spans="2:3">
      <c r="B25" s="15" t="s">
        <v>33</v>
      </c>
      <c r="C25" s="15" t="s">
        <v>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склад</vt:lpstr>
      <vt:lpstr>склад 2</vt:lpstr>
      <vt:lpstr>расход</vt:lpstr>
      <vt:lpstr>названия товара</vt:lpstr>
      <vt:lpstr>Лист1</vt:lpstr>
      <vt:lpstr>фрукты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вертерич</cp:lastModifiedBy>
  <dcterms:created xsi:type="dcterms:W3CDTF">2014-11-05T08:48:14Z</dcterms:created>
  <dcterms:modified xsi:type="dcterms:W3CDTF">2014-11-06T16:21:22Z</dcterms:modified>
</cp:coreProperties>
</file>