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80" windowHeight="8145"/>
  </bookViews>
  <sheets>
    <sheet name="зп жовтень" sheetId="1" r:id="rId1"/>
  </sheets>
  <calcPr calcId="124519"/>
</workbook>
</file>

<file path=xl/calcChain.xml><?xml version="1.0" encoding="utf-8"?>
<calcChain xmlns="http://schemas.openxmlformats.org/spreadsheetml/2006/main">
  <c r="V19" i="1"/>
  <c r="S19"/>
  <c r="R19"/>
  <c r="Q19"/>
  <c r="P19"/>
  <c r="O19"/>
  <c r="N19"/>
  <c r="M19"/>
  <c r="L19"/>
  <c r="J19"/>
  <c r="I19"/>
  <c r="H19"/>
  <c r="G19"/>
  <c r="F19"/>
  <c r="E19"/>
  <c r="U18"/>
  <c r="T18"/>
  <c r="AB17"/>
  <c r="W17"/>
  <c r="U17"/>
  <c r="U16"/>
  <c r="T16"/>
  <c r="U15"/>
  <c r="T15"/>
  <c r="U14"/>
  <c r="K14"/>
  <c r="T14" s="1"/>
  <c r="U13"/>
  <c r="K13"/>
  <c r="T13" s="1"/>
  <c r="U12"/>
  <c r="K12"/>
  <c r="T12" s="1"/>
  <c r="U11"/>
  <c r="K11"/>
  <c r="K19" s="1"/>
  <c r="U10"/>
  <c r="U19" s="1"/>
  <c r="T10"/>
  <c r="AD12" l="1"/>
  <c r="AE12" s="1"/>
  <c r="AB12"/>
  <c r="AA12"/>
  <c r="W12"/>
  <c r="X12" s="1"/>
  <c r="AD13"/>
  <c r="AE13" s="1"/>
  <c r="AB13"/>
  <c r="AA13"/>
  <c r="W13"/>
  <c r="X13" s="1"/>
  <c r="AD14"/>
  <c r="AE14" s="1"/>
  <c r="AB14"/>
  <c r="AA14"/>
  <c r="W14"/>
  <c r="Y14" s="1"/>
  <c r="W10"/>
  <c r="X10"/>
  <c r="AA10"/>
  <c r="AB10"/>
  <c r="T11"/>
  <c r="W15"/>
  <c r="Y15"/>
  <c r="Z15" s="1"/>
  <c r="AA15"/>
  <c r="AB15"/>
  <c r="W16"/>
  <c r="X16"/>
  <c r="AA16"/>
  <c r="AB16"/>
  <c r="X17"/>
  <c r="AC17" s="1"/>
  <c r="AD17" s="1"/>
  <c r="AE17" s="1"/>
  <c r="W18"/>
  <c r="X18"/>
  <c r="AB18"/>
  <c r="Y19" l="1"/>
  <c r="Z14"/>
  <c r="Z19" s="1"/>
  <c r="AB11"/>
  <c r="AA11"/>
  <c r="W11"/>
  <c r="W19"/>
  <c r="AC10"/>
  <c r="AD10" s="1"/>
  <c r="AC18"/>
  <c r="AD18" s="1"/>
  <c r="AE18" s="1"/>
  <c r="AC16"/>
  <c r="AD16" s="1"/>
  <c r="AE16" s="1"/>
  <c r="AC15"/>
  <c r="AD15" s="1"/>
  <c r="AE15" s="1"/>
  <c r="AB19"/>
  <c r="AA19"/>
  <c r="T19"/>
  <c r="AE10" l="1"/>
  <c r="X11"/>
  <c r="X19" s="1"/>
  <c r="AC11" l="1"/>
  <c r="AD11" s="1"/>
  <c r="AE11" l="1"/>
  <c r="AE19" s="1"/>
  <c r="AD19"/>
</calcChain>
</file>

<file path=xl/sharedStrings.xml><?xml version="1.0" encoding="utf-8"?>
<sst xmlns="http://schemas.openxmlformats.org/spreadsheetml/2006/main" count="57" uniqueCount="50">
  <si>
    <t>ВІДОМІСТЬ</t>
  </si>
  <si>
    <t xml:space="preserve">нарахування та виплати заробітної плати працівникам за </t>
  </si>
  <si>
    <t>жовтень</t>
  </si>
  <si>
    <t>2014р.</t>
  </si>
  <si>
    <t>№ з/п</t>
  </si>
  <si>
    <t>Табельний номер</t>
  </si>
  <si>
    <t>ПІБ</t>
  </si>
  <si>
    <t>посада</t>
  </si>
  <si>
    <t>Сальдо на поч.міс.</t>
  </si>
  <si>
    <t>Нараховано</t>
  </si>
  <si>
    <t>Всього нарахо      вано</t>
  </si>
  <si>
    <t>Виплачено у поточному місяці</t>
  </si>
  <si>
    <t xml:space="preserve">Утримано </t>
  </si>
  <si>
    <t>Всього утриман податків</t>
  </si>
  <si>
    <t>З/п              до видачі</t>
  </si>
  <si>
    <t>Сальдо      на кін.міс.</t>
  </si>
  <si>
    <t>оклад</t>
  </si>
  <si>
    <t>по окладу з таб.обл. роб. ч.</t>
  </si>
  <si>
    <t>доплати</t>
  </si>
  <si>
    <t>Відпускні</t>
  </si>
  <si>
    <t>Компенсація при звільненні</t>
  </si>
  <si>
    <t>за вислугу років</t>
  </si>
  <si>
    <t>ЄСВ, 3,6%</t>
  </si>
  <si>
    <t>ПДФО, 15%</t>
  </si>
  <si>
    <t>ПДФО пільговий</t>
  </si>
  <si>
    <t>Проф, 1%</t>
  </si>
  <si>
    <t>Військ.збір 1,5%</t>
  </si>
  <si>
    <t>пот.міс.</t>
  </si>
  <si>
    <t>наст.міс</t>
  </si>
  <si>
    <t>З/п за            2 пол. попер. міс.</t>
  </si>
  <si>
    <t>З/п за                1 пол. міс.    (аванс)</t>
  </si>
  <si>
    <t xml:space="preserve">&lt;1710 = 609,00 </t>
  </si>
  <si>
    <t>днів</t>
  </si>
  <si>
    <t>год</t>
  </si>
  <si>
    <t>сума</t>
  </si>
  <si>
    <t>%</t>
  </si>
  <si>
    <t>нова база оподатк.</t>
  </si>
  <si>
    <t>А</t>
  </si>
  <si>
    <t>Б</t>
  </si>
  <si>
    <t>В</t>
  </si>
  <si>
    <t>Г</t>
  </si>
  <si>
    <t>Директор</t>
  </si>
  <si>
    <t>головний бухгалтер</t>
  </si>
  <si>
    <t>прибиральник територій</t>
  </si>
  <si>
    <t>прибиральник службових приміщень</t>
  </si>
  <si>
    <t xml:space="preserve">прибиральник </t>
  </si>
  <si>
    <t>рубач м'яса  на ринку</t>
  </si>
  <si>
    <t>контролер ринку</t>
  </si>
  <si>
    <t>Разом:</t>
  </si>
  <si>
    <t>и еще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</si>
</sst>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tabSelected="1" topLeftCell="J4" zoomScale="130" zoomScaleNormal="130" workbookViewId="0">
      <selection activeCell="W21" sqref="W21"/>
    </sheetView>
  </sheetViews>
  <sheetFormatPr defaultColWidth="4" defaultRowHeight="15"/>
  <cols>
    <col min="1" max="1" width="2.5703125" customWidth="1"/>
    <col min="2" max="2" width="2.7109375" style="1" customWidth="1"/>
    <col min="3" max="3" width="11.140625" style="2" customWidth="1"/>
    <col min="4" max="4" width="6.85546875" style="33" customWidth="1"/>
    <col min="5" max="5" width="5.7109375" style="2" customWidth="1"/>
    <col min="6" max="6" width="4.5703125" style="2" customWidth="1"/>
    <col min="7" max="7" width="3.28515625" style="2" customWidth="1"/>
    <col min="8" max="8" width="3.7109375" style="2" customWidth="1"/>
    <col min="9" max="9" width="6.28515625" style="2" customWidth="1"/>
    <col min="10" max="10" width="3.28515625" style="2" customWidth="1"/>
    <col min="11" max="11" width="5.28515625" style="2" customWidth="1"/>
    <col min="12" max="12" width="4.28515625" style="2" customWidth="1"/>
    <col min="13" max="13" width="4.28515625" style="2" hidden="1" customWidth="1"/>
    <col min="14" max="14" width="3" style="2" customWidth="1"/>
    <col min="15" max="15" width="5.7109375" style="2" customWidth="1"/>
    <col min="16" max="16" width="3" style="2" customWidth="1"/>
    <col min="17" max="17" width="4.85546875" style="2" customWidth="1"/>
    <col min="18" max="18" width="3.140625" style="2" customWidth="1"/>
    <col min="19" max="19" width="4.7109375" style="2" customWidth="1"/>
    <col min="20" max="20" width="6.28515625" style="2" customWidth="1"/>
    <col min="21" max="21" width="5.7109375" style="2" customWidth="1"/>
    <col min="22" max="22" width="5.42578125" style="2" customWidth="1"/>
    <col min="23" max="23" width="5" style="2" customWidth="1"/>
    <col min="24" max="24" width="5.7109375" style="2" customWidth="1"/>
    <col min="25" max="25" width="6.140625" style="2" customWidth="1"/>
    <col min="26" max="26" width="5.42578125" style="2" customWidth="1"/>
    <col min="27" max="28" width="4.7109375" style="2" customWidth="1"/>
    <col min="29" max="29" width="5.7109375" style="2" customWidth="1"/>
    <col min="30" max="30" width="7.140625" style="2" customWidth="1"/>
    <col min="31" max="31" width="6.42578125" style="2" customWidth="1"/>
    <col min="32" max="16384" width="4" style="2"/>
  </cols>
  <sheetData>
    <row r="1" spans="1:31" ht="26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 t="s">
        <v>2</v>
      </c>
      <c r="T2" s="5"/>
      <c r="U2" s="5"/>
      <c r="V2" s="5"/>
      <c r="W2" s="6" t="s">
        <v>3</v>
      </c>
      <c r="X2" s="6"/>
      <c r="Y2" s="7"/>
      <c r="Z2" s="7"/>
      <c r="AA2" s="8"/>
      <c r="AB2" s="8"/>
      <c r="AC2" s="8"/>
      <c r="AD2" s="8"/>
      <c r="AE2" s="8"/>
    </row>
    <row r="3" spans="1:31" ht="11.25" customHeight="1">
      <c r="A3" s="9"/>
      <c r="B3" s="10"/>
      <c r="C3" s="11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31" ht="15" customHeight="1">
      <c r="A4" s="13" t="s">
        <v>4</v>
      </c>
      <c r="B4" s="14" t="s">
        <v>5</v>
      </c>
      <c r="C4" s="51" t="s">
        <v>6</v>
      </c>
      <c r="D4" s="13" t="s">
        <v>7</v>
      </c>
      <c r="E4" s="13" t="s">
        <v>8</v>
      </c>
      <c r="F4" s="13" t="s">
        <v>9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5" t="s">
        <v>10</v>
      </c>
      <c r="U4" s="13" t="s">
        <v>11</v>
      </c>
      <c r="V4" s="13"/>
      <c r="W4" s="16" t="s">
        <v>12</v>
      </c>
      <c r="X4" s="17"/>
      <c r="Y4" s="17"/>
      <c r="Z4" s="17"/>
      <c r="AA4" s="17"/>
      <c r="AB4" s="17"/>
      <c r="AC4" s="18" t="s">
        <v>13</v>
      </c>
      <c r="AD4" s="18" t="s">
        <v>14</v>
      </c>
      <c r="AE4" s="18" t="s">
        <v>15</v>
      </c>
    </row>
    <row r="5" spans="1:31" ht="11.25" customHeight="1">
      <c r="A5" s="13"/>
      <c r="B5" s="14"/>
      <c r="C5" s="52"/>
      <c r="D5" s="13"/>
      <c r="E5" s="13"/>
      <c r="F5" s="19" t="s">
        <v>16</v>
      </c>
      <c r="G5" s="19" t="s">
        <v>17</v>
      </c>
      <c r="H5" s="19"/>
      <c r="I5" s="19"/>
      <c r="J5" s="19" t="s">
        <v>18</v>
      </c>
      <c r="K5" s="19"/>
      <c r="L5" s="19"/>
      <c r="M5" s="19"/>
      <c r="N5" s="19" t="s">
        <v>19</v>
      </c>
      <c r="O5" s="19"/>
      <c r="P5" s="19"/>
      <c r="Q5" s="19"/>
      <c r="R5" s="19" t="s">
        <v>20</v>
      </c>
      <c r="S5" s="19"/>
      <c r="T5" s="15"/>
      <c r="U5" s="13"/>
      <c r="V5" s="13"/>
      <c r="W5" s="16"/>
      <c r="X5" s="17"/>
      <c r="Y5" s="17"/>
      <c r="Z5" s="17"/>
      <c r="AA5" s="17"/>
      <c r="AB5" s="17"/>
      <c r="AC5" s="18"/>
      <c r="AD5" s="18"/>
      <c r="AE5" s="18"/>
    </row>
    <row r="6" spans="1:31" ht="11.25" customHeight="1">
      <c r="A6" s="13"/>
      <c r="B6" s="14"/>
      <c r="C6" s="52"/>
      <c r="D6" s="13"/>
      <c r="E6" s="13"/>
      <c r="F6" s="19"/>
      <c r="G6" s="19"/>
      <c r="H6" s="19"/>
      <c r="I6" s="19"/>
      <c r="J6" s="19" t="s">
        <v>21</v>
      </c>
      <c r="K6" s="19"/>
      <c r="L6" s="19"/>
      <c r="M6" s="19"/>
      <c r="N6" s="19"/>
      <c r="O6" s="19"/>
      <c r="P6" s="19"/>
      <c r="Q6" s="19"/>
      <c r="R6" s="19"/>
      <c r="S6" s="19"/>
      <c r="T6" s="15"/>
      <c r="U6" s="13"/>
      <c r="V6" s="13"/>
      <c r="W6" s="20" t="s">
        <v>22</v>
      </c>
      <c r="X6" s="21" t="s">
        <v>23</v>
      </c>
      <c r="Y6" s="22" t="s">
        <v>24</v>
      </c>
      <c r="Z6" s="23"/>
      <c r="AA6" s="21" t="s">
        <v>25</v>
      </c>
      <c r="AB6" s="21" t="s">
        <v>26</v>
      </c>
      <c r="AC6" s="18"/>
      <c r="AD6" s="18"/>
      <c r="AE6" s="18"/>
    </row>
    <row r="7" spans="1:31" ht="15.75" customHeight="1">
      <c r="A7" s="13"/>
      <c r="B7" s="14"/>
      <c r="C7" s="52"/>
      <c r="D7" s="13"/>
      <c r="E7" s="13"/>
      <c r="F7" s="19"/>
      <c r="G7" s="19"/>
      <c r="H7" s="19"/>
      <c r="I7" s="19"/>
      <c r="J7" s="19"/>
      <c r="K7" s="19"/>
      <c r="L7" s="19"/>
      <c r="M7" s="19"/>
      <c r="N7" s="19" t="s">
        <v>27</v>
      </c>
      <c r="O7" s="19"/>
      <c r="P7" s="19" t="s">
        <v>28</v>
      </c>
      <c r="Q7" s="19"/>
      <c r="R7" s="19"/>
      <c r="S7" s="19"/>
      <c r="T7" s="15"/>
      <c r="U7" s="19" t="s">
        <v>29</v>
      </c>
      <c r="V7" s="24" t="s">
        <v>30</v>
      </c>
      <c r="W7" s="25"/>
      <c r="X7" s="25"/>
      <c r="Y7" s="26" t="s">
        <v>31</v>
      </c>
      <c r="Z7" s="27"/>
      <c r="AA7" s="25"/>
      <c r="AB7" s="25"/>
      <c r="AC7" s="18"/>
      <c r="AD7" s="18"/>
      <c r="AE7" s="18"/>
    </row>
    <row r="8" spans="1:31" s="33" customFormat="1" ht="27" customHeight="1">
      <c r="A8" s="13"/>
      <c r="B8" s="14"/>
      <c r="C8" s="53"/>
      <c r="D8" s="13"/>
      <c r="E8" s="13"/>
      <c r="F8" s="19"/>
      <c r="G8" s="28" t="s">
        <v>32</v>
      </c>
      <c r="H8" s="28" t="s">
        <v>33</v>
      </c>
      <c r="I8" s="28" t="s">
        <v>34</v>
      </c>
      <c r="J8" s="28" t="s">
        <v>35</v>
      </c>
      <c r="K8" s="28" t="s">
        <v>34</v>
      </c>
      <c r="L8" s="19"/>
      <c r="M8" s="19"/>
      <c r="N8" s="28" t="s">
        <v>32</v>
      </c>
      <c r="O8" s="28" t="s">
        <v>34</v>
      </c>
      <c r="P8" s="28" t="s">
        <v>32</v>
      </c>
      <c r="Q8" s="28" t="s">
        <v>34</v>
      </c>
      <c r="R8" s="28" t="s">
        <v>32</v>
      </c>
      <c r="S8" s="28" t="s">
        <v>34</v>
      </c>
      <c r="T8" s="15"/>
      <c r="U8" s="19"/>
      <c r="V8" s="29"/>
      <c r="W8" s="30"/>
      <c r="X8" s="31"/>
      <c r="Y8" s="28" t="s">
        <v>36</v>
      </c>
      <c r="Z8" s="32">
        <v>0.15</v>
      </c>
      <c r="AA8" s="29"/>
      <c r="AB8" s="30"/>
      <c r="AC8" s="18"/>
      <c r="AD8" s="18"/>
      <c r="AE8" s="18"/>
    </row>
    <row r="9" spans="1:31" ht="9" customHeight="1">
      <c r="A9" s="34" t="s">
        <v>37</v>
      </c>
      <c r="B9" s="35" t="s">
        <v>38</v>
      </c>
      <c r="C9" s="34" t="s">
        <v>39</v>
      </c>
      <c r="D9" s="36" t="s">
        <v>40</v>
      </c>
      <c r="E9" s="34">
        <v>1</v>
      </c>
      <c r="F9" s="34">
        <v>2</v>
      </c>
      <c r="G9" s="34">
        <v>3</v>
      </c>
      <c r="H9" s="34">
        <v>4</v>
      </c>
      <c r="I9" s="34">
        <v>5</v>
      </c>
      <c r="J9" s="34">
        <v>6</v>
      </c>
      <c r="K9" s="34">
        <v>7</v>
      </c>
      <c r="L9" s="34">
        <v>8</v>
      </c>
      <c r="M9" s="34">
        <v>9</v>
      </c>
      <c r="N9" s="34">
        <v>10</v>
      </c>
      <c r="O9" s="34">
        <v>11</v>
      </c>
      <c r="P9" s="34">
        <v>12</v>
      </c>
      <c r="Q9" s="34">
        <v>13</v>
      </c>
      <c r="R9" s="34">
        <v>14</v>
      </c>
      <c r="S9" s="34">
        <v>15</v>
      </c>
      <c r="T9" s="34">
        <v>16</v>
      </c>
      <c r="U9" s="34">
        <v>17</v>
      </c>
      <c r="V9" s="34">
        <v>18</v>
      </c>
      <c r="W9" s="34">
        <v>19</v>
      </c>
      <c r="X9" s="34">
        <v>20</v>
      </c>
      <c r="Y9" s="34">
        <v>21</v>
      </c>
      <c r="Z9" s="34">
        <v>22</v>
      </c>
      <c r="AA9" s="34">
        <v>23</v>
      </c>
      <c r="AB9" s="34">
        <v>24</v>
      </c>
      <c r="AC9" s="34">
        <v>25</v>
      </c>
      <c r="AD9" s="34">
        <v>26</v>
      </c>
      <c r="AE9" s="34">
        <v>27</v>
      </c>
    </row>
    <row r="10" spans="1:31">
      <c r="A10" s="37">
        <v>1</v>
      </c>
      <c r="B10" s="38">
        <v>24</v>
      </c>
      <c r="C10" s="39"/>
      <c r="D10" s="40" t="s">
        <v>41</v>
      </c>
      <c r="E10" s="41">
        <v>351.6</v>
      </c>
      <c r="F10" s="42">
        <v>1500</v>
      </c>
      <c r="G10" s="42">
        <v>23</v>
      </c>
      <c r="H10" s="42">
        <v>92</v>
      </c>
      <c r="I10" s="41">
        <v>1500</v>
      </c>
      <c r="J10" s="42"/>
      <c r="K10" s="41"/>
      <c r="L10" s="41"/>
      <c r="M10" s="41"/>
      <c r="N10" s="42"/>
      <c r="O10" s="41"/>
      <c r="P10" s="42"/>
      <c r="Q10" s="41"/>
      <c r="R10" s="42"/>
      <c r="S10" s="41"/>
      <c r="T10" s="41">
        <f>I10+K10+L10+O10+Q10+S10</f>
        <v>1500</v>
      </c>
      <c r="U10" s="41">
        <f t="shared" ref="U10:U18" si="0">E10</f>
        <v>351.6</v>
      </c>
      <c r="V10" s="41">
        <v>780</v>
      </c>
      <c r="W10" s="41">
        <f>T10*0.036</f>
        <v>53.999999999999993</v>
      </c>
      <c r="X10" s="43">
        <f>(T10-W10)*0.15</f>
        <v>216.9</v>
      </c>
      <c r="Y10" s="41"/>
      <c r="Z10" s="41"/>
      <c r="AA10" s="41">
        <f>T10*0.01</f>
        <v>15</v>
      </c>
      <c r="AB10" s="41">
        <f>T10*0.015</f>
        <v>22.5</v>
      </c>
      <c r="AC10" s="41">
        <f>W10+X10+Z10+AA10+AB10</f>
        <v>308.39999999999998</v>
      </c>
      <c r="AD10" s="41">
        <f t="shared" ref="AD10:AD18" si="1">T10-AC10</f>
        <v>1191.5999999999999</v>
      </c>
      <c r="AE10" s="41">
        <f t="shared" ref="AE10:AE18" si="2">AD10-V10</f>
        <v>411.59999999999991</v>
      </c>
    </row>
    <row r="11" spans="1:31">
      <c r="A11" s="37">
        <v>2</v>
      </c>
      <c r="B11" s="38">
        <v>2</v>
      </c>
      <c r="C11" s="44"/>
      <c r="D11" s="40" t="s">
        <v>42</v>
      </c>
      <c r="E11" s="41">
        <v>1494.83</v>
      </c>
      <c r="F11" s="42">
        <v>2700</v>
      </c>
      <c r="G11" s="42">
        <v>23</v>
      </c>
      <c r="H11" s="42">
        <v>184</v>
      </c>
      <c r="I11" s="41">
        <v>2700</v>
      </c>
      <c r="J11" s="42">
        <v>40</v>
      </c>
      <c r="K11" s="41">
        <f>(I11*J11)/100</f>
        <v>1080</v>
      </c>
      <c r="L11" s="41"/>
      <c r="M11" s="41"/>
      <c r="N11" s="42"/>
      <c r="O11" s="41"/>
      <c r="P11" s="42"/>
      <c r="Q11" s="41"/>
      <c r="R11" s="42"/>
      <c r="S11" s="41"/>
      <c r="T11" s="41">
        <f t="shared" ref="T11:T16" si="3">I11+K11+L11+O11+Q11+S11</f>
        <v>3780</v>
      </c>
      <c r="U11" s="41">
        <f t="shared" si="0"/>
        <v>1494.83</v>
      </c>
      <c r="V11" s="41">
        <v>1404</v>
      </c>
      <c r="W11" s="41">
        <f t="shared" ref="W11:W18" si="4">T11*0.036</f>
        <v>136.07999999999998</v>
      </c>
      <c r="X11" s="41">
        <f t="shared" ref="X11:X18" si="5">(T11-W11)*0.15</f>
        <v>546.58799999999997</v>
      </c>
      <c r="Y11" s="41"/>
      <c r="Z11" s="41"/>
      <c r="AA11" s="41">
        <f t="shared" ref="AA11:AA16" si="6">T11*0.01</f>
        <v>37.800000000000004</v>
      </c>
      <c r="AB11" s="41">
        <f t="shared" ref="AB11:AB18" si="7">T11*0.015</f>
        <v>56.699999999999996</v>
      </c>
      <c r="AC11" s="41">
        <f t="shared" ref="AC11:AC18" si="8">W11+X11+Z11+AA11+AB11</f>
        <v>777.16799999999989</v>
      </c>
      <c r="AD11" s="41">
        <f t="shared" si="1"/>
        <v>3002.8320000000003</v>
      </c>
      <c r="AE11" s="41">
        <f t="shared" si="2"/>
        <v>1598.8320000000003</v>
      </c>
    </row>
    <row r="12" spans="1:31">
      <c r="A12" s="37">
        <v>3</v>
      </c>
      <c r="B12" s="45">
        <v>7</v>
      </c>
      <c r="C12" s="44"/>
      <c r="D12" s="40" t="s">
        <v>43</v>
      </c>
      <c r="E12" s="41">
        <v>691.49</v>
      </c>
      <c r="F12" s="42">
        <v>1850</v>
      </c>
      <c r="G12" s="42">
        <v>23</v>
      </c>
      <c r="H12" s="42">
        <v>184</v>
      </c>
      <c r="I12" s="41">
        <v>1850</v>
      </c>
      <c r="J12" s="42">
        <v>15</v>
      </c>
      <c r="K12" s="41">
        <f t="shared" ref="K12:K14" si="9">(I12*J12)/100</f>
        <v>277.5</v>
      </c>
      <c r="L12" s="41"/>
      <c r="M12" s="41"/>
      <c r="N12" s="42"/>
      <c r="O12" s="41"/>
      <c r="P12" s="42"/>
      <c r="Q12" s="41"/>
      <c r="R12" s="42"/>
      <c r="S12" s="41"/>
      <c r="T12" s="41">
        <f t="shared" si="3"/>
        <v>2127.5</v>
      </c>
      <c r="U12" s="41">
        <f t="shared" si="0"/>
        <v>691.49</v>
      </c>
      <c r="V12" s="41">
        <v>962</v>
      </c>
      <c r="W12" s="41">
        <f t="shared" si="4"/>
        <v>76.589999999999989</v>
      </c>
      <c r="X12" s="41">
        <f t="shared" si="5"/>
        <v>307.63649999999996</v>
      </c>
      <c r="Y12" s="41"/>
      <c r="Z12" s="41"/>
      <c r="AA12" s="41">
        <f t="shared" si="6"/>
        <v>21.275000000000002</v>
      </c>
      <c r="AB12" s="41">
        <f t="shared" si="7"/>
        <v>31.912499999999998</v>
      </c>
      <c r="AC12" s="41">
        <v>437.42</v>
      </c>
      <c r="AD12" s="41">
        <f t="shared" si="1"/>
        <v>1690.08</v>
      </c>
      <c r="AE12" s="41">
        <f t="shared" si="2"/>
        <v>728.07999999999993</v>
      </c>
    </row>
    <row r="13" spans="1:31" ht="22.5">
      <c r="A13" s="37">
        <v>4</v>
      </c>
      <c r="B13" s="38">
        <v>12</v>
      </c>
      <c r="C13" s="44"/>
      <c r="D13" s="40" t="s">
        <v>44</v>
      </c>
      <c r="E13" s="41">
        <v>613.98</v>
      </c>
      <c r="F13" s="42">
        <v>1950</v>
      </c>
      <c r="G13" s="42">
        <v>23</v>
      </c>
      <c r="H13" s="42">
        <v>184</v>
      </c>
      <c r="I13" s="41">
        <v>1950</v>
      </c>
      <c r="J13" s="42">
        <v>10</v>
      </c>
      <c r="K13" s="41">
        <f t="shared" si="9"/>
        <v>195</v>
      </c>
      <c r="L13" s="41"/>
      <c r="M13" s="41"/>
      <c r="N13" s="42"/>
      <c r="O13" s="41"/>
      <c r="P13" s="42"/>
      <c r="Q13" s="41"/>
      <c r="R13" s="42"/>
      <c r="S13" s="41"/>
      <c r="T13" s="41">
        <f t="shared" si="3"/>
        <v>2145</v>
      </c>
      <c r="U13" s="41">
        <f t="shared" si="0"/>
        <v>613.98</v>
      </c>
      <c r="V13" s="41">
        <v>1014</v>
      </c>
      <c r="W13" s="41">
        <f t="shared" si="4"/>
        <v>77.22</v>
      </c>
      <c r="X13" s="41">
        <f t="shared" si="5"/>
        <v>310.16700000000003</v>
      </c>
      <c r="Y13" s="41"/>
      <c r="Z13" s="41"/>
      <c r="AA13" s="41">
        <f t="shared" si="6"/>
        <v>21.45</v>
      </c>
      <c r="AB13" s="41">
        <f t="shared" si="7"/>
        <v>32.174999999999997</v>
      </c>
      <c r="AC13" s="41">
        <v>441.02</v>
      </c>
      <c r="AD13" s="41">
        <f t="shared" si="1"/>
        <v>1703.98</v>
      </c>
      <c r="AE13" s="41">
        <f t="shared" si="2"/>
        <v>689.98</v>
      </c>
    </row>
    <row r="14" spans="1:31">
      <c r="A14" s="37">
        <v>5</v>
      </c>
      <c r="B14" s="38">
        <v>15</v>
      </c>
      <c r="C14" s="44"/>
      <c r="D14" s="40" t="s">
        <v>45</v>
      </c>
      <c r="E14" s="41">
        <v>293.97000000000003</v>
      </c>
      <c r="F14" s="42">
        <v>791</v>
      </c>
      <c r="G14" s="42">
        <v>23</v>
      </c>
      <c r="H14" s="42">
        <v>92</v>
      </c>
      <c r="I14" s="41">
        <v>791</v>
      </c>
      <c r="J14" s="42">
        <v>15</v>
      </c>
      <c r="K14" s="41">
        <f t="shared" si="9"/>
        <v>118.65</v>
      </c>
      <c r="L14" s="41"/>
      <c r="M14" s="41"/>
      <c r="N14" s="42"/>
      <c r="O14" s="41"/>
      <c r="P14" s="42"/>
      <c r="Q14" s="41"/>
      <c r="R14" s="42"/>
      <c r="S14" s="41"/>
      <c r="T14" s="41">
        <f t="shared" si="3"/>
        <v>909.65</v>
      </c>
      <c r="U14" s="41">
        <f t="shared" si="0"/>
        <v>293.97000000000003</v>
      </c>
      <c r="V14" s="41">
        <v>395</v>
      </c>
      <c r="W14" s="41">
        <f t="shared" si="4"/>
        <v>32.747399999999999</v>
      </c>
      <c r="X14" s="41">
        <v>0</v>
      </c>
      <c r="Y14" s="41">
        <f t="shared" ref="Y14:Y15" si="10">IF(T14&lt;1710,T14-W14-609,0)</f>
        <v>267.90260000000001</v>
      </c>
      <c r="Z14" s="41">
        <f t="shared" ref="Z14:Z15" si="11">Y14*0.15</f>
        <v>40.185389999999998</v>
      </c>
      <c r="AA14" s="41">
        <f t="shared" si="6"/>
        <v>9.0965000000000007</v>
      </c>
      <c r="AB14" s="41">
        <f t="shared" si="7"/>
        <v>13.644749999999998</v>
      </c>
      <c r="AC14" s="41">
        <v>95.68</v>
      </c>
      <c r="AD14" s="41">
        <f t="shared" si="1"/>
        <v>813.97</v>
      </c>
      <c r="AE14" s="41">
        <f t="shared" si="2"/>
        <v>418.97</v>
      </c>
    </row>
    <row r="15" spans="1:31">
      <c r="A15" s="37">
        <v>6</v>
      </c>
      <c r="B15" s="38">
        <v>25</v>
      </c>
      <c r="C15" s="44"/>
      <c r="D15" s="40" t="s">
        <v>46</v>
      </c>
      <c r="E15" s="41">
        <v>373.09</v>
      </c>
      <c r="F15" s="42">
        <v>1582</v>
      </c>
      <c r="G15" s="42">
        <v>23</v>
      </c>
      <c r="H15" s="42">
        <v>184</v>
      </c>
      <c r="I15" s="41">
        <v>1582</v>
      </c>
      <c r="J15" s="42"/>
      <c r="K15" s="41"/>
      <c r="L15" s="41"/>
      <c r="M15" s="41"/>
      <c r="N15" s="42"/>
      <c r="O15" s="41"/>
      <c r="P15" s="42"/>
      <c r="Q15" s="41"/>
      <c r="R15" s="42"/>
      <c r="S15" s="41"/>
      <c r="T15" s="41">
        <f t="shared" si="3"/>
        <v>1582</v>
      </c>
      <c r="U15" s="41">
        <f t="shared" si="0"/>
        <v>373.09</v>
      </c>
      <c r="V15" s="41">
        <v>823</v>
      </c>
      <c r="W15" s="41">
        <f t="shared" si="4"/>
        <v>56.951999999999998</v>
      </c>
      <c r="X15" s="41">
        <v>0</v>
      </c>
      <c r="Y15" s="41">
        <f t="shared" si="10"/>
        <v>916.048</v>
      </c>
      <c r="Z15" s="41">
        <f t="shared" si="11"/>
        <v>137.40719999999999</v>
      </c>
      <c r="AA15" s="41">
        <f t="shared" si="6"/>
        <v>15.82</v>
      </c>
      <c r="AB15" s="41">
        <f t="shared" si="7"/>
        <v>23.73</v>
      </c>
      <c r="AC15" s="41">
        <f t="shared" si="8"/>
        <v>233.90919999999997</v>
      </c>
      <c r="AD15" s="41">
        <f t="shared" si="1"/>
        <v>1348.0907999999999</v>
      </c>
      <c r="AE15" s="41">
        <f t="shared" si="2"/>
        <v>525.09079999999994</v>
      </c>
    </row>
    <row r="16" spans="1:31">
      <c r="A16" s="37">
        <v>7</v>
      </c>
      <c r="B16" s="38">
        <v>26</v>
      </c>
      <c r="C16" s="44"/>
      <c r="D16" s="40" t="s">
        <v>47</v>
      </c>
      <c r="E16" s="41">
        <v>200.24</v>
      </c>
      <c r="F16" s="42">
        <v>850</v>
      </c>
      <c r="G16" s="42">
        <v>23</v>
      </c>
      <c r="H16" s="42">
        <v>92</v>
      </c>
      <c r="I16" s="41">
        <v>850</v>
      </c>
      <c r="J16" s="42"/>
      <c r="K16" s="46"/>
      <c r="L16" s="46"/>
      <c r="M16" s="46"/>
      <c r="N16" s="47"/>
      <c r="O16" s="46"/>
      <c r="P16" s="42"/>
      <c r="Q16" s="46"/>
      <c r="R16" s="42"/>
      <c r="S16" s="46"/>
      <c r="T16" s="41">
        <f t="shared" si="3"/>
        <v>850</v>
      </c>
      <c r="U16" s="41">
        <f t="shared" si="0"/>
        <v>200.24</v>
      </c>
      <c r="V16" s="41">
        <v>442</v>
      </c>
      <c r="W16" s="41">
        <f t="shared" si="4"/>
        <v>30.599999999999998</v>
      </c>
      <c r="X16" s="41">
        <f t="shared" si="5"/>
        <v>122.91</v>
      </c>
      <c r="Y16" s="41"/>
      <c r="Z16" s="41"/>
      <c r="AA16" s="41">
        <f t="shared" si="6"/>
        <v>8.5</v>
      </c>
      <c r="AB16" s="41">
        <f t="shared" si="7"/>
        <v>12.75</v>
      </c>
      <c r="AC16" s="41">
        <f t="shared" si="8"/>
        <v>174.76</v>
      </c>
      <c r="AD16" s="41">
        <f t="shared" si="1"/>
        <v>675.24</v>
      </c>
      <c r="AE16" s="41">
        <f t="shared" si="2"/>
        <v>233.24</v>
      </c>
    </row>
    <row r="17" spans="1:31" ht="0.6" customHeight="1">
      <c r="A17" s="37">
        <v>8</v>
      </c>
      <c r="B17" s="37"/>
      <c r="C17" s="46"/>
      <c r="D17" s="48"/>
      <c r="E17" s="41"/>
      <c r="F17" s="42"/>
      <c r="G17" s="42"/>
      <c r="H17" s="42"/>
      <c r="I17" s="41"/>
      <c r="J17" s="42"/>
      <c r="K17" s="46"/>
      <c r="L17" s="46"/>
      <c r="M17" s="46"/>
      <c r="N17" s="42"/>
      <c r="O17" s="46"/>
      <c r="P17" s="42"/>
      <c r="Q17" s="46"/>
      <c r="R17" s="42"/>
      <c r="S17" s="46"/>
      <c r="T17" s="41"/>
      <c r="U17" s="41">
        <f t="shared" si="0"/>
        <v>0</v>
      </c>
      <c r="V17" s="46"/>
      <c r="W17" s="41">
        <f t="shared" si="4"/>
        <v>0</v>
      </c>
      <c r="X17" s="41">
        <f t="shared" si="5"/>
        <v>0</v>
      </c>
      <c r="Y17" s="41"/>
      <c r="Z17" s="41"/>
      <c r="AA17" s="41"/>
      <c r="AB17" s="41">
        <f t="shared" si="7"/>
        <v>0</v>
      </c>
      <c r="AC17" s="41">
        <f t="shared" si="8"/>
        <v>0</v>
      </c>
      <c r="AD17" s="41">
        <f t="shared" si="1"/>
        <v>0</v>
      </c>
      <c r="AE17" s="41">
        <f t="shared" si="2"/>
        <v>0</v>
      </c>
    </row>
    <row r="18" spans="1:31" ht="14.45" hidden="1" customHeight="1">
      <c r="A18" s="37">
        <v>9</v>
      </c>
      <c r="B18" s="37"/>
      <c r="C18" s="46"/>
      <c r="D18" s="48"/>
      <c r="E18" s="41"/>
      <c r="F18" s="42"/>
      <c r="G18" s="42"/>
      <c r="H18" s="42"/>
      <c r="I18" s="41"/>
      <c r="J18" s="42"/>
      <c r="K18" s="46"/>
      <c r="L18" s="46"/>
      <c r="M18" s="46"/>
      <c r="N18" s="42"/>
      <c r="O18" s="46"/>
      <c r="P18" s="42"/>
      <c r="Q18" s="46"/>
      <c r="R18" s="42"/>
      <c r="S18" s="46"/>
      <c r="T18" s="41">
        <f t="shared" ref="T18" si="12">SUM(I18:M18)+O18+Q18+S18</f>
        <v>0</v>
      </c>
      <c r="U18" s="41">
        <f t="shared" si="0"/>
        <v>0</v>
      </c>
      <c r="V18" s="46"/>
      <c r="W18" s="41">
        <f t="shared" si="4"/>
        <v>0</v>
      </c>
      <c r="X18" s="41">
        <f t="shared" si="5"/>
        <v>0</v>
      </c>
      <c r="Y18" s="41"/>
      <c r="Z18" s="41"/>
      <c r="AA18" s="41"/>
      <c r="AB18" s="41">
        <f t="shared" si="7"/>
        <v>0</v>
      </c>
      <c r="AC18" s="41">
        <f t="shared" si="8"/>
        <v>0</v>
      </c>
      <c r="AD18" s="41">
        <f t="shared" si="1"/>
        <v>0</v>
      </c>
      <c r="AE18" s="41">
        <f t="shared" si="2"/>
        <v>0</v>
      </c>
    </row>
    <row r="19" spans="1:31" ht="14.45" customHeight="1">
      <c r="A19" s="49" t="s">
        <v>48</v>
      </c>
      <c r="B19" s="49"/>
      <c r="C19" s="49"/>
      <c r="D19" s="49"/>
      <c r="E19" s="41">
        <f>SUM(E10:E18)</f>
        <v>4019.2</v>
      </c>
      <c r="F19" s="42">
        <f t="shared" ref="F19:AE19" si="13">SUM(F10:F18)</f>
        <v>11223</v>
      </c>
      <c r="G19" s="42">
        <f t="shared" si="13"/>
        <v>161</v>
      </c>
      <c r="H19" s="42">
        <f t="shared" si="13"/>
        <v>1012</v>
      </c>
      <c r="I19" s="41">
        <f t="shared" si="13"/>
        <v>11223</v>
      </c>
      <c r="J19" s="42">
        <f t="shared" si="13"/>
        <v>80</v>
      </c>
      <c r="K19" s="41">
        <f t="shared" si="13"/>
        <v>1671.15</v>
      </c>
      <c r="L19" s="41">
        <f t="shared" si="13"/>
        <v>0</v>
      </c>
      <c r="M19" s="41">
        <f t="shared" si="13"/>
        <v>0</v>
      </c>
      <c r="N19" s="42">
        <f t="shared" si="13"/>
        <v>0</v>
      </c>
      <c r="O19" s="41">
        <f t="shared" si="13"/>
        <v>0</v>
      </c>
      <c r="P19" s="42">
        <f t="shared" si="13"/>
        <v>0</v>
      </c>
      <c r="Q19" s="41">
        <f t="shared" si="13"/>
        <v>0</v>
      </c>
      <c r="R19" s="42">
        <f t="shared" si="13"/>
        <v>0</v>
      </c>
      <c r="S19" s="41">
        <f t="shared" si="13"/>
        <v>0</v>
      </c>
      <c r="T19" s="41">
        <f t="shared" si="13"/>
        <v>12894.15</v>
      </c>
      <c r="U19" s="41">
        <f t="shared" si="13"/>
        <v>4019.2</v>
      </c>
      <c r="V19" s="41">
        <f t="shared" si="13"/>
        <v>5820</v>
      </c>
      <c r="W19" s="41">
        <f t="shared" si="13"/>
        <v>464.18939999999998</v>
      </c>
      <c r="X19" s="41">
        <f t="shared" si="13"/>
        <v>1504.2014999999999</v>
      </c>
      <c r="Y19" s="41">
        <f>SUM(Y14:Y15)</f>
        <v>1183.9506000000001</v>
      </c>
      <c r="Z19" s="54">
        <f>SUM(Z14:Z15)</f>
        <v>177.59258999999997</v>
      </c>
      <c r="AA19" s="54">
        <f t="shared" si="13"/>
        <v>128.94150000000002</v>
      </c>
      <c r="AB19" s="41">
        <f t="shared" si="13"/>
        <v>193.41224999999994</v>
      </c>
      <c r="AC19" s="41">
        <v>2468.36</v>
      </c>
      <c r="AD19" s="41">
        <f t="shared" si="13"/>
        <v>10425.792799999999</v>
      </c>
      <c r="AE19" s="41">
        <f t="shared" si="13"/>
        <v>4605.7928000000002</v>
      </c>
    </row>
    <row r="20" spans="1:31">
      <c r="Z20" s="55">
        <v>177.6</v>
      </c>
      <c r="AA20" s="56">
        <v>128.94999999999999</v>
      </c>
    </row>
    <row r="21" spans="1:31" ht="22.5">
      <c r="AB21" s="50" t="s">
        <v>49</v>
      </c>
    </row>
  </sheetData>
  <sheetProtection selectLockedCells="1" selectUnlockedCells="1"/>
  <mergeCells count="35">
    <mergeCell ref="N7:O7"/>
    <mergeCell ref="P7:Q7"/>
    <mergeCell ref="U7:U8"/>
    <mergeCell ref="V7:V8"/>
    <mergeCell ref="Y7:Z7"/>
    <mergeCell ref="A19:D19"/>
    <mergeCell ref="AE4:AE8"/>
    <mergeCell ref="F5:F8"/>
    <mergeCell ref="G5:I7"/>
    <mergeCell ref="J5:M5"/>
    <mergeCell ref="N5:Q6"/>
    <mergeCell ref="R5:S7"/>
    <mergeCell ref="J6:K7"/>
    <mergeCell ref="L6:L8"/>
    <mergeCell ref="M6:M8"/>
    <mergeCell ref="W6:W8"/>
    <mergeCell ref="F4:S4"/>
    <mergeCell ref="T4:T8"/>
    <mergeCell ref="U4:V6"/>
    <mergeCell ref="W4:AB5"/>
    <mergeCell ref="AC4:AC8"/>
    <mergeCell ref="AD4:AD8"/>
    <mergeCell ref="X6:X8"/>
    <mergeCell ref="Y6:Z6"/>
    <mergeCell ref="AA6:AA8"/>
    <mergeCell ref="AB6:AB8"/>
    <mergeCell ref="A1:AE1"/>
    <mergeCell ref="A2:R2"/>
    <mergeCell ref="S2:V2"/>
    <mergeCell ref="W2:X2"/>
    <mergeCell ref="A4:A8"/>
    <mergeCell ref="B4:B8"/>
    <mergeCell ref="C4:C8"/>
    <mergeCell ref="D4:D8"/>
    <mergeCell ref="E4:E8"/>
  </mergeCells>
  <pageMargins left="0.15748031496062992" right="0.11811023622047245" top="0.94488188976377963" bottom="0.35433070866141736" header="0.51181102362204722" footer="0.51181102362204722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зп жовтень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2014-11-03T14:02:10Z</dcterms:created>
  <dcterms:modified xsi:type="dcterms:W3CDTF">2014-11-03T14:05:54Z</dcterms:modified>
</cp:coreProperties>
</file>