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60" activeTab="0"/>
  </bookViews>
  <sheets>
    <sheet name="5 Звено" sheetId="1" r:id="rId1"/>
  </sheets>
  <definedNames>
    <definedName name="_xlnm.Print_Area" localSheetId="0">'5 Звено'!$A$1:$AP$31</definedName>
  </definedNames>
  <calcPr fullCalcOnLoad="1"/>
</workbook>
</file>

<file path=xl/sharedStrings.xml><?xml version="1.0" encoding="utf-8"?>
<sst xmlns="http://schemas.openxmlformats.org/spreadsheetml/2006/main" count="39" uniqueCount="35">
  <si>
    <t>Табель учета рабочего времени 5 звена 19 бригады</t>
  </si>
  <si>
    <t>Фамилия И.О.</t>
  </si>
  <si>
    <t>Леоненко Н. А.</t>
  </si>
  <si>
    <t>Ремизов В.А.</t>
  </si>
  <si>
    <t xml:space="preserve">Сапрыкин А.И. </t>
  </si>
  <si>
    <t>Куранов В.И.</t>
  </si>
  <si>
    <t>Абакумов А.Н.</t>
  </si>
  <si>
    <t>Быстров В. А.</t>
  </si>
  <si>
    <t>Галимов Д.Г.</t>
  </si>
  <si>
    <t>Гурьев В.М.</t>
  </si>
  <si>
    <t>Зажигин Г.А.</t>
  </si>
  <si>
    <t>Приданников В.Н.</t>
  </si>
  <si>
    <t>Худяков Н.П.</t>
  </si>
  <si>
    <t>Вайман Р.Б.</t>
  </si>
  <si>
    <t>Дедок А.М.</t>
  </si>
  <si>
    <t>Кесарев А. Ф.</t>
  </si>
  <si>
    <t>Леонтьев А.Н.</t>
  </si>
  <si>
    <t>Пономарев Г.А.</t>
  </si>
  <si>
    <t>Прокофьев Е. М.</t>
  </si>
  <si>
    <t>На</t>
  </si>
  <si>
    <t>года</t>
  </si>
  <si>
    <t>Таб.№</t>
  </si>
  <si>
    <t>068367</t>
  </si>
  <si>
    <t>063570</t>
  </si>
  <si>
    <t>068527</t>
  </si>
  <si>
    <t>5-1</t>
  </si>
  <si>
    <t>5-2</t>
  </si>
  <si>
    <t>Скворцов Г.Н</t>
  </si>
  <si>
    <t>Начало</t>
  </si>
  <si>
    <t>Дней</t>
  </si>
  <si>
    <t>Окончание</t>
  </si>
  <si>
    <t>Отпуск по плану 1 часть</t>
  </si>
  <si>
    <t>Отпуск по плану  2 часть</t>
  </si>
  <si>
    <t>Всего</t>
  </si>
  <si>
    <t>`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</si>
</sst>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mmmm"/>
    <numFmt numFmtId="166" formatCode="0.0"/>
    <numFmt numFmtId="167" formatCode="dd/mm/yy;@"/>
    <numFmt numFmtId="168" formatCode="dd/mm/yy"/>
    <numFmt numFmtId="169" formatCode="dd/mm/"/>
    <numFmt numFmtId="170" formatCode="d/m/yy;@"/>
  </numFmts>
  <fonts count="47">
    <font>
      <sz val="12"/>
      <name val="Times New Roman"/>
      <family val="0"/>
    </font>
    <font>
      <sz val="12"/>
      <color indexed="8"/>
      <name val="Times New Roman"/>
      <family val="2"/>
    </font>
    <font>
      <sz val="17.5"/>
      <name val="Times New Roman"/>
      <family val="1"/>
    </font>
    <font>
      <sz val="13.5"/>
      <name val="Times New Roman"/>
      <family val="1"/>
    </font>
    <font>
      <sz val="13.5"/>
      <name val="Britannic Bold"/>
      <family val="2"/>
    </font>
    <font>
      <b/>
      <sz val="13.5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Verdana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7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 quotePrefix="1">
      <alignment horizontal="center" vertical="top"/>
    </xf>
    <xf numFmtId="0" fontId="10" fillId="33" borderId="11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/>
    </xf>
    <xf numFmtId="166" fontId="5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166" fontId="5" fillId="0" borderId="10" xfId="0" applyNumberFormat="1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shrinkToFit="1"/>
    </xf>
    <xf numFmtId="0" fontId="7" fillId="1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 vertical="center"/>
    </xf>
    <xf numFmtId="167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169" fontId="13" fillId="0" borderId="0" xfId="0" applyNumberFormat="1" applyFont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/>
    </xf>
    <xf numFmtId="168" fontId="7" fillId="16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 quotePrefix="1">
      <alignment horizontal="center"/>
    </xf>
    <xf numFmtId="0" fontId="7" fillId="34" borderId="16" xfId="0" applyFont="1" applyFill="1" applyBorder="1" applyAlignment="1" quotePrefix="1">
      <alignment horizontal="center"/>
    </xf>
    <xf numFmtId="0" fontId="7" fillId="16" borderId="13" xfId="0" applyFont="1" applyFill="1" applyBorder="1" applyAlignment="1" quotePrefix="1">
      <alignment horizontal="center"/>
    </xf>
    <xf numFmtId="0" fontId="7" fillId="16" borderId="15" xfId="0" applyFont="1" applyFill="1" applyBorder="1" applyAlignment="1" quotePrefix="1">
      <alignment horizontal="center"/>
    </xf>
    <xf numFmtId="0" fontId="7" fillId="16" borderId="16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AR46"/>
  <sheetViews>
    <sheetView showGridLines="0"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5.75"/>
  <cols>
    <col min="1" max="1" width="4.50390625" style="1" customWidth="1"/>
    <col min="2" max="2" width="21.00390625" style="0" customWidth="1"/>
    <col min="3" max="3" width="11.875" style="0" customWidth="1"/>
    <col min="4" max="4" width="6.75390625" style="0" customWidth="1"/>
    <col min="5" max="5" width="13.50390625" style="0" customWidth="1"/>
    <col min="6" max="6" width="7.625" style="0" customWidth="1"/>
    <col min="7" max="7" width="10.625" style="0" customWidth="1"/>
    <col min="8" max="8" width="6.75390625" style="0" customWidth="1"/>
    <col min="9" max="9" width="13.50390625" style="0" customWidth="1"/>
    <col min="10" max="10" width="7.625" style="0" customWidth="1"/>
    <col min="11" max="11" width="8.125" style="1" customWidth="1"/>
    <col min="12" max="42" width="3.125" style="0" customWidth="1"/>
    <col min="43" max="43" width="3.625" style="0" hidden="1" customWidth="1"/>
    <col min="44" max="44" width="6.875" style="0" customWidth="1"/>
  </cols>
  <sheetData>
    <row r="1" spans="1:42" ht="23.2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4:44" ht="24" thickBot="1">
      <c r="D2" t="s">
        <v>34</v>
      </c>
      <c r="S2" s="2" t="s">
        <v>19</v>
      </c>
      <c r="T2" s="45">
        <f>DATE(X2,AR2,1)</f>
        <v>42036</v>
      </c>
      <c r="U2" s="45"/>
      <c r="V2" s="45"/>
      <c r="W2" s="45"/>
      <c r="X2" s="44">
        <v>2015</v>
      </c>
      <c r="Y2" s="44"/>
      <c r="Z2" s="44"/>
      <c r="AA2" s="3" t="s">
        <v>20</v>
      </c>
      <c r="AR2" s="15">
        <v>2</v>
      </c>
    </row>
    <row r="3" spans="1:42" ht="20.25">
      <c r="A3" s="4"/>
      <c r="B3" s="5" t="s">
        <v>1</v>
      </c>
      <c r="C3" s="37" t="s">
        <v>31</v>
      </c>
      <c r="D3" s="38"/>
      <c r="E3" s="38"/>
      <c r="F3" s="39"/>
      <c r="G3" s="40" t="s">
        <v>32</v>
      </c>
      <c r="H3" s="41"/>
      <c r="I3" s="41"/>
      <c r="J3" s="42"/>
      <c r="K3" s="6" t="s">
        <v>21</v>
      </c>
      <c r="L3" s="34">
        <f>DATE(X2,AR2,1)</f>
        <v>42036</v>
      </c>
      <c r="M3" s="34">
        <f>L3+1</f>
        <v>42037</v>
      </c>
      <c r="N3" s="34">
        <f aca="true" t="shared" si="0" ref="N3:AP3">M3+1</f>
        <v>42038</v>
      </c>
      <c r="O3" s="34">
        <f t="shared" si="0"/>
        <v>42039</v>
      </c>
      <c r="P3" s="34">
        <f t="shared" si="0"/>
        <v>42040</v>
      </c>
      <c r="Q3" s="34">
        <f t="shared" si="0"/>
        <v>42041</v>
      </c>
      <c r="R3" s="34">
        <f t="shared" si="0"/>
        <v>42042</v>
      </c>
      <c r="S3" s="34">
        <f t="shared" si="0"/>
        <v>42043</v>
      </c>
      <c r="T3" s="34">
        <f t="shared" si="0"/>
        <v>42044</v>
      </c>
      <c r="U3" s="34">
        <f t="shared" si="0"/>
        <v>42045</v>
      </c>
      <c r="V3" s="34">
        <f t="shared" si="0"/>
        <v>42046</v>
      </c>
      <c r="W3" s="34">
        <f t="shared" si="0"/>
        <v>42047</v>
      </c>
      <c r="X3" s="34">
        <f t="shared" si="0"/>
        <v>42048</v>
      </c>
      <c r="Y3" s="34">
        <f t="shared" si="0"/>
        <v>42049</v>
      </c>
      <c r="Z3" s="34">
        <f t="shared" si="0"/>
        <v>42050</v>
      </c>
      <c r="AA3" s="34">
        <f t="shared" si="0"/>
        <v>42051</v>
      </c>
      <c r="AB3" s="34">
        <f t="shared" si="0"/>
        <v>42052</v>
      </c>
      <c r="AC3" s="34">
        <f t="shared" si="0"/>
        <v>42053</v>
      </c>
      <c r="AD3" s="34">
        <f t="shared" si="0"/>
        <v>42054</v>
      </c>
      <c r="AE3" s="34">
        <f t="shared" si="0"/>
        <v>42055</v>
      </c>
      <c r="AF3" s="34">
        <f t="shared" si="0"/>
        <v>42056</v>
      </c>
      <c r="AG3" s="34">
        <f t="shared" si="0"/>
        <v>42057</v>
      </c>
      <c r="AH3" s="34">
        <f t="shared" si="0"/>
        <v>42058</v>
      </c>
      <c r="AI3" s="34">
        <f t="shared" si="0"/>
        <v>42059</v>
      </c>
      <c r="AJ3" s="34">
        <f t="shared" si="0"/>
        <v>42060</v>
      </c>
      <c r="AK3" s="34">
        <f t="shared" si="0"/>
        <v>42061</v>
      </c>
      <c r="AL3" s="34">
        <f t="shared" si="0"/>
        <v>42062</v>
      </c>
      <c r="AM3" s="34">
        <f t="shared" si="0"/>
        <v>42063</v>
      </c>
      <c r="AN3" s="34">
        <f t="shared" si="0"/>
        <v>42064</v>
      </c>
      <c r="AO3" s="34">
        <f t="shared" si="0"/>
        <v>42065</v>
      </c>
      <c r="AP3" s="34">
        <f t="shared" si="0"/>
        <v>42066</v>
      </c>
    </row>
    <row r="4" spans="1:42" ht="20.25">
      <c r="A4" s="4"/>
      <c r="B4" s="5"/>
      <c r="C4" s="24" t="s">
        <v>28</v>
      </c>
      <c r="D4" s="24" t="s">
        <v>29</v>
      </c>
      <c r="E4" s="27" t="s">
        <v>30</v>
      </c>
      <c r="F4" s="28" t="s">
        <v>33</v>
      </c>
      <c r="G4" s="26" t="s">
        <v>28</v>
      </c>
      <c r="H4" s="23" t="s">
        <v>29</v>
      </c>
      <c r="I4" s="23" t="s">
        <v>30</v>
      </c>
      <c r="J4" s="25" t="s">
        <v>33</v>
      </c>
      <c r="K4" s="33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20.25">
      <c r="A5" s="7">
        <v>1</v>
      </c>
      <c r="B5" s="21" t="s">
        <v>2</v>
      </c>
      <c r="C5" s="31">
        <v>42118</v>
      </c>
      <c r="D5" s="24">
        <v>21</v>
      </c>
      <c r="E5" s="27">
        <f>ДНИОТП(C5,D5,$E$33:$E$46)</f>
        <v>42140</v>
      </c>
      <c r="F5" s="24">
        <f>E5-C5+1</f>
        <v>23</v>
      </c>
      <c r="G5" s="32">
        <v>42283</v>
      </c>
      <c r="H5" s="26">
        <f>40-D5</f>
        <v>19</v>
      </c>
      <c r="I5" s="32">
        <f>ДНИОТП(G5,H5,$E$33:$E$46)</f>
        <v>42301</v>
      </c>
      <c r="J5" s="26">
        <f>I5-G5+1</f>
        <v>19</v>
      </c>
      <c r="K5" s="9">
        <v>709365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3" ht="20.25">
      <c r="A6" s="7">
        <v>3</v>
      </c>
      <c r="B6" s="21" t="s">
        <v>3</v>
      </c>
      <c r="C6" s="31">
        <v>42110</v>
      </c>
      <c r="D6" s="24">
        <v>23</v>
      </c>
      <c r="E6" s="27">
        <f aca="true" t="shared" si="1" ref="E6:E29">ДНИОТП(C6,D6,$E$33:$E$46)</f>
        <v>42134</v>
      </c>
      <c r="F6" s="24">
        <f aca="true" t="shared" si="2" ref="F6:F29">E6-C6+1</f>
        <v>25</v>
      </c>
      <c r="G6" s="32">
        <v>42248</v>
      </c>
      <c r="H6" s="26">
        <f>46-D6</f>
        <v>23</v>
      </c>
      <c r="I6" s="32">
        <f aca="true" t="shared" si="3" ref="I6:I29">ДНИОТП(G6,H6,$E$33:$E$46)</f>
        <v>42270</v>
      </c>
      <c r="J6" s="26">
        <f aca="true" t="shared" si="4" ref="J6:J29">I6-G6+1</f>
        <v>23</v>
      </c>
      <c r="K6" s="10">
        <v>650212</v>
      </c>
      <c r="L6" s="16" t="str">
        <f aca="true" t="shared" si="5" ref="L6:U7">CHOOSE(MOD(L$3-$AQ6,8)+1,"Д","Д","-","-","Д","Д","-","-")</f>
        <v>Д</v>
      </c>
      <c r="M6" s="16" t="str">
        <f t="shared" si="5"/>
        <v>-</v>
      </c>
      <c r="N6" s="16" t="str">
        <f t="shared" si="5"/>
        <v>-</v>
      </c>
      <c r="O6" s="16" t="str">
        <f t="shared" si="5"/>
        <v>Д</v>
      </c>
      <c r="P6" s="16" t="str">
        <f t="shared" si="5"/>
        <v>Д</v>
      </c>
      <c r="Q6" s="16" t="str">
        <f t="shared" si="5"/>
        <v>-</v>
      </c>
      <c r="R6" s="16" t="str">
        <f t="shared" si="5"/>
        <v>-</v>
      </c>
      <c r="S6" s="16" t="str">
        <f t="shared" si="5"/>
        <v>Д</v>
      </c>
      <c r="T6" s="16" t="str">
        <f t="shared" si="5"/>
        <v>Д</v>
      </c>
      <c r="U6" s="16" t="str">
        <f t="shared" si="5"/>
        <v>-</v>
      </c>
      <c r="V6" s="16" t="str">
        <f aca="true" t="shared" si="6" ref="V6:AE7">CHOOSE(MOD(V$3-$AQ6,8)+1,"Д","Д","-","-","Д","Д","-","-")</f>
        <v>-</v>
      </c>
      <c r="W6" s="16" t="str">
        <f t="shared" si="6"/>
        <v>Д</v>
      </c>
      <c r="X6" s="16" t="str">
        <f t="shared" si="6"/>
        <v>Д</v>
      </c>
      <c r="Y6" s="16" t="str">
        <f t="shared" si="6"/>
        <v>-</v>
      </c>
      <c r="Z6" s="16" t="str">
        <f t="shared" si="6"/>
        <v>-</v>
      </c>
      <c r="AA6" s="16" t="str">
        <f t="shared" si="6"/>
        <v>Д</v>
      </c>
      <c r="AB6" s="16" t="str">
        <f t="shared" si="6"/>
        <v>Д</v>
      </c>
      <c r="AC6" s="16" t="str">
        <f t="shared" si="6"/>
        <v>-</v>
      </c>
      <c r="AD6" s="16" t="str">
        <f t="shared" si="6"/>
        <v>-</v>
      </c>
      <c r="AE6" s="16" t="str">
        <f t="shared" si="6"/>
        <v>Д</v>
      </c>
      <c r="AF6" s="16" t="str">
        <f aca="true" t="shared" si="7" ref="AF6:AM7">CHOOSE(MOD(AF$3-$AQ6,8)+1,"Д","Д","-","-","Д","Д","-","-")</f>
        <v>Д</v>
      </c>
      <c r="AG6" s="16" t="str">
        <f t="shared" si="7"/>
        <v>-</v>
      </c>
      <c r="AH6" s="16" t="str">
        <f t="shared" si="7"/>
        <v>-</v>
      </c>
      <c r="AI6" s="16" t="str">
        <f t="shared" si="7"/>
        <v>Д</v>
      </c>
      <c r="AJ6" s="16" t="str">
        <f t="shared" si="7"/>
        <v>Д</v>
      </c>
      <c r="AK6" s="16" t="str">
        <f t="shared" si="7"/>
        <v>-</v>
      </c>
      <c r="AL6" s="16" t="str">
        <f t="shared" si="7"/>
        <v>-</v>
      </c>
      <c r="AM6" s="16" t="str">
        <f t="shared" si="7"/>
        <v>Д</v>
      </c>
      <c r="AN6" s="16">
        <f aca="true" t="shared" si="8" ref="AN6:AP7">IF(DAY(AN$3)&lt;28,"",CHOOSE(MOD(AN$3-$AQ6,8)+1,"Д","Д","-","-","Д","Д","-","-"))</f>
      </c>
      <c r="AO6" s="16">
        <f t="shared" si="8"/>
      </c>
      <c r="AP6" s="16">
        <f t="shared" si="8"/>
      </c>
      <c r="AQ6">
        <v>3</v>
      </c>
    </row>
    <row r="7" spans="1:43" ht="20.25">
      <c r="A7" s="7">
        <v>4</v>
      </c>
      <c r="B7" s="21" t="s">
        <v>4</v>
      </c>
      <c r="C7" s="31">
        <v>42047</v>
      </c>
      <c r="D7" s="24">
        <v>21</v>
      </c>
      <c r="E7" s="27">
        <f t="shared" si="1"/>
        <v>42068</v>
      </c>
      <c r="F7" s="24">
        <f t="shared" si="2"/>
        <v>22</v>
      </c>
      <c r="G7" s="32">
        <v>42237</v>
      </c>
      <c r="H7" s="26">
        <f aca="true" t="shared" si="9" ref="H7:H29">40-D7</f>
        <v>19</v>
      </c>
      <c r="I7" s="32">
        <f t="shared" si="3"/>
        <v>42255</v>
      </c>
      <c r="J7" s="26">
        <f t="shared" si="4"/>
        <v>19</v>
      </c>
      <c r="K7" s="9">
        <v>706992</v>
      </c>
      <c r="L7" s="16" t="str">
        <f t="shared" si="5"/>
        <v>-</v>
      </c>
      <c r="M7" s="16" t="str">
        <f t="shared" si="5"/>
        <v>Д</v>
      </c>
      <c r="N7" s="16" t="str">
        <f t="shared" si="5"/>
        <v>Д</v>
      </c>
      <c r="O7" s="16" t="str">
        <f t="shared" si="5"/>
        <v>-</v>
      </c>
      <c r="P7" s="16" t="str">
        <f t="shared" si="5"/>
        <v>-</v>
      </c>
      <c r="Q7" s="16" t="str">
        <f t="shared" si="5"/>
        <v>Д</v>
      </c>
      <c r="R7" s="16" t="str">
        <f t="shared" si="5"/>
        <v>Д</v>
      </c>
      <c r="S7" s="16" t="str">
        <f t="shared" si="5"/>
        <v>-</v>
      </c>
      <c r="T7" s="16" t="str">
        <f t="shared" si="5"/>
        <v>-</v>
      </c>
      <c r="U7" s="16" t="str">
        <f t="shared" si="5"/>
        <v>Д</v>
      </c>
      <c r="V7" s="16" t="str">
        <f t="shared" si="6"/>
        <v>Д</v>
      </c>
      <c r="W7" s="16" t="str">
        <f t="shared" si="6"/>
        <v>-</v>
      </c>
      <c r="X7" s="16" t="str">
        <f t="shared" si="6"/>
        <v>-</v>
      </c>
      <c r="Y7" s="16" t="str">
        <f t="shared" si="6"/>
        <v>Д</v>
      </c>
      <c r="Z7" s="16" t="str">
        <f t="shared" si="6"/>
        <v>Д</v>
      </c>
      <c r="AA7" s="16" t="str">
        <f t="shared" si="6"/>
        <v>-</v>
      </c>
      <c r="AB7" s="16" t="str">
        <f t="shared" si="6"/>
        <v>-</v>
      </c>
      <c r="AC7" s="16" t="str">
        <f t="shared" si="6"/>
        <v>Д</v>
      </c>
      <c r="AD7" s="16" t="str">
        <f t="shared" si="6"/>
        <v>Д</v>
      </c>
      <c r="AE7" s="16" t="str">
        <f t="shared" si="6"/>
        <v>-</v>
      </c>
      <c r="AF7" s="16" t="str">
        <f t="shared" si="7"/>
        <v>-</v>
      </c>
      <c r="AG7" s="16" t="str">
        <f t="shared" si="7"/>
        <v>Д</v>
      </c>
      <c r="AH7" s="16" t="str">
        <f t="shared" si="7"/>
        <v>Д</v>
      </c>
      <c r="AI7" s="16" t="str">
        <f t="shared" si="7"/>
        <v>-</v>
      </c>
      <c r="AJ7" s="16" t="str">
        <f t="shared" si="7"/>
        <v>-</v>
      </c>
      <c r="AK7" s="16" t="str">
        <f t="shared" si="7"/>
        <v>Д</v>
      </c>
      <c r="AL7" s="16" t="str">
        <f t="shared" si="7"/>
        <v>Д</v>
      </c>
      <c r="AM7" s="16" t="str">
        <f t="shared" si="7"/>
        <v>-</v>
      </c>
      <c r="AN7" s="16">
        <f t="shared" si="8"/>
      </c>
      <c r="AO7" s="16">
        <f t="shared" si="8"/>
      </c>
      <c r="AP7" s="16">
        <f t="shared" si="8"/>
      </c>
      <c r="AQ7">
        <v>1</v>
      </c>
    </row>
    <row r="8" spans="1:42" ht="6.75" customHeight="1">
      <c r="A8" s="4"/>
      <c r="B8" s="12"/>
      <c r="C8" s="27"/>
      <c r="D8" s="24"/>
      <c r="E8" s="27"/>
      <c r="F8" s="24"/>
      <c r="G8" s="26"/>
      <c r="H8" s="26"/>
      <c r="I8" s="32"/>
      <c r="J8" s="26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3" ht="20.25" customHeight="1">
      <c r="A9" s="13" t="s">
        <v>25</v>
      </c>
      <c r="B9" s="19" t="str">
        <f>COUNTIF(L9:AP9,"Д")&amp;" смен"</f>
        <v>14 смен</v>
      </c>
      <c r="C9" s="27"/>
      <c r="D9" s="24"/>
      <c r="E9" s="27"/>
      <c r="F9" s="24"/>
      <c r="G9" s="26"/>
      <c r="H9" s="26"/>
      <c r="I9" s="32"/>
      <c r="J9" s="26"/>
      <c r="K9" s="20">
        <f>COUNTIF(L9:AP9,"Д")*11.5</f>
        <v>161</v>
      </c>
      <c r="L9" s="16" t="str">
        <f aca="true" t="shared" si="10" ref="L9:AM9">CHOOSE(MOD(L$3-$AQ9,8)+1,"Д","Д","-","-","Д","Д","-","-")</f>
        <v>Д</v>
      </c>
      <c r="M9" s="16" t="str">
        <f t="shared" si="10"/>
        <v>Д</v>
      </c>
      <c r="N9" s="16" t="str">
        <f t="shared" si="10"/>
        <v>-</v>
      </c>
      <c r="O9" s="16" t="str">
        <f t="shared" si="10"/>
        <v>-</v>
      </c>
      <c r="P9" s="16" t="str">
        <f t="shared" si="10"/>
        <v>Д</v>
      </c>
      <c r="Q9" s="16" t="str">
        <f t="shared" si="10"/>
        <v>Д</v>
      </c>
      <c r="R9" s="16" t="str">
        <f t="shared" si="10"/>
        <v>-</v>
      </c>
      <c r="S9" s="16" t="str">
        <f t="shared" si="10"/>
        <v>-</v>
      </c>
      <c r="T9" s="16" t="str">
        <f t="shared" si="10"/>
        <v>Д</v>
      </c>
      <c r="U9" s="16" t="str">
        <f t="shared" si="10"/>
        <v>Д</v>
      </c>
      <c r="V9" s="16" t="str">
        <f t="shared" si="10"/>
        <v>-</v>
      </c>
      <c r="W9" s="16" t="str">
        <f t="shared" si="10"/>
        <v>-</v>
      </c>
      <c r="X9" s="16" t="str">
        <f t="shared" si="10"/>
        <v>Д</v>
      </c>
      <c r="Y9" s="16" t="str">
        <f t="shared" si="10"/>
        <v>Д</v>
      </c>
      <c r="Z9" s="16" t="str">
        <f t="shared" si="10"/>
        <v>-</v>
      </c>
      <c r="AA9" s="16" t="str">
        <f t="shared" si="10"/>
        <v>-</v>
      </c>
      <c r="AB9" s="16" t="str">
        <f t="shared" si="10"/>
        <v>Д</v>
      </c>
      <c r="AC9" s="16" t="str">
        <f t="shared" si="10"/>
        <v>Д</v>
      </c>
      <c r="AD9" s="16" t="str">
        <f t="shared" si="10"/>
        <v>-</v>
      </c>
      <c r="AE9" s="16" t="str">
        <f t="shared" si="10"/>
        <v>-</v>
      </c>
      <c r="AF9" s="16" t="str">
        <f t="shared" si="10"/>
        <v>Д</v>
      </c>
      <c r="AG9" s="16" t="str">
        <f t="shared" si="10"/>
        <v>Д</v>
      </c>
      <c r="AH9" s="16" t="str">
        <f t="shared" si="10"/>
        <v>-</v>
      </c>
      <c r="AI9" s="16" t="str">
        <f t="shared" si="10"/>
        <v>-</v>
      </c>
      <c r="AJ9" s="16" t="str">
        <f t="shared" si="10"/>
        <v>Д</v>
      </c>
      <c r="AK9" s="16" t="str">
        <f t="shared" si="10"/>
        <v>Д</v>
      </c>
      <c r="AL9" s="16" t="str">
        <f t="shared" si="10"/>
        <v>-</v>
      </c>
      <c r="AM9" s="16" t="str">
        <f t="shared" si="10"/>
        <v>-</v>
      </c>
      <c r="AN9" s="16">
        <f>IF(DAY(AN$3)&lt;28,"",CHOOSE(MOD(AN$3-$AQ9,8)+1,"Д","Д","-","-","Д","Д","-","-"))</f>
      </c>
      <c r="AO9" s="16">
        <f>IF(DAY(AO$3)&lt;28,"",CHOOSE(MOD(AO$3-$AQ9,8)+1,"Д","Д","-","-","Д","Д","-","-"))</f>
      </c>
      <c r="AP9" s="16">
        <f>IF(DAY(AP$3)&lt;28,"",CHOOSE(MOD(AP$3-$AQ9,8)+1,"Д","Д","-","-","Д","Д","-","-"))</f>
      </c>
      <c r="AQ9">
        <v>4</v>
      </c>
    </row>
    <row r="10" spans="1:42" ht="20.25">
      <c r="A10" s="7">
        <f>IF(B10="","",COUNTA($B$10:B10))</f>
        <v>1</v>
      </c>
      <c r="B10" s="21" t="s">
        <v>5</v>
      </c>
      <c r="C10" s="27"/>
      <c r="D10" s="24"/>
      <c r="E10" s="27">
        <f t="shared" si="1"/>
        <v>-1</v>
      </c>
      <c r="F10" s="24">
        <f t="shared" si="2"/>
        <v>0</v>
      </c>
      <c r="G10" s="26"/>
      <c r="H10" s="26">
        <f t="shared" si="9"/>
        <v>40</v>
      </c>
      <c r="I10" s="32">
        <f t="shared" si="3"/>
        <v>39</v>
      </c>
      <c r="J10" s="26">
        <f t="shared" si="4"/>
        <v>40</v>
      </c>
      <c r="K10" s="9">
        <v>618740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20.25">
      <c r="A11" s="7">
        <f>IF(B11="","",COUNTA($B$10:B11))</f>
        <v>2</v>
      </c>
      <c r="B11" s="21" t="s">
        <v>6</v>
      </c>
      <c r="C11" s="27"/>
      <c r="D11" s="24"/>
      <c r="E11" s="27">
        <f t="shared" si="1"/>
        <v>-1</v>
      </c>
      <c r="F11" s="24">
        <f t="shared" si="2"/>
        <v>0</v>
      </c>
      <c r="G11" s="26"/>
      <c r="H11" s="26">
        <f t="shared" si="9"/>
        <v>40</v>
      </c>
      <c r="I11" s="32">
        <f t="shared" si="3"/>
        <v>39</v>
      </c>
      <c r="J11" s="26">
        <f t="shared" si="4"/>
        <v>40</v>
      </c>
      <c r="K11" s="10">
        <v>669061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20.25">
      <c r="A12" s="7">
        <f>IF(B12="","",COUNTA($B$10:B12))</f>
        <v>3</v>
      </c>
      <c r="B12" s="21" t="s">
        <v>7</v>
      </c>
      <c r="C12" s="27"/>
      <c r="D12" s="24"/>
      <c r="E12" s="27">
        <f t="shared" si="1"/>
        <v>-1</v>
      </c>
      <c r="F12" s="24">
        <f t="shared" si="2"/>
        <v>0</v>
      </c>
      <c r="G12" s="26"/>
      <c r="H12" s="26">
        <f t="shared" si="9"/>
        <v>40</v>
      </c>
      <c r="I12" s="32">
        <f t="shared" si="3"/>
        <v>39</v>
      </c>
      <c r="J12" s="26">
        <f t="shared" si="4"/>
        <v>40</v>
      </c>
      <c r="K12" s="11" t="s">
        <v>22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20.25">
      <c r="A13" s="7">
        <f>IF(B13="","",COUNTA($B$10:B13))</f>
        <v>4</v>
      </c>
      <c r="B13" s="21" t="s">
        <v>8</v>
      </c>
      <c r="C13" s="27"/>
      <c r="D13" s="24"/>
      <c r="E13" s="27">
        <f t="shared" si="1"/>
        <v>-1</v>
      </c>
      <c r="F13" s="24">
        <f t="shared" si="2"/>
        <v>0</v>
      </c>
      <c r="G13" s="26"/>
      <c r="H13" s="26">
        <f t="shared" si="9"/>
        <v>40</v>
      </c>
      <c r="I13" s="32">
        <f t="shared" si="3"/>
        <v>39</v>
      </c>
      <c r="J13" s="26">
        <f t="shared" si="4"/>
        <v>40</v>
      </c>
      <c r="K13" s="9">
        <v>713360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20.25">
      <c r="A14" s="7">
        <f>IF(B14="","",COUNTA($B$10:B14))</f>
        <v>5</v>
      </c>
      <c r="B14" s="21" t="s">
        <v>9</v>
      </c>
      <c r="C14" s="27"/>
      <c r="D14" s="24"/>
      <c r="E14" s="27">
        <f t="shared" si="1"/>
        <v>-1</v>
      </c>
      <c r="F14" s="24">
        <f t="shared" si="2"/>
        <v>0</v>
      </c>
      <c r="G14" s="26"/>
      <c r="H14" s="26">
        <f t="shared" si="9"/>
        <v>40</v>
      </c>
      <c r="I14" s="32">
        <f t="shared" si="3"/>
        <v>39</v>
      </c>
      <c r="J14" s="26">
        <f t="shared" si="4"/>
        <v>40</v>
      </c>
      <c r="K14" s="9">
        <v>620232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20.25">
      <c r="A15" s="7">
        <f>IF(B15="","",COUNTA($B$10:B15))</f>
        <v>6</v>
      </c>
      <c r="B15" s="21" t="s">
        <v>10</v>
      </c>
      <c r="C15" s="27"/>
      <c r="D15" s="24"/>
      <c r="E15" s="27">
        <f t="shared" si="1"/>
        <v>-1</v>
      </c>
      <c r="F15" s="24">
        <f t="shared" si="2"/>
        <v>0</v>
      </c>
      <c r="G15" s="26"/>
      <c r="H15" s="26">
        <f t="shared" si="9"/>
        <v>40</v>
      </c>
      <c r="I15" s="32">
        <f t="shared" si="3"/>
        <v>39</v>
      </c>
      <c r="J15" s="26">
        <f t="shared" si="4"/>
        <v>40</v>
      </c>
      <c r="K15" s="10">
        <v>670325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0.25">
      <c r="A16" s="7">
        <f>IF(B16="","",COUNTA($B$10:B16))</f>
        <v>7</v>
      </c>
      <c r="B16" s="21" t="s">
        <v>11</v>
      </c>
      <c r="C16" s="27"/>
      <c r="D16" s="24"/>
      <c r="E16" s="27">
        <f t="shared" si="1"/>
        <v>-1</v>
      </c>
      <c r="F16" s="24">
        <f t="shared" si="2"/>
        <v>0</v>
      </c>
      <c r="G16" s="26"/>
      <c r="H16" s="26">
        <f t="shared" si="9"/>
        <v>40</v>
      </c>
      <c r="I16" s="32">
        <f t="shared" si="3"/>
        <v>39</v>
      </c>
      <c r="J16" s="26">
        <f t="shared" si="4"/>
        <v>40</v>
      </c>
      <c r="K16" s="9">
        <v>656936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0.25">
      <c r="A17" s="7">
        <f>IF(B17="","",COUNTA($B$10:B17))</f>
      </c>
      <c r="B17" s="21"/>
      <c r="C17" s="27"/>
      <c r="D17" s="24"/>
      <c r="E17" s="27"/>
      <c r="F17" s="24"/>
      <c r="G17" s="26"/>
      <c r="H17" s="26"/>
      <c r="I17" s="32"/>
      <c r="J17" s="2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20.25">
      <c r="A18" s="7">
        <f>IF(B18="","",COUNTA($B$10:B18))</f>
      </c>
      <c r="B18" s="21"/>
      <c r="C18" s="27"/>
      <c r="D18" s="24"/>
      <c r="E18" s="27"/>
      <c r="F18" s="24"/>
      <c r="G18" s="26"/>
      <c r="H18" s="26"/>
      <c r="I18" s="32"/>
      <c r="J18" s="26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20.25">
      <c r="A19" s="7">
        <f>IF(B19="","",COUNTA($B$10:B19))</f>
      </c>
      <c r="B19" s="21"/>
      <c r="C19" s="27"/>
      <c r="D19" s="24"/>
      <c r="E19" s="27"/>
      <c r="F19" s="24"/>
      <c r="G19" s="26"/>
      <c r="H19" s="26"/>
      <c r="I19" s="32"/>
      <c r="J19" s="26"/>
      <c r="K19" s="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4.5" customHeight="1">
      <c r="A20" s="7">
        <f>IF(B20="","",COUNTA($B$10:B20))</f>
      </c>
      <c r="B20" s="8"/>
      <c r="C20" s="27"/>
      <c r="D20" s="24"/>
      <c r="E20" s="27"/>
      <c r="F20" s="24"/>
      <c r="G20" s="26"/>
      <c r="H20" s="26"/>
      <c r="I20" s="32"/>
      <c r="J20" s="26"/>
      <c r="K20" s="1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3" ht="20.25">
      <c r="A21" s="13" t="s">
        <v>26</v>
      </c>
      <c r="B21" s="18" t="str">
        <f>COUNTIF(L21:AP21,"Д")&amp;" смен"</f>
        <v>14 смен</v>
      </c>
      <c r="C21" s="27"/>
      <c r="D21" s="24"/>
      <c r="E21" s="27"/>
      <c r="F21" s="24"/>
      <c r="G21" s="26"/>
      <c r="H21" s="26"/>
      <c r="I21" s="32"/>
      <c r="J21" s="26"/>
      <c r="K21" s="17">
        <f>COUNTIF(L21:AP21,"Д")*11.5</f>
        <v>161</v>
      </c>
      <c r="L21" s="16" t="str">
        <f aca="true" t="shared" si="11" ref="L21:AM21">CHOOSE(MOD(L$3-$AQ21,8)+1,"Д","Д","-","-","Д","Д","-","-")</f>
        <v>-</v>
      </c>
      <c r="M21" s="16" t="str">
        <f t="shared" si="11"/>
        <v>-</v>
      </c>
      <c r="N21" s="16" t="str">
        <f t="shared" si="11"/>
        <v>Д</v>
      </c>
      <c r="O21" s="16" t="str">
        <f t="shared" si="11"/>
        <v>Д</v>
      </c>
      <c r="P21" s="16" t="str">
        <f t="shared" si="11"/>
        <v>-</v>
      </c>
      <c r="Q21" s="16" t="str">
        <f t="shared" si="11"/>
        <v>-</v>
      </c>
      <c r="R21" s="16" t="str">
        <f t="shared" si="11"/>
        <v>Д</v>
      </c>
      <c r="S21" s="16" t="str">
        <f t="shared" si="11"/>
        <v>Д</v>
      </c>
      <c r="T21" s="16" t="str">
        <f t="shared" si="11"/>
        <v>-</v>
      </c>
      <c r="U21" s="16" t="str">
        <f t="shared" si="11"/>
        <v>-</v>
      </c>
      <c r="V21" s="16" t="str">
        <f t="shared" si="11"/>
        <v>Д</v>
      </c>
      <c r="W21" s="16" t="str">
        <f t="shared" si="11"/>
        <v>Д</v>
      </c>
      <c r="X21" s="16" t="str">
        <f t="shared" si="11"/>
        <v>-</v>
      </c>
      <c r="Y21" s="16" t="str">
        <f t="shared" si="11"/>
        <v>-</v>
      </c>
      <c r="Z21" s="16" t="str">
        <f t="shared" si="11"/>
        <v>Д</v>
      </c>
      <c r="AA21" s="16" t="str">
        <f t="shared" si="11"/>
        <v>Д</v>
      </c>
      <c r="AB21" s="16" t="str">
        <f t="shared" si="11"/>
        <v>-</v>
      </c>
      <c r="AC21" s="16" t="str">
        <f t="shared" si="11"/>
        <v>-</v>
      </c>
      <c r="AD21" s="16" t="str">
        <f t="shared" si="11"/>
        <v>Д</v>
      </c>
      <c r="AE21" s="16" t="str">
        <f t="shared" si="11"/>
        <v>Д</v>
      </c>
      <c r="AF21" s="16" t="str">
        <f t="shared" si="11"/>
        <v>-</v>
      </c>
      <c r="AG21" s="16" t="str">
        <f t="shared" si="11"/>
        <v>-</v>
      </c>
      <c r="AH21" s="16" t="str">
        <f t="shared" si="11"/>
        <v>Д</v>
      </c>
      <c r="AI21" s="16" t="str">
        <f t="shared" si="11"/>
        <v>Д</v>
      </c>
      <c r="AJ21" s="16" t="str">
        <f t="shared" si="11"/>
        <v>-</v>
      </c>
      <c r="AK21" s="16" t="str">
        <f t="shared" si="11"/>
        <v>-</v>
      </c>
      <c r="AL21" s="16" t="str">
        <f t="shared" si="11"/>
        <v>Д</v>
      </c>
      <c r="AM21" s="16" t="str">
        <f t="shared" si="11"/>
        <v>Д</v>
      </c>
      <c r="AN21" s="16">
        <f>IF(DAY(AN$3)&lt;28,"",CHOOSE(MOD(AN$3-$AQ21,8)+1,"Д","Д","-","-","Д","Д","-","-"))</f>
      </c>
      <c r="AO21" s="16">
        <f>IF(DAY(AO$3)&lt;28,"",CHOOSE(MOD(AO$3-$AQ21,8)+1,"Д","Д","-","-","Д","Д","-","-"))</f>
      </c>
      <c r="AP21" s="16">
        <f>IF(DAY(AP$3)&lt;28,"",CHOOSE(MOD(AP$3-$AQ21,8)+1,"Д","Д","-","-","Д","Д","-","-"))</f>
      </c>
      <c r="AQ21">
        <v>2</v>
      </c>
    </row>
    <row r="22" spans="1:42" ht="20.25">
      <c r="A22" s="7">
        <f>IF(B22="","",COUNTA($B$22:B22))</f>
        <v>1</v>
      </c>
      <c r="B22" s="21" t="s">
        <v>12</v>
      </c>
      <c r="C22" s="27"/>
      <c r="D22" s="24"/>
      <c r="E22" s="27">
        <f t="shared" si="1"/>
        <v>-1</v>
      </c>
      <c r="F22" s="24">
        <f t="shared" si="2"/>
        <v>0</v>
      </c>
      <c r="G22" s="26"/>
      <c r="H22" s="26">
        <f t="shared" si="9"/>
        <v>40</v>
      </c>
      <c r="I22" s="32">
        <f t="shared" si="3"/>
        <v>39</v>
      </c>
      <c r="J22" s="26">
        <f t="shared" si="4"/>
        <v>40</v>
      </c>
      <c r="K22" s="9">
        <v>666699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0.25">
      <c r="A23" s="7">
        <f>IF(B23="","",COUNTA($B$22:B23))</f>
        <v>2</v>
      </c>
      <c r="B23" s="21" t="s">
        <v>13</v>
      </c>
      <c r="C23" s="27"/>
      <c r="D23" s="24"/>
      <c r="E23" s="27">
        <f t="shared" si="1"/>
        <v>-1</v>
      </c>
      <c r="F23" s="24">
        <f t="shared" si="2"/>
        <v>0</v>
      </c>
      <c r="G23" s="26"/>
      <c r="H23" s="26">
        <f t="shared" si="9"/>
        <v>40</v>
      </c>
      <c r="I23" s="32">
        <f t="shared" si="3"/>
        <v>39</v>
      </c>
      <c r="J23" s="26">
        <f t="shared" si="4"/>
        <v>40</v>
      </c>
      <c r="K23" s="14" t="s">
        <v>23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0.25">
      <c r="A24" s="7">
        <f>IF(B24="","",COUNTA($B$22:B24))</f>
        <v>3</v>
      </c>
      <c r="B24" s="21" t="s">
        <v>14</v>
      </c>
      <c r="C24" s="27"/>
      <c r="D24" s="24"/>
      <c r="E24" s="27">
        <f t="shared" si="1"/>
        <v>-1</v>
      </c>
      <c r="F24" s="24">
        <f t="shared" si="2"/>
        <v>0</v>
      </c>
      <c r="G24" s="26"/>
      <c r="H24" s="26">
        <f t="shared" si="9"/>
        <v>40</v>
      </c>
      <c r="I24" s="32">
        <f t="shared" si="3"/>
        <v>39</v>
      </c>
      <c r="J24" s="26">
        <f t="shared" si="4"/>
        <v>40</v>
      </c>
      <c r="K24" s="9">
        <v>698831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20.25">
      <c r="A25" s="7">
        <f>IF(B25="","",COUNTA($B$22:B25))</f>
        <v>4</v>
      </c>
      <c r="B25" s="21" t="s">
        <v>15</v>
      </c>
      <c r="C25" s="27"/>
      <c r="D25" s="24"/>
      <c r="E25" s="27">
        <f t="shared" si="1"/>
        <v>-1</v>
      </c>
      <c r="F25" s="24">
        <f t="shared" si="2"/>
        <v>0</v>
      </c>
      <c r="G25" s="26"/>
      <c r="H25" s="26">
        <f t="shared" si="9"/>
        <v>40</v>
      </c>
      <c r="I25" s="32">
        <f t="shared" si="3"/>
        <v>39</v>
      </c>
      <c r="J25" s="26">
        <f t="shared" si="4"/>
        <v>40</v>
      </c>
      <c r="K25" s="9">
        <v>645230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20.25">
      <c r="A26" s="7">
        <f>IF(B26="","",COUNTA($B$22:B26))</f>
        <v>5</v>
      </c>
      <c r="B26" s="21" t="s">
        <v>16</v>
      </c>
      <c r="C26" s="27"/>
      <c r="D26" s="24"/>
      <c r="E26" s="27">
        <f t="shared" si="1"/>
        <v>-1</v>
      </c>
      <c r="F26" s="24">
        <f t="shared" si="2"/>
        <v>0</v>
      </c>
      <c r="G26" s="26"/>
      <c r="H26" s="26">
        <f t="shared" si="9"/>
        <v>40</v>
      </c>
      <c r="I26" s="32">
        <f t="shared" si="3"/>
        <v>39</v>
      </c>
      <c r="J26" s="26">
        <f t="shared" si="4"/>
        <v>40</v>
      </c>
      <c r="K26" s="11" t="s">
        <v>24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0.25">
      <c r="A27" s="7">
        <f>IF(B27="","",COUNTA($B$22:B27))</f>
        <v>6</v>
      </c>
      <c r="B27" s="21" t="s">
        <v>17</v>
      </c>
      <c r="C27" s="27"/>
      <c r="D27" s="24"/>
      <c r="E27" s="27">
        <f t="shared" si="1"/>
        <v>-1</v>
      </c>
      <c r="F27" s="24">
        <f t="shared" si="2"/>
        <v>0</v>
      </c>
      <c r="G27" s="26"/>
      <c r="H27" s="26">
        <f t="shared" si="9"/>
        <v>40</v>
      </c>
      <c r="I27" s="32">
        <f t="shared" si="3"/>
        <v>39</v>
      </c>
      <c r="J27" s="26">
        <f t="shared" si="4"/>
        <v>40</v>
      </c>
      <c r="K27" s="9">
        <v>717024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0.25">
      <c r="A28" s="7">
        <f>IF(B28="","",COUNTA($B$22:B28))</f>
        <v>7</v>
      </c>
      <c r="B28" s="22" t="s">
        <v>18</v>
      </c>
      <c r="C28" s="27"/>
      <c r="D28" s="24"/>
      <c r="E28" s="27">
        <f t="shared" si="1"/>
        <v>-1</v>
      </c>
      <c r="F28" s="24">
        <f t="shared" si="2"/>
        <v>0</v>
      </c>
      <c r="G28" s="26"/>
      <c r="H28" s="26">
        <f t="shared" si="9"/>
        <v>40</v>
      </c>
      <c r="I28" s="32">
        <f t="shared" si="3"/>
        <v>39</v>
      </c>
      <c r="J28" s="26">
        <f t="shared" si="4"/>
        <v>40</v>
      </c>
      <c r="K28" s="9">
        <v>636897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20.25">
      <c r="A29" s="7">
        <f>IF(B29="","",COUNTA($B$22:B29))</f>
        <v>8</v>
      </c>
      <c r="B29" s="21" t="s">
        <v>27</v>
      </c>
      <c r="C29" s="27"/>
      <c r="D29" s="24"/>
      <c r="E29" s="27">
        <f t="shared" si="1"/>
        <v>-1</v>
      </c>
      <c r="F29" s="24">
        <f t="shared" si="2"/>
        <v>0</v>
      </c>
      <c r="G29" s="26"/>
      <c r="H29" s="26">
        <f t="shared" si="9"/>
        <v>40</v>
      </c>
      <c r="I29" s="32">
        <f t="shared" si="3"/>
        <v>39</v>
      </c>
      <c r="J29" s="26">
        <f t="shared" si="4"/>
        <v>40</v>
      </c>
      <c r="K29" s="9">
        <v>732719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0.25">
      <c r="A30" s="7">
        <f>IF(B30="","",COUNTA($B$22:B30))</f>
      </c>
      <c r="B30" s="21"/>
      <c r="C30" s="27"/>
      <c r="D30" s="24"/>
      <c r="E30" s="27"/>
      <c r="F30" s="24"/>
      <c r="G30" s="26"/>
      <c r="H30" s="26"/>
      <c r="I30" s="32"/>
      <c r="J30" s="26"/>
      <c r="K30" s="2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0.25">
      <c r="A31" s="7">
        <f>IF(B31="","",COUNTA($B$22:B31))</f>
      </c>
      <c r="B31" s="21"/>
      <c r="C31" s="27"/>
      <c r="D31" s="24"/>
      <c r="E31" s="27"/>
      <c r="F31" s="24"/>
      <c r="G31" s="26"/>
      <c r="H31" s="26"/>
      <c r="I31" s="32"/>
      <c r="J31" s="26"/>
      <c r="K31" s="2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3" ht="15.75">
      <c r="E33" s="29">
        <v>42005</v>
      </c>
    </row>
    <row r="34" ht="15.75">
      <c r="E34" s="29">
        <v>42006</v>
      </c>
    </row>
    <row r="35" ht="15.75">
      <c r="E35" s="29">
        <v>42007</v>
      </c>
    </row>
    <row r="36" ht="15.75">
      <c r="E36" s="29">
        <v>42008</v>
      </c>
    </row>
    <row r="37" ht="15.75">
      <c r="E37" s="29">
        <v>42009</v>
      </c>
    </row>
    <row r="38" ht="15.75">
      <c r="E38" s="29">
        <v>42010</v>
      </c>
    </row>
    <row r="39" ht="15.75">
      <c r="E39" s="29">
        <v>42011</v>
      </c>
    </row>
    <row r="40" ht="15.75">
      <c r="E40" s="29">
        <v>42012</v>
      </c>
    </row>
    <row r="41" ht="15.75">
      <c r="E41" s="30">
        <v>42058</v>
      </c>
    </row>
    <row r="42" ht="15.75">
      <c r="E42" s="30">
        <v>42071</v>
      </c>
    </row>
    <row r="43" ht="15.75">
      <c r="E43" s="30">
        <v>42125</v>
      </c>
    </row>
    <row r="44" ht="15.75">
      <c r="E44" s="30">
        <v>42133</v>
      </c>
    </row>
    <row r="45" ht="15.75">
      <c r="E45" s="30">
        <v>42167</v>
      </c>
    </row>
    <row r="46" ht="15.75">
      <c r="E46" s="30">
        <v>42312</v>
      </c>
    </row>
  </sheetData>
  <sheetProtection/>
  <mergeCells count="5">
    <mergeCell ref="C3:F3"/>
    <mergeCell ref="G3:J3"/>
    <mergeCell ref="A1:AP1"/>
    <mergeCell ref="X2:Z2"/>
    <mergeCell ref="T2:W2"/>
  </mergeCells>
  <conditionalFormatting sqref="L3:AP3">
    <cfRule type="expression" priority="3" dxfId="2" stopIfTrue="1">
      <formula>WEEKDAY(L$3,2)&gt;5</formula>
    </cfRule>
  </conditionalFormatting>
  <conditionalFormatting sqref="L5:AP31">
    <cfRule type="expression" priority="1" dxfId="1" stopIfTrue="1">
      <formula>AND(L$3&gt;=$G5,L$3&lt;=$I5)</formula>
    </cfRule>
    <cfRule type="expression" priority="2" dxfId="0" stopIfTrue="1">
      <formula>AND(L$3&gt;=$C5,L$3&lt;=$E5)</formula>
    </cfRule>
  </conditionalFormatting>
  <dataValidations count="2">
    <dataValidation type="list" allowBlank="1" showInputMessage="1" showErrorMessage="1" sqref="X2:Z2">
      <formula1>"2012,2013,2014,2015,2016,2017,2018,2019,2020"</formula1>
    </dataValidation>
    <dataValidation type="list" allowBlank="1" showInputMessage="1" showErrorMessage="1" promptTitle="Номер Месяца" prompt="Номер месяца вводится из выпадающего списка!" errorTitle="Стоп писака" error="Только из списка вводим цыфры!!" sqref="AR2">
      <formula1>"1,2,3,4,5,6,7,8,9,10,11,12"</formula1>
    </dataValidation>
  </dataValidations>
  <printOptions horizontalCentered="1" verticalCentered="1"/>
  <pageMargins left="0.1968503937007874" right="0" top="0" bottom="0" header="0.11811023622047245" footer="0"/>
  <pageSetup horizontalDpi="600" verticalDpi="6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Ремизов В.А.</dc:creator>
  <cp:keywords/>
  <dc:description/>
  <cp:lastModifiedBy>Stif</cp:lastModifiedBy>
  <cp:lastPrinted>2014-10-28T07:49:10Z</cp:lastPrinted>
  <dcterms:created xsi:type="dcterms:W3CDTF">2012-08-23T12:50:23Z</dcterms:created>
  <dcterms:modified xsi:type="dcterms:W3CDTF">2014-10-30T18:31:36Z</dcterms:modified>
  <cp:category/>
  <cp:version/>
  <cp:contentType/>
  <cp:contentStatus/>
</cp:coreProperties>
</file>