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0800"/>
  </bookViews>
  <sheets>
    <sheet name="первый" sheetId="1" r:id="rId1"/>
    <sheet name="второй" sheetId="2" r:id="rId2"/>
  </sheets>
  <definedNames>
    <definedName name="_xlnm._FilterDatabase" localSheetId="0" hidden="1">первый!$A$3:$P$117</definedName>
  </definedNames>
  <calcPr calcId="145621"/>
</workbook>
</file>

<file path=xl/calcChain.xml><?xml version="1.0" encoding="utf-8"?>
<calcChain xmlns="http://schemas.openxmlformats.org/spreadsheetml/2006/main">
  <c r="F8" i="2" l="1"/>
  <c r="F9" i="2"/>
  <c r="F10" i="2"/>
  <c r="F11" i="2"/>
  <c r="K30" i="2" l="1"/>
  <c r="G30" i="2"/>
  <c r="J30" i="2" s="1"/>
  <c r="A30" i="2" a="1"/>
  <c r="A30" i="2" s="1"/>
  <c r="K29" i="2"/>
  <c r="J29" i="2"/>
  <c r="G29" i="2"/>
  <c r="A29" i="2" a="1"/>
  <c r="A29" i="2" s="1"/>
  <c r="K28" i="2"/>
  <c r="G28" i="2"/>
  <c r="J28" i="2" s="1"/>
  <c r="A28" i="2" a="1"/>
  <c r="A28" i="2" s="1"/>
  <c r="K27" i="2"/>
  <c r="J27" i="2"/>
  <c r="I27" i="2" s="1"/>
  <c r="G27" i="2"/>
  <c r="A27" i="2" a="1"/>
  <c r="A27" i="2" s="1"/>
  <c r="K26" i="2"/>
  <c r="G26" i="2"/>
  <c r="J26" i="2" s="1"/>
  <c r="I26" i="2" s="1"/>
  <c r="A26" i="2" a="1"/>
  <c r="A26" i="2" s="1"/>
  <c r="K25" i="2"/>
  <c r="G25" i="2"/>
  <c r="J25" i="2" s="1"/>
  <c r="I25" i="2" s="1"/>
  <c r="A25" i="2" a="1"/>
  <c r="A25" i="2" s="1"/>
  <c r="K24" i="2"/>
  <c r="G24" i="2"/>
  <c r="J24" i="2" s="1"/>
  <c r="I24" i="2" s="1"/>
  <c r="A24" i="2" a="1"/>
  <c r="A24" i="2" s="1"/>
  <c r="K23" i="2"/>
  <c r="G23" i="2"/>
  <c r="J23" i="2" s="1"/>
  <c r="I23" i="2" s="1"/>
  <c r="A23" i="2" a="1"/>
  <c r="A23" i="2" s="1"/>
  <c r="K22" i="2"/>
  <c r="G22" i="2"/>
  <c r="J22" i="2" s="1"/>
  <c r="A22" i="2" a="1"/>
  <c r="A22" i="2" s="1"/>
  <c r="K21" i="2"/>
  <c r="J21" i="2"/>
  <c r="G21" i="2"/>
  <c r="A21" i="2" a="1"/>
  <c r="A21" i="2" s="1"/>
  <c r="K20" i="2"/>
  <c r="G20" i="2"/>
  <c r="J20" i="2" s="1"/>
  <c r="A20" i="2" a="1"/>
  <c r="A20" i="2" s="1"/>
  <c r="K19" i="2"/>
  <c r="J19" i="2"/>
  <c r="I19" i="2" s="1"/>
  <c r="G19" i="2"/>
  <c r="A19" i="2" a="1"/>
  <c r="A19" i="2" s="1"/>
  <c r="K18" i="2"/>
  <c r="G18" i="2"/>
  <c r="J18" i="2" s="1"/>
  <c r="I18" i="2" s="1"/>
  <c r="A18" i="2" a="1"/>
  <c r="A18" i="2" s="1"/>
  <c r="K17" i="2"/>
  <c r="G17" i="2"/>
  <c r="J17" i="2" s="1"/>
  <c r="I17" i="2" s="1"/>
  <c r="A17" i="2" a="1"/>
  <c r="A17" i="2" s="1"/>
  <c r="K16" i="2"/>
  <c r="G16" i="2"/>
  <c r="J16" i="2" s="1"/>
  <c r="I16" i="2" s="1"/>
  <c r="A16" i="2" a="1"/>
  <c r="A16" i="2" s="1"/>
  <c r="K15" i="2"/>
  <c r="G15" i="2"/>
  <c r="J15" i="2" s="1"/>
  <c r="I15" i="2" s="1"/>
  <c r="A15" i="2" a="1"/>
  <c r="A15" i="2" s="1"/>
  <c r="K14" i="2"/>
  <c r="G14" i="2"/>
  <c r="J14" i="2" s="1"/>
  <c r="A14" i="2" a="1"/>
  <c r="A14" i="2" s="1"/>
  <c r="K13" i="2"/>
  <c r="G13" i="2"/>
  <c r="J13" i="2" s="1"/>
  <c r="A13" i="2" a="1"/>
  <c r="A13" i="2" s="1"/>
  <c r="K12" i="2"/>
  <c r="G12" i="2"/>
  <c r="J12" i="2" s="1"/>
  <c r="A12" i="2" a="1"/>
  <c r="A12" i="2" s="1"/>
  <c r="K11" i="2"/>
  <c r="G11" i="2"/>
  <c r="J11" i="2" s="1"/>
  <c r="I11" i="2" s="1"/>
  <c r="A11" i="2" a="1"/>
  <c r="A11" i="2" s="1"/>
  <c r="K10" i="2"/>
  <c r="A10" i="2" a="1"/>
  <c r="A10" i="2" s="1"/>
  <c r="G10" i="2" s="1"/>
  <c r="J10" i="2" s="1"/>
  <c r="I10" i="2" s="1"/>
  <c r="K9" i="2"/>
  <c r="A9" i="2" a="1"/>
  <c r="A9" i="2" s="1"/>
  <c r="G9" i="2" s="1"/>
  <c r="J9" i="2" s="1"/>
  <c r="I9" i="2" s="1"/>
  <c r="K8" i="2"/>
  <c r="A8" i="2" a="1"/>
  <c r="A8" i="2" s="1"/>
  <c r="G8" i="2" s="1"/>
  <c r="J8" i="2" s="1"/>
  <c r="I8" i="2" s="1"/>
  <c r="K7" i="2"/>
  <c r="A7" i="2" a="1"/>
  <c r="A7" i="2" s="1"/>
  <c r="F7" i="2" s="1"/>
  <c r="G7" i="2" s="1"/>
  <c r="H6" i="2"/>
  <c r="P119" i="1"/>
  <c r="P121" i="1" s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7" i="1" s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G6" i="2" l="1"/>
  <c r="F6" i="2" s="1"/>
  <c r="J7" i="2"/>
  <c r="J6" i="2" s="1"/>
  <c r="I14" i="2"/>
  <c r="I22" i="2"/>
  <c r="I30" i="2"/>
  <c r="K6" i="2"/>
  <c r="I12" i="2"/>
  <c r="I13" i="2"/>
  <c r="I20" i="2"/>
  <c r="I21" i="2"/>
  <c r="I28" i="2"/>
  <c r="I29" i="2"/>
  <c r="I7" i="2" l="1"/>
  <c r="I6" i="2"/>
</calcChain>
</file>

<file path=xl/sharedStrings.xml><?xml version="1.0" encoding="utf-8"?>
<sst xmlns="http://schemas.openxmlformats.org/spreadsheetml/2006/main" count="72" uniqueCount="24">
  <si>
    <t>ВСЕГО:</t>
  </si>
  <si>
    <t>ИТОГО:</t>
  </si>
  <si>
    <t>№ п/п</t>
  </si>
  <si>
    <t>Комментарии</t>
  </si>
  <si>
    <t>наименование</t>
  </si>
  <si>
    <t>адрес</t>
  </si>
  <si>
    <t xml:space="preserve"> № 1</t>
  </si>
  <si>
    <t xml:space="preserve"> № 2</t>
  </si>
  <si>
    <t xml:space="preserve"> № 3</t>
  </si>
  <si>
    <t>А</t>
  </si>
  <si>
    <t>Б</t>
  </si>
  <si>
    <t>В</t>
  </si>
  <si>
    <t>Г</t>
  </si>
  <si>
    <t>Д</t>
  </si>
  <si>
    <t>Е</t>
  </si>
  <si>
    <t>Ж</t>
  </si>
  <si>
    <t>З</t>
  </si>
  <si>
    <t>№</t>
  </si>
  <si>
    <t>и</t>
  </si>
  <si>
    <t>к</t>
  </si>
  <si>
    <t>м</t>
  </si>
  <si>
    <t>н</t>
  </si>
  <si>
    <t>л</t>
  </si>
  <si>
    <t>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</si>
</sst>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Times New Roman Cyr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12"/>
      <name val="Arial Cyr"/>
      <charset val="204"/>
    </font>
    <font>
      <b/>
      <sz val="12"/>
      <color indexed="12"/>
      <name val="Arial Cyr"/>
      <charset val="204"/>
    </font>
    <font>
      <b/>
      <sz val="10"/>
      <name val="Arial Cyr"/>
      <charset val="204"/>
    </font>
    <font>
      <sz val="8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DF2AE"/>
        <bgColor indexed="64"/>
      </patternFill>
    </fill>
    <fill>
      <patternFill patternType="solid">
        <fgColor rgb="FFB5EBB8"/>
        <bgColor indexed="64"/>
      </patternFill>
    </fill>
    <fill>
      <patternFill patternType="solid">
        <fgColor rgb="FFE7B9E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6" fillId="0" borderId="0">
      <alignment vertical="center"/>
    </xf>
    <xf numFmtId="0" fontId="3" fillId="0" borderId="0"/>
  </cellStyleXfs>
  <cellXfs count="91">
    <xf numFmtId="0" fontId="0" fillId="0" borderId="0" xfId="0"/>
    <xf numFmtId="0" fontId="1" fillId="0" borderId="0" xfId="0" applyFont="1"/>
    <xf numFmtId="0" fontId="2" fillId="2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2" borderId="6" xfId="0" applyFont="1" applyFill="1" applyBorder="1"/>
    <xf numFmtId="0" fontId="2" fillId="0" borderId="5" xfId="0" applyFont="1" applyBorder="1" applyAlignment="1">
      <alignment horizontal="center"/>
    </xf>
    <xf numFmtId="0" fontId="2" fillId="3" borderId="6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0" fillId="6" borderId="7" xfId="0" applyFill="1" applyBorder="1" applyAlignment="1">
      <alignment horizontal="center"/>
    </xf>
    <xf numFmtId="164" fontId="0" fillId="6" borderId="7" xfId="0" applyNumberFormat="1" applyFill="1" applyBorder="1"/>
    <xf numFmtId="164" fontId="2" fillId="7" borderId="7" xfId="0" applyNumberFormat="1" applyFont="1" applyFill="1" applyBorder="1"/>
    <xf numFmtId="0" fontId="0" fillId="6" borderId="8" xfId="0" applyFill="1" applyBorder="1" applyAlignment="1">
      <alignment horizontal="center"/>
    </xf>
    <xf numFmtId="164" fontId="0" fillId="6" borderId="8" xfId="0" applyNumberFormat="1" applyFill="1" applyBorder="1"/>
    <xf numFmtId="0" fontId="3" fillId="6" borderId="8" xfId="0" applyFont="1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4" fontId="0" fillId="8" borderId="8" xfId="0" applyNumberFormat="1" applyFill="1" applyBorder="1"/>
    <xf numFmtId="164" fontId="0" fillId="8" borderId="7" xfId="0" applyNumberFormat="1" applyFill="1" applyBorder="1"/>
    <xf numFmtId="0" fontId="0" fillId="9" borderId="8" xfId="0" applyFill="1" applyBorder="1" applyAlignment="1">
      <alignment horizontal="center"/>
    </xf>
    <xf numFmtId="164" fontId="0" fillId="9" borderId="8" xfId="0" applyNumberFormat="1" applyFill="1" applyBorder="1"/>
    <xf numFmtId="164" fontId="3" fillId="9" borderId="8" xfId="0" applyNumberFormat="1" applyFont="1" applyFill="1" applyBorder="1"/>
    <xf numFmtId="164" fontId="0" fillId="9" borderId="7" xfId="0" applyNumberFormat="1" applyFill="1" applyBorder="1"/>
    <xf numFmtId="0" fontId="0" fillId="10" borderId="8" xfId="0" applyFill="1" applyBorder="1" applyAlignment="1">
      <alignment horizontal="center"/>
    </xf>
    <xf numFmtId="164" fontId="0" fillId="10" borderId="8" xfId="0" applyNumberFormat="1" applyFill="1" applyBorder="1"/>
    <xf numFmtId="164" fontId="3" fillId="10" borderId="8" xfId="0" applyNumberFormat="1" applyFont="1" applyFill="1" applyBorder="1"/>
    <xf numFmtId="164" fontId="0" fillId="10" borderId="7" xfId="0" applyNumberFormat="1" applyFill="1" applyBorder="1"/>
    <xf numFmtId="0" fontId="3" fillId="10" borderId="8" xfId="0" applyFont="1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164" fontId="0" fillId="11" borderId="8" xfId="0" applyNumberFormat="1" applyFill="1" applyBorder="1"/>
    <xf numFmtId="164" fontId="3" fillId="11" borderId="8" xfId="0" applyNumberFormat="1" applyFont="1" applyFill="1" applyBorder="1"/>
    <xf numFmtId="164" fontId="3" fillId="11" borderId="7" xfId="0" applyNumberFormat="1" applyFont="1" applyFill="1" applyBorder="1"/>
    <xf numFmtId="0" fontId="1" fillId="0" borderId="8" xfId="0" applyFont="1" applyBorder="1" applyAlignment="1">
      <alignment horizontal="center"/>
    </xf>
    <xf numFmtId="164" fontId="4" fillId="0" borderId="8" xfId="0" applyNumberFormat="1" applyFont="1" applyBorder="1"/>
    <xf numFmtId="164" fontId="1" fillId="0" borderId="7" xfId="0" applyNumberFormat="1" applyFont="1" applyFill="1" applyBorder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164" fontId="0" fillId="0" borderId="8" xfId="0" applyNumberFormat="1" applyBorder="1"/>
    <xf numFmtId="164" fontId="2" fillId="0" borderId="8" xfId="0" applyNumberFormat="1" applyFont="1" applyBorder="1"/>
    <xf numFmtId="164" fontId="4" fillId="0" borderId="0" xfId="0" applyNumberFormat="1" applyFont="1" applyBorder="1"/>
    <xf numFmtId="164" fontId="5" fillId="0" borderId="0" xfId="0" applyNumberFormat="1" applyFont="1"/>
    <xf numFmtId="4" fontId="7" fillId="0" borderId="0" xfId="1" applyFont="1" applyBorder="1" applyAlignment="1">
      <alignment horizontal="left"/>
    </xf>
    <xf numFmtId="4" fontId="8" fillId="0" borderId="0" xfId="1" applyFont="1" applyBorder="1" applyAlignment="1">
      <alignment horizontal="left" wrapText="1"/>
    </xf>
    <xf numFmtId="4" fontId="9" fillId="0" borderId="0" xfId="1" applyFont="1" applyBorder="1" applyAlignment="1">
      <alignment wrapText="1" shrinkToFit="1"/>
    </xf>
    <xf numFmtId="4" fontId="10" fillId="0" borderId="0" xfId="1" applyFont="1" applyBorder="1" applyAlignment="1">
      <alignment horizontal="left" vertical="center"/>
    </xf>
    <xf numFmtId="4" fontId="8" fillId="0" borderId="0" xfId="1" applyFont="1" applyBorder="1" applyAlignment="1">
      <alignment horizontal="left" vertical="center" wrapText="1"/>
    </xf>
    <xf numFmtId="14" fontId="10" fillId="0" borderId="0" xfId="2" applyNumberFormat="1" applyFont="1" applyBorder="1" applyAlignment="1">
      <alignment horizontal="center" vertical="center"/>
    </xf>
    <xf numFmtId="14" fontId="10" fillId="0" borderId="0" xfId="2" applyNumberFormat="1" applyFont="1" applyBorder="1" applyAlignment="1">
      <alignment horizontal="left" vertical="center"/>
    </xf>
    <xf numFmtId="4" fontId="11" fillId="0" borderId="0" xfId="1" applyFont="1" applyBorder="1" applyAlignment="1">
      <alignment horizontal="left" vertical="center"/>
    </xf>
    <xf numFmtId="4" fontId="9" fillId="0" borderId="0" xfId="1" applyFont="1" applyBorder="1" applyAlignment="1">
      <alignment vertical="center" wrapText="1" shrinkToFit="1"/>
    </xf>
    <xf numFmtId="0" fontId="2" fillId="0" borderId="9" xfId="1" applyNumberFormat="1" applyFont="1" applyBorder="1" applyAlignment="1">
      <alignment horizontal="center" vertical="center" wrapText="1" shrinkToFit="1"/>
    </xf>
    <xf numFmtId="4" fontId="2" fillId="0" borderId="9" xfId="1" applyFont="1" applyBorder="1" applyAlignment="1">
      <alignment horizontal="center" vertical="center" wrapText="1" shrinkToFit="1"/>
    </xf>
    <xf numFmtId="0" fontId="3" fillId="0" borderId="0" xfId="1" applyNumberFormat="1" applyFont="1" applyBorder="1" applyAlignment="1">
      <alignment vertical="center" wrapText="1" shrinkToFit="1"/>
    </xf>
    <xf numFmtId="0" fontId="2" fillId="0" borderId="7" xfId="1" applyNumberFormat="1" applyFont="1" applyBorder="1" applyAlignment="1">
      <alignment horizontal="center" vertical="center" wrapText="1" shrinkToFit="1"/>
    </xf>
    <xf numFmtId="0" fontId="12" fillId="0" borderId="9" xfId="1" applyNumberFormat="1" applyFont="1" applyBorder="1" applyAlignment="1">
      <alignment horizontal="center" vertical="center" wrapText="1" shrinkToFit="1"/>
    </xf>
    <xf numFmtId="4" fontId="2" fillId="0" borderId="8" xfId="1" applyFont="1" applyBorder="1" applyAlignment="1">
      <alignment horizontal="center" vertical="center" wrapText="1" shrinkToFit="1"/>
    </xf>
    <xf numFmtId="4" fontId="3" fillId="0" borderId="8" xfId="1" applyFont="1" applyBorder="1" applyAlignment="1">
      <alignment horizontal="center" vertical="center" wrapText="1" shrinkToFit="1"/>
    </xf>
    <xf numFmtId="4" fontId="2" fillId="0" borderId="7" xfId="1" applyFont="1" applyBorder="1" applyAlignment="1">
      <alignment horizontal="center" vertical="center" wrapText="1" shrinkToFit="1"/>
    </xf>
    <xf numFmtId="0" fontId="13" fillId="0" borderId="8" xfId="1" applyNumberFormat="1" applyFont="1" applyBorder="1" applyAlignment="1">
      <alignment horizontal="center" vertical="center" wrapText="1" shrinkToFit="1"/>
    </xf>
    <xf numFmtId="4" fontId="13" fillId="0" borderId="8" xfId="1" applyFont="1" applyBorder="1" applyAlignment="1">
      <alignment horizontal="center" vertical="center" wrapText="1" shrinkToFit="1"/>
    </xf>
    <xf numFmtId="0" fontId="13" fillId="0" borderId="0" xfId="1" applyNumberFormat="1" applyFont="1" applyBorder="1" applyAlignment="1">
      <alignment horizontal="center" vertical="center" wrapText="1" shrinkToFit="1"/>
    </xf>
    <xf numFmtId="4" fontId="2" fillId="10" borderId="8" xfId="1" applyFont="1" applyFill="1" applyBorder="1" applyAlignment="1">
      <alignment horizontal="left" vertical="center"/>
    </xf>
    <xf numFmtId="0" fontId="3" fillId="10" borderId="8" xfId="2" applyFont="1" applyFill="1" applyBorder="1" applyAlignment="1">
      <alignment horizontal="left" vertical="center"/>
    </xf>
    <xf numFmtId="3" fontId="2" fillId="10" borderId="8" xfId="1" applyNumberFormat="1" applyFont="1" applyFill="1" applyBorder="1" applyAlignment="1">
      <alignment horizontal="center" vertical="center" wrapText="1" shrinkToFit="1"/>
    </xf>
    <xf numFmtId="4" fontId="2" fillId="10" borderId="8" xfId="1" applyFont="1" applyFill="1" applyBorder="1" applyAlignment="1">
      <alignment horizontal="left" vertical="center" wrapText="1" shrinkToFit="1"/>
    </xf>
    <xf numFmtId="0" fontId="2" fillId="0" borderId="0" xfId="1" applyNumberFormat="1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left"/>
    </xf>
    <xf numFmtId="0" fontId="3" fillId="0" borderId="8" xfId="1" applyNumberFormat="1" applyFont="1" applyBorder="1" applyAlignment="1">
      <alignment horizontal="left" vertical="center" wrapText="1" shrinkToFit="1"/>
    </xf>
    <xf numFmtId="0" fontId="3" fillId="0" borderId="8" xfId="2" applyFont="1" applyBorder="1" applyAlignment="1">
      <alignment horizontal="left" vertical="center" wrapText="1" shrinkToFit="1"/>
    </xf>
    <xf numFmtId="3" fontId="2" fillId="0" borderId="8" xfId="1" applyNumberFormat="1" applyFont="1" applyFill="1" applyBorder="1" applyAlignment="1">
      <alignment horizontal="center" vertical="center" wrapText="1" shrinkToFit="1"/>
    </xf>
    <xf numFmtId="4" fontId="2" fillId="0" borderId="8" xfId="1" applyFont="1" applyFill="1" applyBorder="1" applyAlignment="1">
      <alignment horizontal="left" vertical="center" wrapText="1" shrinkToFit="1"/>
    </xf>
    <xf numFmtId="3" fontId="3" fillId="0" borderId="8" xfId="2" applyNumberFormat="1" applyFont="1" applyBorder="1" applyAlignment="1">
      <alignment horizontal="center" vertical="center"/>
    </xf>
    <xf numFmtId="3" fontId="3" fillId="0" borderId="8" xfId="1" applyNumberFormat="1" applyFont="1" applyBorder="1" applyAlignment="1">
      <alignment horizontal="center" vertical="center" wrapText="1" shrinkToFit="1"/>
    </xf>
    <xf numFmtId="4" fontId="3" fillId="0" borderId="8" xfId="1" applyFont="1" applyBorder="1" applyAlignment="1">
      <alignment horizontal="left" vertical="center" wrapText="1" shrinkToFit="1"/>
    </xf>
    <xf numFmtId="0" fontId="3" fillId="0" borderId="0" xfId="1" applyNumberFormat="1" applyFont="1" applyBorder="1" applyAlignment="1">
      <alignment horizontal="center" vertical="center" wrapText="1" shrinkToFit="1"/>
    </xf>
    <xf numFmtId="0" fontId="3" fillId="0" borderId="8" xfId="2" applyFont="1" applyBorder="1" applyAlignment="1">
      <alignment horizontal="center"/>
    </xf>
    <xf numFmtId="0" fontId="3" fillId="0" borderId="8" xfId="2" applyFont="1" applyBorder="1" applyAlignment="1">
      <alignment horizontal="right"/>
    </xf>
    <xf numFmtId="0" fontId="3" fillId="0" borderId="0" xfId="1" applyNumberFormat="1" applyFont="1" applyAlignment="1">
      <alignment vertical="center" wrapText="1" shrinkToFit="1"/>
    </xf>
    <xf numFmtId="3" fontId="3" fillId="0" borderId="0" xfId="1" applyNumberFormat="1" applyFont="1" applyAlignment="1">
      <alignment horizontal="right" vertical="center" wrapText="1" shrinkToFi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8" xfId="1" applyNumberFormat="1" applyFont="1" applyBorder="1" applyAlignment="1">
      <alignment horizontal="center" vertical="center" wrapText="1" shrinkToFit="1"/>
    </xf>
    <xf numFmtId="0" fontId="12" fillId="0" borderId="10" xfId="1" applyNumberFormat="1" applyFont="1" applyBorder="1" applyAlignment="1">
      <alignment horizontal="center" vertical="center" wrapText="1" shrinkToFit="1"/>
    </xf>
    <xf numFmtId="0" fontId="12" fillId="0" borderId="11" xfId="1" applyNumberFormat="1" applyFont="1" applyBorder="1" applyAlignment="1">
      <alignment horizontal="center" vertical="center" wrapText="1" shrinkToFit="1"/>
    </xf>
    <xf numFmtId="4" fontId="2" fillId="0" borderId="10" xfId="1" applyFont="1" applyBorder="1" applyAlignment="1">
      <alignment horizontal="center" vertical="center" wrapText="1" shrinkToFit="1"/>
    </xf>
    <xf numFmtId="4" fontId="2" fillId="0" borderId="12" xfId="1" applyFont="1" applyBorder="1" applyAlignment="1">
      <alignment horizontal="center" vertical="center" wrapText="1" shrinkToFit="1"/>
    </xf>
    <xf numFmtId="4" fontId="2" fillId="0" borderId="11" xfId="1" applyFont="1" applyBorder="1" applyAlignment="1">
      <alignment horizontal="center" vertical="center" wrapText="1" shrinkToFit="1"/>
    </xf>
    <xf numFmtId="3" fontId="2" fillId="12" borderId="8" xfId="1" applyNumberFormat="1" applyFont="1" applyFill="1" applyBorder="1" applyAlignment="1">
      <alignment horizontal="center" vertical="center" wrapText="1" shrinkToFit="1"/>
    </xf>
  </cellXfs>
  <cellStyles count="3">
    <cellStyle name="AFE" xfId="2"/>
    <cellStyle name="Обычный" xfId="0" builtinId="0"/>
    <cellStyle name="Обычный_Свод по фактическому состоянию автотранспорт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9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0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31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32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4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5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3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2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3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4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45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4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7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8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49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50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3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4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5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5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57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8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59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0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61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6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8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6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7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8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7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4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5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6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7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8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89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0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91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2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4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95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9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8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9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0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1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2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03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4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6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07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0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0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0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1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2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4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6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7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8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1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0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2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4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6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7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8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2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0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2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33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3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6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3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3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2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3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4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45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4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8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4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50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1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2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4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5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6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8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59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0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2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3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4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6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8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69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0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1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2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73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7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5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6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7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7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7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0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1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2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3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8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85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6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7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88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89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0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192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4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5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6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19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0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1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02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4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5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6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0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0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1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2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3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4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15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18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19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20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1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2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4" name="AutoShape 769"/>
        <xdr:cNvSpPr>
          <a:spLocks noChangeAspect="1" noChangeArrowheads="1"/>
        </xdr:cNvSpPr>
      </xdr:nvSpPr>
      <xdr:spPr bwMode="auto">
        <a:xfrm>
          <a:off x="11153775" y="904208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5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6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27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2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0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31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32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4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8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3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4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5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6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8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49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2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4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5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6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7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8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59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0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61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62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3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4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5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66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7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8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69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1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2" name="AutoShape 769"/>
        <xdr:cNvSpPr>
          <a:spLocks noChangeAspect="1" noChangeArrowheads="1"/>
        </xdr:cNvSpPr>
      </xdr:nvSpPr>
      <xdr:spPr bwMode="auto">
        <a:xfrm>
          <a:off x="11153775" y="9058275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73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74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5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6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7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7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7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2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3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4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6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7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8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89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2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4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5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6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7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29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29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1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2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4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5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6" name="AutoShape 769"/>
        <xdr:cNvSpPr>
          <a:spLocks noChangeAspect="1" noChangeArrowheads="1"/>
        </xdr:cNvSpPr>
      </xdr:nvSpPr>
      <xdr:spPr bwMode="auto">
        <a:xfrm>
          <a:off x="11153775" y="9106852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50224</xdr:rowOff>
    </xdr:to>
    <xdr:sp macro="" textlink="">
      <xdr:nvSpPr>
        <xdr:cNvPr id="308" name="AutoShape 769"/>
        <xdr:cNvSpPr>
          <a:spLocks noChangeAspect="1" noChangeArrowheads="1"/>
        </xdr:cNvSpPr>
      </xdr:nvSpPr>
      <xdr:spPr bwMode="auto">
        <a:xfrm>
          <a:off x="11153775" y="90744675"/>
          <a:ext cx="666750" cy="371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09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0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142875</xdr:colOff>
      <xdr:row>30</xdr:row>
      <xdr:rowOff>0</xdr:rowOff>
    </xdr:from>
    <xdr:to>
      <xdr:col>7</xdr:col>
      <xdr:colOff>809625</xdr:colOff>
      <xdr:row>30</xdr:row>
      <xdr:rowOff>97848</xdr:rowOff>
    </xdr:to>
    <xdr:sp macro="" textlink="">
      <xdr:nvSpPr>
        <xdr:cNvPr id="311" name="AutoShape 769"/>
        <xdr:cNvSpPr>
          <a:spLocks noChangeAspect="1" noChangeArrowheads="1"/>
        </xdr:cNvSpPr>
      </xdr:nvSpPr>
      <xdr:spPr bwMode="auto">
        <a:xfrm>
          <a:off x="11134725" y="91563825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2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3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4" name="AutoShape 769"/>
        <xdr:cNvSpPr>
          <a:spLocks noChangeAspect="1" noChangeArrowheads="1"/>
        </xdr:cNvSpPr>
      </xdr:nvSpPr>
      <xdr:spPr bwMode="auto">
        <a:xfrm>
          <a:off x="11153775" y="90906600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123825</xdr:colOff>
      <xdr:row>30</xdr:row>
      <xdr:rowOff>0</xdr:rowOff>
    </xdr:from>
    <xdr:to>
      <xdr:col>7</xdr:col>
      <xdr:colOff>790575</xdr:colOff>
      <xdr:row>32</xdr:row>
      <xdr:rowOff>76200</xdr:rowOff>
    </xdr:to>
    <xdr:sp macro="" textlink="">
      <xdr:nvSpPr>
        <xdr:cNvPr id="315" name="AutoShape 769"/>
        <xdr:cNvSpPr>
          <a:spLocks noChangeAspect="1" noChangeArrowheads="1"/>
        </xdr:cNvSpPr>
      </xdr:nvSpPr>
      <xdr:spPr bwMode="auto">
        <a:xfrm>
          <a:off x="11115675" y="91144725"/>
          <a:ext cx="666750" cy="400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6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7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8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19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20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21" name="AutoShape 769"/>
        <xdr:cNvSpPr>
          <a:spLocks noChangeAspect="1" noChangeArrowheads="1"/>
        </xdr:cNvSpPr>
      </xdr:nvSpPr>
      <xdr:spPr bwMode="auto">
        <a:xfrm>
          <a:off x="11153775" y="91230450"/>
          <a:ext cx="6667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22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161925</xdr:colOff>
      <xdr:row>30</xdr:row>
      <xdr:rowOff>0</xdr:rowOff>
    </xdr:from>
    <xdr:to>
      <xdr:col>7</xdr:col>
      <xdr:colOff>828675</xdr:colOff>
      <xdr:row>32</xdr:row>
      <xdr:rowOff>50223</xdr:rowOff>
    </xdr:to>
    <xdr:sp macro="" textlink="">
      <xdr:nvSpPr>
        <xdr:cNvPr id="323" name="AutoShape 769"/>
        <xdr:cNvSpPr>
          <a:spLocks noChangeAspect="1" noChangeArrowheads="1"/>
        </xdr:cNvSpPr>
      </xdr:nvSpPr>
      <xdr:spPr bwMode="auto">
        <a:xfrm>
          <a:off x="11153775" y="91392375"/>
          <a:ext cx="666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1"/>
  <sheetViews>
    <sheetView tabSelected="1" workbookViewId="0">
      <pane xSplit="1" ySplit="4" topLeftCell="B5" activePane="bottomRight" state="frozen"/>
      <selection activeCell="A3" sqref="A3:A4"/>
      <selection pane="topRight" activeCell="A3" sqref="A3:A4"/>
      <selection pane="bottomLeft" activeCell="A3" sqref="A3:A4"/>
      <selection pane="bottomRight" activeCell="B6" sqref="B6"/>
    </sheetView>
  </sheetViews>
  <sheetFormatPr defaultRowHeight="12.75" x14ac:dyDescent="0.2"/>
  <cols>
    <col min="1" max="1" width="28.5703125" customWidth="1"/>
    <col min="2" max="2" width="11.5703125" customWidth="1"/>
    <col min="3" max="3" width="10.85546875" customWidth="1"/>
    <col min="4" max="4" width="10" bestFit="1" customWidth="1"/>
    <col min="5" max="5" width="10.140625" customWidth="1"/>
    <col min="6" max="6" width="10" bestFit="1" customWidth="1"/>
    <col min="7" max="7" width="10" customWidth="1"/>
    <col min="8" max="8" width="10" bestFit="1" customWidth="1"/>
    <col min="9" max="10" width="12" customWidth="1"/>
    <col min="11" max="11" width="9.28515625" customWidth="1"/>
    <col min="12" max="15" width="9.7109375" customWidth="1"/>
    <col min="16" max="16" width="13" customWidth="1"/>
  </cols>
  <sheetData>
    <row r="1" spans="1:16" ht="15.75" x14ac:dyDescent="0.25">
      <c r="A1" s="1"/>
      <c r="B1" s="1"/>
    </row>
    <row r="2" spans="1:16" ht="13.5" thickBot="1" x14ac:dyDescent="0.25"/>
    <row r="3" spans="1:16" x14ac:dyDescent="0.2">
      <c r="A3" s="82" t="s">
        <v>17</v>
      </c>
      <c r="B3" s="82" t="s">
        <v>9</v>
      </c>
      <c r="C3" s="82" t="s">
        <v>10</v>
      </c>
      <c r="D3" s="82" t="s">
        <v>11</v>
      </c>
      <c r="E3" s="82" t="s">
        <v>12</v>
      </c>
      <c r="F3" s="82" t="s">
        <v>13</v>
      </c>
      <c r="G3" s="82" t="s">
        <v>14</v>
      </c>
      <c r="H3" s="82" t="s">
        <v>15</v>
      </c>
      <c r="I3" s="82" t="s">
        <v>16</v>
      </c>
      <c r="J3" s="2"/>
      <c r="K3" s="3"/>
      <c r="L3" s="3"/>
      <c r="M3" s="4"/>
      <c r="N3" s="5"/>
      <c r="O3" s="6"/>
      <c r="P3" s="82" t="s">
        <v>0</v>
      </c>
    </row>
    <row r="4" spans="1:16" ht="13.5" thickBot="1" x14ac:dyDescent="0.25">
      <c r="A4" s="83"/>
      <c r="B4" s="83"/>
      <c r="C4" s="83"/>
      <c r="D4" s="83"/>
      <c r="E4" s="83"/>
      <c r="F4" s="83"/>
      <c r="G4" s="83"/>
      <c r="H4" s="83"/>
      <c r="I4" s="83"/>
      <c r="J4" s="7" t="s">
        <v>18</v>
      </c>
      <c r="K4" s="8" t="s">
        <v>19</v>
      </c>
      <c r="L4" s="8" t="s">
        <v>22</v>
      </c>
      <c r="M4" s="9" t="s">
        <v>20</v>
      </c>
      <c r="N4" s="10" t="s">
        <v>21</v>
      </c>
      <c r="O4" s="11" t="s">
        <v>23</v>
      </c>
      <c r="P4" s="83"/>
    </row>
    <row r="5" spans="1:16" x14ac:dyDescent="0.2">
      <c r="A5" s="12">
        <v>1</v>
      </c>
      <c r="B5" s="13">
        <v>18</v>
      </c>
      <c r="C5" s="13">
        <v>83</v>
      </c>
      <c r="D5" s="13">
        <v>37</v>
      </c>
      <c r="E5" s="13">
        <v>40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4">
        <f t="shared" ref="P5:P68" si="0">SUM(B5:O5)</f>
        <v>178</v>
      </c>
    </row>
    <row r="6" spans="1:16" x14ac:dyDescent="0.2">
      <c r="A6" s="15">
        <v>2</v>
      </c>
      <c r="B6" s="16">
        <v>2</v>
      </c>
      <c r="C6" s="16">
        <v>61</v>
      </c>
      <c r="D6" s="16">
        <v>37</v>
      </c>
      <c r="E6" s="16">
        <v>5</v>
      </c>
      <c r="F6" s="16"/>
      <c r="G6" s="16"/>
      <c r="H6" s="16"/>
      <c r="I6" s="16"/>
      <c r="J6" s="16"/>
      <c r="K6" s="16"/>
      <c r="L6" s="16"/>
      <c r="M6" s="13"/>
      <c r="N6" s="13"/>
      <c r="O6" s="13"/>
      <c r="P6" s="14">
        <f t="shared" si="0"/>
        <v>105</v>
      </c>
    </row>
    <row r="7" spans="1:16" x14ac:dyDescent="0.2">
      <c r="A7" s="15">
        <v>3</v>
      </c>
      <c r="B7" s="16">
        <v>78</v>
      </c>
      <c r="C7" s="16">
        <v>52</v>
      </c>
      <c r="D7" s="16">
        <v>57</v>
      </c>
      <c r="E7" s="16">
        <v>37</v>
      </c>
      <c r="F7" s="16"/>
      <c r="G7" s="16"/>
      <c r="H7" s="16"/>
      <c r="I7" s="16"/>
      <c r="J7" s="16"/>
      <c r="K7" s="16"/>
      <c r="L7" s="16"/>
      <c r="M7" s="13"/>
      <c r="N7" s="13"/>
      <c r="O7" s="13"/>
      <c r="P7" s="14">
        <f t="shared" si="0"/>
        <v>224</v>
      </c>
    </row>
    <row r="8" spans="1:16" x14ac:dyDescent="0.2">
      <c r="A8" s="15">
        <v>4</v>
      </c>
      <c r="B8" s="16">
        <v>78</v>
      </c>
      <c r="C8" s="16">
        <v>10</v>
      </c>
      <c r="D8" s="16">
        <v>69</v>
      </c>
      <c r="E8" s="16">
        <v>89</v>
      </c>
      <c r="F8" s="16"/>
      <c r="G8" s="16"/>
      <c r="H8" s="16"/>
      <c r="I8" s="16"/>
      <c r="J8" s="16"/>
      <c r="K8" s="16"/>
      <c r="L8" s="16"/>
      <c r="M8" s="13"/>
      <c r="N8" s="13"/>
      <c r="O8" s="13"/>
      <c r="P8" s="14">
        <f t="shared" si="0"/>
        <v>246</v>
      </c>
    </row>
    <row r="9" spans="1:16" x14ac:dyDescent="0.2">
      <c r="A9" s="15">
        <v>5</v>
      </c>
      <c r="B9" s="16">
        <v>34</v>
      </c>
      <c r="C9" s="16">
        <v>81</v>
      </c>
      <c r="D9" s="16">
        <v>73</v>
      </c>
      <c r="E9" s="16">
        <v>87</v>
      </c>
      <c r="F9" s="16"/>
      <c r="G9" s="16"/>
      <c r="H9" s="16"/>
      <c r="I9" s="16"/>
      <c r="J9" s="16"/>
      <c r="K9" s="16"/>
      <c r="L9" s="16"/>
      <c r="M9" s="13"/>
      <c r="N9" s="13"/>
      <c r="O9" s="13"/>
      <c r="P9" s="14">
        <f t="shared" si="0"/>
        <v>275</v>
      </c>
    </row>
    <row r="10" spans="1:16" x14ac:dyDescent="0.2">
      <c r="A10" s="15">
        <v>6</v>
      </c>
      <c r="B10" s="16">
        <v>25</v>
      </c>
      <c r="C10" s="16">
        <v>52</v>
      </c>
      <c r="D10" s="16">
        <v>99</v>
      </c>
      <c r="E10" s="16">
        <v>21</v>
      </c>
      <c r="F10" s="16"/>
      <c r="G10" s="16"/>
      <c r="H10" s="16"/>
      <c r="I10" s="16"/>
      <c r="J10" s="16"/>
      <c r="K10" s="16"/>
      <c r="L10" s="16"/>
      <c r="M10" s="13"/>
      <c r="N10" s="13"/>
      <c r="O10" s="13"/>
      <c r="P10" s="14">
        <f t="shared" si="0"/>
        <v>197</v>
      </c>
    </row>
    <row r="11" spans="1:16" x14ac:dyDescent="0.2">
      <c r="A11" s="15">
        <v>7</v>
      </c>
      <c r="B11" s="16">
        <v>23</v>
      </c>
      <c r="C11" s="16">
        <v>28</v>
      </c>
      <c r="D11" s="16">
        <v>28</v>
      </c>
      <c r="E11" s="16">
        <v>20</v>
      </c>
      <c r="F11" s="16"/>
      <c r="G11" s="16"/>
      <c r="H11" s="16"/>
      <c r="I11" s="16"/>
      <c r="J11" s="16"/>
      <c r="K11" s="16"/>
      <c r="L11" s="16"/>
      <c r="M11" s="13"/>
      <c r="N11" s="13"/>
      <c r="O11" s="13"/>
      <c r="P11" s="14">
        <f t="shared" si="0"/>
        <v>99</v>
      </c>
    </row>
    <row r="12" spans="1:16" x14ac:dyDescent="0.2">
      <c r="A12" s="15">
        <v>8</v>
      </c>
      <c r="B12" s="16">
        <v>78</v>
      </c>
      <c r="C12" s="16">
        <v>96</v>
      </c>
      <c r="D12" s="16">
        <v>66</v>
      </c>
      <c r="E12" s="16">
        <v>42</v>
      </c>
      <c r="F12" s="16"/>
      <c r="G12" s="16"/>
      <c r="H12" s="16"/>
      <c r="I12" s="16"/>
      <c r="J12" s="16"/>
      <c r="K12" s="16"/>
      <c r="L12" s="16"/>
      <c r="M12" s="13"/>
      <c r="N12" s="13"/>
      <c r="O12" s="13"/>
      <c r="P12" s="14">
        <f t="shared" si="0"/>
        <v>282</v>
      </c>
    </row>
    <row r="13" spans="1:16" x14ac:dyDescent="0.2">
      <c r="A13" s="15">
        <v>9</v>
      </c>
      <c r="B13" s="16">
        <v>74</v>
      </c>
      <c r="C13" s="16">
        <v>87</v>
      </c>
      <c r="D13" s="16">
        <v>48</v>
      </c>
      <c r="E13" s="16">
        <v>84</v>
      </c>
      <c r="F13" s="16"/>
      <c r="G13" s="16"/>
      <c r="H13" s="16"/>
      <c r="I13" s="16"/>
      <c r="J13" s="16"/>
      <c r="K13" s="16"/>
      <c r="L13" s="16"/>
      <c r="M13" s="13"/>
      <c r="N13" s="13"/>
      <c r="O13" s="13"/>
      <c r="P13" s="14">
        <f t="shared" si="0"/>
        <v>293</v>
      </c>
    </row>
    <row r="14" spans="1:16" x14ac:dyDescent="0.2">
      <c r="A14" s="15">
        <v>10</v>
      </c>
      <c r="B14" s="16">
        <v>47</v>
      </c>
      <c r="C14" s="16">
        <v>77</v>
      </c>
      <c r="D14" s="16">
        <v>75</v>
      </c>
      <c r="E14" s="16">
        <v>31</v>
      </c>
      <c r="F14" s="16"/>
      <c r="G14" s="16"/>
      <c r="H14" s="16"/>
      <c r="I14" s="16"/>
      <c r="J14" s="16"/>
      <c r="K14" s="16"/>
      <c r="L14" s="16"/>
      <c r="M14" s="13"/>
      <c r="N14" s="13"/>
      <c r="O14" s="13"/>
      <c r="P14" s="14">
        <f t="shared" si="0"/>
        <v>230</v>
      </c>
    </row>
    <row r="15" spans="1:16" x14ac:dyDescent="0.2">
      <c r="A15" s="15">
        <v>11</v>
      </c>
      <c r="B15" s="16">
        <v>70</v>
      </c>
      <c r="C15" s="16">
        <v>81</v>
      </c>
      <c r="D15" s="16">
        <v>79</v>
      </c>
      <c r="E15" s="16">
        <v>72</v>
      </c>
      <c r="F15" s="16"/>
      <c r="G15" s="16"/>
      <c r="H15" s="16"/>
      <c r="I15" s="16"/>
      <c r="J15" s="16"/>
      <c r="K15" s="16"/>
      <c r="L15" s="16"/>
      <c r="M15" s="13"/>
      <c r="N15" s="13"/>
      <c r="O15" s="13"/>
      <c r="P15" s="14">
        <f t="shared" si="0"/>
        <v>302</v>
      </c>
    </row>
    <row r="16" spans="1:16" x14ac:dyDescent="0.2">
      <c r="A16" s="15">
        <v>12</v>
      </c>
      <c r="B16" s="16">
        <v>5</v>
      </c>
      <c r="C16" s="16">
        <v>1</v>
      </c>
      <c r="D16" s="16">
        <v>86</v>
      </c>
      <c r="E16" s="16">
        <v>91</v>
      </c>
      <c r="F16" s="16"/>
      <c r="G16" s="16"/>
      <c r="H16" s="16"/>
      <c r="I16" s="16"/>
      <c r="J16" s="16"/>
      <c r="K16" s="16"/>
      <c r="L16" s="16"/>
      <c r="M16" s="13"/>
      <c r="N16" s="13"/>
      <c r="O16" s="13"/>
      <c r="P16" s="14">
        <f t="shared" si="0"/>
        <v>183</v>
      </c>
    </row>
    <row r="17" spans="1:16" x14ac:dyDescent="0.2">
      <c r="A17" s="15">
        <v>13</v>
      </c>
      <c r="B17" s="16">
        <v>76</v>
      </c>
      <c r="C17" s="16">
        <v>9</v>
      </c>
      <c r="D17" s="16">
        <v>26</v>
      </c>
      <c r="E17" s="16">
        <v>77</v>
      </c>
      <c r="F17" s="16"/>
      <c r="G17" s="16"/>
      <c r="H17" s="16"/>
      <c r="I17" s="16"/>
      <c r="J17" s="16"/>
      <c r="K17" s="16"/>
      <c r="L17" s="16"/>
      <c r="M17" s="13"/>
      <c r="N17" s="13"/>
      <c r="O17" s="13"/>
      <c r="P17" s="14">
        <f t="shared" si="0"/>
        <v>188</v>
      </c>
    </row>
    <row r="18" spans="1:16" x14ac:dyDescent="0.2">
      <c r="A18" s="15">
        <v>14</v>
      </c>
      <c r="B18" s="16">
        <v>71</v>
      </c>
      <c r="C18" s="16">
        <v>98</v>
      </c>
      <c r="D18" s="16">
        <v>89</v>
      </c>
      <c r="E18" s="16">
        <v>86</v>
      </c>
      <c r="F18" s="16"/>
      <c r="G18" s="16"/>
      <c r="H18" s="16"/>
      <c r="I18" s="16"/>
      <c r="J18" s="16"/>
      <c r="K18" s="16"/>
      <c r="L18" s="16"/>
      <c r="M18" s="13"/>
      <c r="N18" s="13"/>
      <c r="O18" s="13"/>
      <c r="P18" s="14">
        <f t="shared" si="0"/>
        <v>344</v>
      </c>
    </row>
    <row r="19" spans="1:16" x14ac:dyDescent="0.2">
      <c r="A19" s="15">
        <v>15</v>
      </c>
      <c r="B19" s="16">
        <v>47</v>
      </c>
      <c r="C19" s="16">
        <v>78</v>
      </c>
      <c r="D19" s="16">
        <v>71</v>
      </c>
      <c r="E19" s="16">
        <v>96</v>
      </c>
      <c r="F19" s="16"/>
      <c r="G19" s="16"/>
      <c r="H19" s="16"/>
      <c r="I19" s="16"/>
      <c r="J19" s="16"/>
      <c r="K19" s="16"/>
      <c r="L19" s="16"/>
      <c r="M19" s="13"/>
      <c r="N19" s="13"/>
      <c r="O19" s="13"/>
      <c r="P19" s="14">
        <f t="shared" si="0"/>
        <v>292</v>
      </c>
    </row>
    <row r="20" spans="1:16" x14ac:dyDescent="0.2">
      <c r="A20" s="15">
        <v>16</v>
      </c>
      <c r="B20" s="16">
        <v>81</v>
      </c>
      <c r="C20" s="16">
        <v>11</v>
      </c>
      <c r="D20" s="16">
        <v>90</v>
      </c>
      <c r="E20" s="16">
        <v>47</v>
      </c>
      <c r="F20" s="16"/>
      <c r="G20" s="16"/>
      <c r="H20" s="16"/>
      <c r="I20" s="16"/>
      <c r="J20" s="16"/>
      <c r="K20" s="16"/>
      <c r="L20" s="16"/>
      <c r="M20" s="13"/>
      <c r="N20" s="13"/>
      <c r="O20" s="13"/>
      <c r="P20" s="14">
        <f t="shared" si="0"/>
        <v>229</v>
      </c>
    </row>
    <row r="21" spans="1:16" x14ac:dyDescent="0.2">
      <c r="A21" s="15">
        <v>17</v>
      </c>
      <c r="B21" s="16">
        <v>32</v>
      </c>
      <c r="C21" s="16">
        <v>79</v>
      </c>
      <c r="D21" s="16">
        <v>17</v>
      </c>
      <c r="E21" s="16">
        <v>77</v>
      </c>
      <c r="F21" s="16"/>
      <c r="G21" s="16"/>
      <c r="H21" s="16"/>
      <c r="I21" s="16"/>
      <c r="J21" s="16"/>
      <c r="K21" s="16"/>
      <c r="L21" s="16"/>
      <c r="M21" s="13"/>
      <c r="N21" s="13"/>
      <c r="O21" s="13"/>
      <c r="P21" s="14">
        <f t="shared" si="0"/>
        <v>205</v>
      </c>
    </row>
    <row r="22" spans="1:16" x14ac:dyDescent="0.2">
      <c r="A22" s="15">
        <v>18</v>
      </c>
      <c r="B22" s="16">
        <v>64</v>
      </c>
      <c r="C22" s="16">
        <v>24</v>
      </c>
      <c r="D22" s="16">
        <v>22</v>
      </c>
      <c r="E22" s="16">
        <v>75</v>
      </c>
      <c r="F22" s="16"/>
      <c r="G22" s="16"/>
      <c r="H22" s="16"/>
      <c r="I22" s="16"/>
      <c r="J22" s="16"/>
      <c r="K22" s="16"/>
      <c r="L22" s="16"/>
      <c r="M22" s="13"/>
      <c r="N22" s="13"/>
      <c r="O22" s="13"/>
      <c r="P22" s="14">
        <f t="shared" si="0"/>
        <v>185</v>
      </c>
    </row>
    <row r="23" spans="1:16" x14ac:dyDescent="0.2">
      <c r="A23" s="15">
        <v>19</v>
      </c>
      <c r="B23" s="16">
        <v>35</v>
      </c>
      <c r="C23" s="16">
        <v>55</v>
      </c>
      <c r="D23" s="16">
        <v>10</v>
      </c>
      <c r="E23" s="16">
        <v>44</v>
      </c>
      <c r="F23" s="16"/>
      <c r="G23" s="16"/>
      <c r="H23" s="16"/>
      <c r="I23" s="16"/>
      <c r="J23" s="16"/>
      <c r="K23" s="16"/>
      <c r="L23" s="16"/>
      <c r="M23" s="13"/>
      <c r="N23" s="13"/>
      <c r="O23" s="13"/>
      <c r="P23" s="14">
        <f t="shared" si="0"/>
        <v>144</v>
      </c>
    </row>
    <row r="24" spans="1:16" x14ac:dyDescent="0.2">
      <c r="A24" s="15">
        <v>20</v>
      </c>
      <c r="B24" s="16">
        <v>38</v>
      </c>
      <c r="C24" s="16">
        <v>68</v>
      </c>
      <c r="D24" s="16">
        <v>54</v>
      </c>
      <c r="E24" s="16">
        <v>84</v>
      </c>
      <c r="F24" s="16"/>
      <c r="G24" s="16"/>
      <c r="H24" s="16"/>
      <c r="I24" s="16"/>
      <c r="J24" s="16"/>
      <c r="K24" s="16"/>
      <c r="L24" s="16"/>
      <c r="M24" s="13"/>
      <c r="N24" s="13"/>
      <c r="O24" s="13"/>
      <c r="P24" s="14">
        <f t="shared" si="0"/>
        <v>244</v>
      </c>
    </row>
    <row r="25" spans="1:16" x14ac:dyDescent="0.2">
      <c r="A25" s="15">
        <v>21</v>
      </c>
      <c r="B25" s="16">
        <v>59</v>
      </c>
      <c r="C25" s="16">
        <v>90</v>
      </c>
      <c r="D25" s="16">
        <v>74</v>
      </c>
      <c r="E25" s="16">
        <v>52</v>
      </c>
      <c r="F25" s="16"/>
      <c r="G25" s="16"/>
      <c r="H25" s="16"/>
      <c r="I25" s="16"/>
      <c r="J25" s="16"/>
      <c r="K25" s="16"/>
      <c r="L25" s="16"/>
      <c r="M25" s="13"/>
      <c r="N25" s="13"/>
      <c r="O25" s="13"/>
      <c r="P25" s="14">
        <f t="shared" si="0"/>
        <v>275</v>
      </c>
    </row>
    <row r="26" spans="1:16" x14ac:dyDescent="0.2">
      <c r="A26" s="15">
        <v>22</v>
      </c>
      <c r="B26" s="16">
        <v>4</v>
      </c>
      <c r="C26" s="16">
        <v>60</v>
      </c>
      <c r="D26" s="16">
        <v>76</v>
      </c>
      <c r="E26" s="16">
        <v>95</v>
      </c>
      <c r="F26" s="16"/>
      <c r="G26" s="16"/>
      <c r="H26" s="16"/>
      <c r="I26" s="16"/>
      <c r="J26" s="16"/>
      <c r="K26" s="16"/>
      <c r="L26" s="16"/>
      <c r="M26" s="13"/>
      <c r="N26" s="13"/>
      <c r="O26" s="13"/>
      <c r="P26" s="14">
        <f t="shared" si="0"/>
        <v>235</v>
      </c>
    </row>
    <row r="27" spans="1:16" x14ac:dyDescent="0.2">
      <c r="A27" s="15">
        <v>23</v>
      </c>
      <c r="B27" s="16">
        <v>90</v>
      </c>
      <c r="C27" s="16">
        <v>64</v>
      </c>
      <c r="D27" s="16">
        <v>64</v>
      </c>
      <c r="E27" s="16">
        <v>22</v>
      </c>
      <c r="F27" s="16"/>
      <c r="G27" s="16"/>
      <c r="H27" s="16"/>
      <c r="I27" s="16"/>
      <c r="J27" s="16"/>
      <c r="K27" s="16"/>
      <c r="L27" s="16"/>
      <c r="M27" s="13"/>
      <c r="N27" s="13"/>
      <c r="O27" s="13"/>
      <c r="P27" s="14">
        <f t="shared" si="0"/>
        <v>240</v>
      </c>
    </row>
    <row r="28" spans="1:16" x14ac:dyDescent="0.2">
      <c r="A28" s="15">
        <v>24</v>
      </c>
      <c r="B28" s="16">
        <v>91</v>
      </c>
      <c r="C28" s="16">
        <v>72</v>
      </c>
      <c r="D28" s="16">
        <v>81</v>
      </c>
      <c r="E28" s="16">
        <v>56</v>
      </c>
      <c r="F28" s="16"/>
      <c r="G28" s="16"/>
      <c r="H28" s="16"/>
      <c r="I28" s="16"/>
      <c r="J28" s="16"/>
      <c r="K28" s="16"/>
      <c r="L28" s="16"/>
      <c r="M28" s="13"/>
      <c r="N28" s="13"/>
      <c r="O28" s="13"/>
      <c r="P28" s="14">
        <f t="shared" si="0"/>
        <v>300</v>
      </c>
    </row>
    <row r="29" spans="1:16" x14ac:dyDescent="0.2">
      <c r="A29" s="15">
        <v>25</v>
      </c>
      <c r="B29" s="16">
        <v>51</v>
      </c>
      <c r="C29" s="16">
        <v>87</v>
      </c>
      <c r="D29" s="16">
        <v>38</v>
      </c>
      <c r="E29" s="16">
        <v>88</v>
      </c>
      <c r="F29" s="16"/>
      <c r="G29" s="16"/>
      <c r="H29" s="16"/>
      <c r="I29" s="16"/>
      <c r="J29" s="16"/>
      <c r="K29" s="16"/>
      <c r="L29" s="16"/>
      <c r="M29" s="13"/>
      <c r="N29" s="13"/>
      <c r="O29" s="13"/>
      <c r="P29" s="14">
        <f t="shared" si="0"/>
        <v>264</v>
      </c>
    </row>
    <row r="30" spans="1:16" x14ac:dyDescent="0.2">
      <c r="A30" s="15">
        <v>26</v>
      </c>
      <c r="B30" s="16">
        <v>53</v>
      </c>
      <c r="C30" s="16">
        <v>66</v>
      </c>
      <c r="D30" s="16">
        <v>47</v>
      </c>
      <c r="E30" s="16">
        <v>43</v>
      </c>
      <c r="F30" s="16"/>
      <c r="G30" s="16"/>
      <c r="H30" s="16"/>
      <c r="I30" s="16"/>
      <c r="J30" s="16"/>
      <c r="K30" s="16"/>
      <c r="L30" s="16"/>
      <c r="M30" s="13"/>
      <c r="N30" s="13"/>
      <c r="O30" s="13"/>
      <c r="P30" s="14">
        <f t="shared" si="0"/>
        <v>209</v>
      </c>
    </row>
    <row r="31" spans="1:16" x14ac:dyDescent="0.2">
      <c r="A31" s="15">
        <v>27</v>
      </c>
      <c r="B31" s="16">
        <v>19</v>
      </c>
      <c r="C31" s="16">
        <v>8</v>
      </c>
      <c r="D31" s="16">
        <v>62</v>
      </c>
      <c r="E31" s="16">
        <v>69</v>
      </c>
      <c r="F31" s="16"/>
      <c r="G31" s="16"/>
      <c r="H31" s="16"/>
      <c r="I31" s="16"/>
      <c r="J31" s="16"/>
      <c r="K31" s="16"/>
      <c r="L31" s="16"/>
      <c r="M31" s="13"/>
      <c r="N31" s="13"/>
      <c r="O31" s="13"/>
      <c r="P31" s="14">
        <f t="shared" si="0"/>
        <v>158</v>
      </c>
    </row>
    <row r="32" spans="1:16" x14ac:dyDescent="0.2">
      <c r="A32" s="15">
        <v>28</v>
      </c>
      <c r="B32" s="16">
        <v>21</v>
      </c>
      <c r="C32" s="16">
        <v>52</v>
      </c>
      <c r="D32" s="16">
        <v>73</v>
      </c>
      <c r="E32" s="16">
        <v>34</v>
      </c>
      <c r="F32" s="16"/>
      <c r="G32" s="16"/>
      <c r="H32" s="16"/>
      <c r="I32" s="16"/>
      <c r="J32" s="16"/>
      <c r="K32" s="16"/>
      <c r="L32" s="16"/>
      <c r="M32" s="13"/>
      <c r="N32" s="13"/>
      <c r="O32" s="13"/>
      <c r="P32" s="14">
        <f t="shared" si="0"/>
        <v>180</v>
      </c>
    </row>
    <row r="33" spans="1:16" x14ac:dyDescent="0.2">
      <c r="A33" s="15">
        <v>29</v>
      </c>
      <c r="B33" s="16">
        <v>40</v>
      </c>
      <c r="C33" s="16">
        <v>9</v>
      </c>
      <c r="D33" s="16">
        <v>91</v>
      </c>
      <c r="E33" s="16">
        <v>81</v>
      </c>
      <c r="F33" s="16"/>
      <c r="G33" s="16"/>
      <c r="H33" s="16"/>
      <c r="I33" s="16"/>
      <c r="J33" s="16"/>
      <c r="K33" s="16"/>
      <c r="L33" s="16"/>
      <c r="M33" s="13"/>
      <c r="N33" s="13"/>
      <c r="O33" s="13"/>
      <c r="P33" s="14">
        <f t="shared" si="0"/>
        <v>221</v>
      </c>
    </row>
    <row r="34" spans="1:16" x14ac:dyDescent="0.2">
      <c r="A34" s="15">
        <v>30</v>
      </c>
      <c r="B34" s="16">
        <v>9</v>
      </c>
      <c r="C34" s="16">
        <v>22</v>
      </c>
      <c r="D34" s="16">
        <v>27</v>
      </c>
      <c r="E34" s="16">
        <v>58</v>
      </c>
      <c r="F34" s="16"/>
      <c r="G34" s="16"/>
      <c r="H34" s="16"/>
      <c r="I34" s="16"/>
      <c r="J34" s="16"/>
      <c r="K34" s="16"/>
      <c r="L34" s="16"/>
      <c r="M34" s="13"/>
      <c r="N34" s="13"/>
      <c r="O34" s="13"/>
      <c r="P34" s="14">
        <f t="shared" si="0"/>
        <v>116</v>
      </c>
    </row>
    <row r="35" spans="1:16" x14ac:dyDescent="0.2">
      <c r="A35" s="15">
        <v>31</v>
      </c>
      <c r="B35" s="16">
        <v>40</v>
      </c>
      <c r="C35" s="16">
        <v>22</v>
      </c>
      <c r="D35" s="16">
        <v>11</v>
      </c>
      <c r="E35" s="16">
        <v>70</v>
      </c>
      <c r="F35" s="16"/>
      <c r="G35" s="16"/>
      <c r="H35" s="16"/>
      <c r="I35" s="16"/>
      <c r="J35" s="16"/>
      <c r="K35" s="16"/>
      <c r="L35" s="16"/>
      <c r="M35" s="13"/>
      <c r="N35" s="13"/>
      <c r="O35" s="13"/>
      <c r="P35" s="14">
        <f t="shared" si="0"/>
        <v>143</v>
      </c>
    </row>
    <row r="36" spans="1:16" x14ac:dyDescent="0.2">
      <c r="A36" s="15">
        <v>32</v>
      </c>
      <c r="B36" s="16">
        <v>65</v>
      </c>
      <c r="C36" s="16">
        <v>71</v>
      </c>
      <c r="D36" s="16">
        <v>73</v>
      </c>
      <c r="E36" s="16">
        <v>53</v>
      </c>
      <c r="F36" s="16"/>
      <c r="G36" s="16"/>
      <c r="H36" s="16"/>
      <c r="I36" s="16"/>
      <c r="J36" s="16"/>
      <c r="K36" s="16"/>
      <c r="L36" s="16"/>
      <c r="M36" s="13"/>
      <c r="N36" s="13"/>
      <c r="O36" s="13"/>
      <c r="P36" s="14">
        <f t="shared" si="0"/>
        <v>262</v>
      </c>
    </row>
    <row r="37" spans="1:16" x14ac:dyDescent="0.2">
      <c r="A37" s="15">
        <v>33</v>
      </c>
      <c r="B37" s="16">
        <v>12</v>
      </c>
      <c r="C37" s="16">
        <v>97</v>
      </c>
      <c r="D37" s="16">
        <v>41</v>
      </c>
      <c r="E37" s="16">
        <v>19</v>
      </c>
      <c r="F37" s="16"/>
      <c r="G37" s="16"/>
      <c r="H37" s="16"/>
      <c r="I37" s="16"/>
      <c r="J37" s="16"/>
      <c r="K37" s="16"/>
      <c r="L37" s="16"/>
      <c r="M37" s="13"/>
      <c r="N37" s="13"/>
      <c r="O37" s="13"/>
      <c r="P37" s="14">
        <f t="shared" si="0"/>
        <v>169</v>
      </c>
    </row>
    <row r="38" spans="1:16" x14ac:dyDescent="0.2">
      <c r="A38" s="15">
        <v>34</v>
      </c>
      <c r="B38" s="16">
        <v>48</v>
      </c>
      <c r="C38" s="16">
        <v>45</v>
      </c>
      <c r="D38" s="16">
        <v>23</v>
      </c>
      <c r="E38" s="16">
        <v>3</v>
      </c>
      <c r="F38" s="16"/>
      <c r="G38" s="16"/>
      <c r="H38" s="16"/>
      <c r="I38" s="16"/>
      <c r="J38" s="16"/>
      <c r="K38" s="16"/>
      <c r="L38" s="16"/>
      <c r="M38" s="13"/>
      <c r="N38" s="13"/>
      <c r="O38" s="13"/>
      <c r="P38" s="14">
        <f t="shared" si="0"/>
        <v>119</v>
      </c>
    </row>
    <row r="39" spans="1:16" x14ac:dyDescent="0.2">
      <c r="A39" s="15">
        <v>36</v>
      </c>
      <c r="B39" s="16">
        <v>68</v>
      </c>
      <c r="C39" s="16">
        <v>82</v>
      </c>
      <c r="D39" s="16">
        <v>85</v>
      </c>
      <c r="E39" s="16">
        <v>45</v>
      </c>
      <c r="F39" s="16"/>
      <c r="G39" s="16"/>
      <c r="H39" s="16"/>
      <c r="I39" s="16"/>
      <c r="J39" s="16"/>
      <c r="K39" s="16"/>
      <c r="L39" s="16"/>
      <c r="M39" s="13"/>
      <c r="N39" s="13"/>
      <c r="O39" s="13"/>
      <c r="P39" s="14">
        <f t="shared" si="0"/>
        <v>280</v>
      </c>
    </row>
    <row r="40" spans="1:16" x14ac:dyDescent="0.2">
      <c r="A40" s="15">
        <v>37</v>
      </c>
      <c r="B40" s="16">
        <v>23</v>
      </c>
      <c r="C40" s="16">
        <v>18</v>
      </c>
      <c r="D40" s="16">
        <v>90</v>
      </c>
      <c r="E40" s="16">
        <v>61</v>
      </c>
      <c r="F40" s="16"/>
      <c r="G40" s="16"/>
      <c r="H40" s="16"/>
      <c r="I40" s="16"/>
      <c r="J40" s="16"/>
      <c r="K40" s="16"/>
      <c r="L40" s="16"/>
      <c r="M40" s="13"/>
      <c r="N40" s="13"/>
      <c r="O40" s="13"/>
      <c r="P40" s="14">
        <f t="shared" si="0"/>
        <v>192</v>
      </c>
    </row>
    <row r="41" spans="1:16" x14ac:dyDescent="0.2">
      <c r="A41" s="15">
        <v>38</v>
      </c>
      <c r="B41" s="16">
        <v>36</v>
      </c>
      <c r="C41" s="16">
        <v>34</v>
      </c>
      <c r="D41" s="16">
        <v>64</v>
      </c>
      <c r="E41" s="16">
        <v>4</v>
      </c>
      <c r="F41" s="16"/>
      <c r="G41" s="16"/>
      <c r="H41" s="16"/>
      <c r="I41" s="16"/>
      <c r="J41" s="16"/>
      <c r="K41" s="16"/>
      <c r="L41" s="16"/>
      <c r="M41" s="13"/>
      <c r="N41" s="13"/>
      <c r="O41" s="13"/>
      <c r="P41" s="14">
        <f t="shared" si="0"/>
        <v>138</v>
      </c>
    </row>
    <row r="42" spans="1:16" x14ac:dyDescent="0.2">
      <c r="A42" s="15">
        <v>39</v>
      </c>
      <c r="B42" s="16">
        <v>45</v>
      </c>
      <c r="C42" s="16">
        <v>91</v>
      </c>
      <c r="D42" s="16">
        <v>60</v>
      </c>
      <c r="E42" s="16">
        <v>97</v>
      </c>
      <c r="F42" s="16"/>
      <c r="G42" s="16"/>
      <c r="H42" s="16"/>
      <c r="I42" s="16"/>
      <c r="J42" s="16"/>
      <c r="K42" s="16"/>
      <c r="L42" s="16"/>
      <c r="M42" s="13"/>
      <c r="N42" s="13"/>
      <c r="O42" s="13"/>
      <c r="P42" s="14">
        <f t="shared" si="0"/>
        <v>293</v>
      </c>
    </row>
    <row r="43" spans="1:16" x14ac:dyDescent="0.2">
      <c r="A43" s="15">
        <v>40</v>
      </c>
      <c r="B43" s="16">
        <v>94</v>
      </c>
      <c r="C43" s="16">
        <v>69</v>
      </c>
      <c r="D43" s="16">
        <v>95</v>
      </c>
      <c r="E43" s="16">
        <v>49</v>
      </c>
      <c r="F43" s="16"/>
      <c r="G43" s="16"/>
      <c r="H43" s="16"/>
      <c r="I43" s="16"/>
      <c r="J43" s="16"/>
      <c r="K43" s="16"/>
      <c r="L43" s="16"/>
      <c r="M43" s="13"/>
      <c r="N43" s="13"/>
      <c r="O43" s="13"/>
      <c r="P43" s="14">
        <f t="shared" si="0"/>
        <v>307</v>
      </c>
    </row>
    <row r="44" spans="1:16" x14ac:dyDescent="0.2">
      <c r="A44" s="15">
        <v>41</v>
      </c>
      <c r="B44" s="16">
        <v>98</v>
      </c>
      <c r="C44" s="16">
        <v>90</v>
      </c>
      <c r="D44" s="16">
        <v>67</v>
      </c>
      <c r="E44" s="16">
        <v>73</v>
      </c>
      <c r="F44" s="16"/>
      <c r="G44" s="16"/>
      <c r="H44" s="16"/>
      <c r="I44" s="16"/>
      <c r="J44" s="16"/>
      <c r="K44" s="16"/>
      <c r="L44" s="16"/>
      <c r="M44" s="13"/>
      <c r="N44" s="13"/>
      <c r="O44" s="13"/>
      <c r="P44" s="14">
        <f t="shared" si="0"/>
        <v>328</v>
      </c>
    </row>
    <row r="45" spans="1:16" x14ac:dyDescent="0.2">
      <c r="A45" s="15">
        <v>42</v>
      </c>
      <c r="B45" s="16">
        <v>73</v>
      </c>
      <c r="C45" s="16">
        <v>59</v>
      </c>
      <c r="D45" s="16">
        <v>14</v>
      </c>
      <c r="E45" s="16">
        <v>48</v>
      </c>
      <c r="F45" s="16"/>
      <c r="G45" s="16"/>
      <c r="H45" s="16"/>
      <c r="I45" s="16"/>
      <c r="J45" s="16"/>
      <c r="K45" s="16"/>
      <c r="L45" s="16"/>
      <c r="M45" s="13"/>
      <c r="N45" s="13"/>
      <c r="O45" s="13"/>
      <c r="P45" s="14">
        <f t="shared" si="0"/>
        <v>194</v>
      </c>
    </row>
    <row r="46" spans="1:16" x14ac:dyDescent="0.2">
      <c r="A46" s="15">
        <v>43</v>
      </c>
      <c r="B46" s="16">
        <v>71</v>
      </c>
      <c r="C46" s="16">
        <v>16</v>
      </c>
      <c r="D46" s="16">
        <v>19</v>
      </c>
      <c r="E46" s="16">
        <v>79</v>
      </c>
      <c r="F46" s="16"/>
      <c r="G46" s="16"/>
      <c r="H46" s="16"/>
      <c r="I46" s="16"/>
      <c r="J46" s="16"/>
      <c r="K46" s="16"/>
      <c r="L46" s="16"/>
      <c r="M46" s="13"/>
      <c r="N46" s="13"/>
      <c r="O46" s="13"/>
      <c r="P46" s="14">
        <f t="shared" si="0"/>
        <v>185</v>
      </c>
    </row>
    <row r="47" spans="1:16" x14ac:dyDescent="0.2">
      <c r="A47" s="15">
        <v>44</v>
      </c>
      <c r="B47" s="16">
        <v>77</v>
      </c>
      <c r="C47" s="16">
        <v>54</v>
      </c>
      <c r="D47" s="16">
        <v>49</v>
      </c>
      <c r="E47" s="16">
        <v>37</v>
      </c>
      <c r="F47" s="16"/>
      <c r="G47" s="16"/>
      <c r="H47" s="16"/>
      <c r="I47" s="16"/>
      <c r="J47" s="16"/>
      <c r="K47" s="16"/>
      <c r="L47" s="16"/>
      <c r="M47" s="13"/>
      <c r="N47" s="13"/>
      <c r="O47" s="13"/>
      <c r="P47" s="14">
        <f t="shared" si="0"/>
        <v>217</v>
      </c>
    </row>
    <row r="48" spans="1:16" x14ac:dyDescent="0.2">
      <c r="A48" s="15">
        <v>45</v>
      </c>
      <c r="B48" s="16">
        <v>84</v>
      </c>
      <c r="C48" s="16">
        <v>73</v>
      </c>
      <c r="D48" s="16">
        <v>56</v>
      </c>
      <c r="E48" s="16">
        <v>67</v>
      </c>
      <c r="F48" s="16"/>
      <c r="G48" s="16"/>
      <c r="H48" s="16"/>
      <c r="I48" s="16"/>
      <c r="J48" s="16"/>
      <c r="K48" s="16"/>
      <c r="L48" s="16"/>
      <c r="M48" s="13"/>
      <c r="N48" s="13"/>
      <c r="O48" s="13"/>
      <c r="P48" s="14">
        <f t="shared" si="0"/>
        <v>280</v>
      </c>
    </row>
    <row r="49" spans="1:16" x14ac:dyDescent="0.2">
      <c r="A49" s="15">
        <v>46</v>
      </c>
      <c r="B49" s="16">
        <v>58</v>
      </c>
      <c r="C49" s="16">
        <v>90</v>
      </c>
      <c r="D49" s="16">
        <v>16</v>
      </c>
      <c r="E49" s="16">
        <v>68</v>
      </c>
      <c r="F49" s="16"/>
      <c r="G49" s="16"/>
      <c r="H49" s="16"/>
      <c r="I49" s="16"/>
      <c r="J49" s="16"/>
      <c r="K49" s="16"/>
      <c r="L49" s="16"/>
      <c r="M49" s="13"/>
      <c r="N49" s="13"/>
      <c r="O49" s="13"/>
      <c r="P49" s="14">
        <f t="shared" si="0"/>
        <v>232</v>
      </c>
    </row>
    <row r="50" spans="1:16" x14ac:dyDescent="0.2">
      <c r="A50" s="15">
        <v>47</v>
      </c>
      <c r="B50" s="16">
        <v>21</v>
      </c>
      <c r="C50" s="16">
        <v>80</v>
      </c>
      <c r="D50" s="16">
        <v>34</v>
      </c>
      <c r="E50" s="16">
        <v>21</v>
      </c>
      <c r="F50" s="16"/>
      <c r="G50" s="16"/>
      <c r="H50" s="16"/>
      <c r="I50" s="16"/>
      <c r="J50" s="16"/>
      <c r="K50" s="16"/>
      <c r="L50" s="16"/>
      <c r="M50" s="13"/>
      <c r="N50" s="13"/>
      <c r="O50" s="13"/>
      <c r="P50" s="14">
        <f t="shared" si="0"/>
        <v>156</v>
      </c>
    </row>
    <row r="51" spans="1:16" x14ac:dyDescent="0.2">
      <c r="A51" s="15">
        <v>48</v>
      </c>
      <c r="B51" s="16">
        <v>29</v>
      </c>
      <c r="C51" s="16">
        <v>10</v>
      </c>
      <c r="D51" s="16">
        <v>75</v>
      </c>
      <c r="E51" s="16">
        <v>24</v>
      </c>
      <c r="F51" s="16"/>
      <c r="G51" s="16"/>
      <c r="H51" s="16"/>
      <c r="I51" s="16"/>
      <c r="J51" s="16"/>
      <c r="K51" s="16"/>
      <c r="L51" s="16"/>
      <c r="M51" s="13"/>
      <c r="N51" s="13"/>
      <c r="O51" s="13"/>
      <c r="P51" s="14">
        <f t="shared" si="0"/>
        <v>138</v>
      </c>
    </row>
    <row r="52" spans="1:16" x14ac:dyDescent="0.2">
      <c r="A52" s="15">
        <v>49</v>
      </c>
      <c r="B52" s="16">
        <v>55</v>
      </c>
      <c r="C52" s="16">
        <v>75</v>
      </c>
      <c r="D52" s="16">
        <v>96</v>
      </c>
      <c r="E52" s="16">
        <v>82</v>
      </c>
      <c r="F52" s="16"/>
      <c r="G52" s="16"/>
      <c r="H52" s="16"/>
      <c r="I52" s="16"/>
      <c r="J52" s="16"/>
      <c r="K52" s="16"/>
      <c r="L52" s="16"/>
      <c r="M52" s="13"/>
      <c r="N52" s="13"/>
      <c r="O52" s="13"/>
      <c r="P52" s="14">
        <f t="shared" si="0"/>
        <v>308</v>
      </c>
    </row>
    <row r="53" spans="1:16" x14ac:dyDescent="0.2">
      <c r="A53" s="15">
        <v>50</v>
      </c>
      <c r="B53" s="16">
        <v>100</v>
      </c>
      <c r="C53" s="16">
        <v>55</v>
      </c>
      <c r="D53" s="16">
        <v>24</v>
      </c>
      <c r="E53" s="16">
        <v>57</v>
      </c>
      <c r="F53" s="16"/>
      <c r="G53" s="16"/>
      <c r="H53" s="16"/>
      <c r="I53" s="16"/>
      <c r="J53" s="16"/>
      <c r="K53" s="16"/>
      <c r="L53" s="16"/>
      <c r="M53" s="13"/>
      <c r="N53" s="13"/>
      <c r="O53" s="13"/>
      <c r="P53" s="14">
        <f t="shared" si="0"/>
        <v>236</v>
      </c>
    </row>
    <row r="54" spans="1:16" x14ac:dyDescent="0.2">
      <c r="A54" s="15">
        <v>51</v>
      </c>
      <c r="B54" s="16">
        <v>50</v>
      </c>
      <c r="C54" s="16">
        <v>8</v>
      </c>
      <c r="D54" s="16">
        <v>3</v>
      </c>
      <c r="E54" s="16">
        <v>21</v>
      </c>
      <c r="F54" s="16"/>
      <c r="G54" s="16"/>
      <c r="H54" s="16"/>
      <c r="I54" s="16"/>
      <c r="J54" s="16"/>
      <c r="K54" s="16"/>
      <c r="L54" s="16"/>
      <c r="M54" s="13"/>
      <c r="N54" s="13"/>
      <c r="O54" s="13"/>
      <c r="P54" s="14">
        <f t="shared" si="0"/>
        <v>82</v>
      </c>
    </row>
    <row r="55" spans="1:16" x14ac:dyDescent="0.2">
      <c r="A55" s="15">
        <v>52</v>
      </c>
      <c r="B55" s="16">
        <v>36</v>
      </c>
      <c r="C55" s="16">
        <v>3</v>
      </c>
      <c r="D55" s="16">
        <v>59</v>
      </c>
      <c r="E55" s="16">
        <v>90</v>
      </c>
      <c r="F55" s="16"/>
      <c r="G55" s="16"/>
      <c r="H55" s="16"/>
      <c r="I55" s="16"/>
      <c r="J55" s="16"/>
      <c r="K55" s="16"/>
      <c r="L55" s="16"/>
      <c r="M55" s="13"/>
      <c r="N55" s="13"/>
      <c r="O55" s="13"/>
      <c r="P55" s="14">
        <f t="shared" si="0"/>
        <v>188</v>
      </c>
    </row>
    <row r="56" spans="1:16" x14ac:dyDescent="0.2">
      <c r="A56" s="15">
        <v>53</v>
      </c>
      <c r="B56" s="16">
        <v>95</v>
      </c>
      <c r="C56" s="16">
        <v>14</v>
      </c>
      <c r="D56" s="16">
        <v>3</v>
      </c>
      <c r="E56" s="16">
        <v>67</v>
      </c>
      <c r="F56" s="16"/>
      <c r="G56" s="16"/>
      <c r="H56" s="16"/>
      <c r="I56" s="16"/>
      <c r="J56" s="16"/>
      <c r="K56" s="16"/>
      <c r="L56" s="16"/>
      <c r="M56" s="13"/>
      <c r="N56" s="13"/>
      <c r="O56" s="13"/>
      <c r="P56" s="14">
        <f t="shared" si="0"/>
        <v>179</v>
      </c>
    </row>
    <row r="57" spans="1:16" x14ac:dyDescent="0.2">
      <c r="A57" s="15">
        <v>54</v>
      </c>
      <c r="B57" s="16">
        <v>49</v>
      </c>
      <c r="C57" s="16">
        <v>67</v>
      </c>
      <c r="D57" s="16">
        <v>30</v>
      </c>
      <c r="E57" s="16">
        <v>20</v>
      </c>
      <c r="F57" s="16"/>
      <c r="G57" s="16"/>
      <c r="H57" s="16"/>
      <c r="I57" s="16"/>
      <c r="J57" s="16"/>
      <c r="K57" s="16"/>
      <c r="L57" s="16"/>
      <c r="M57" s="13"/>
      <c r="N57" s="13"/>
      <c r="O57" s="13"/>
      <c r="P57" s="14">
        <f t="shared" si="0"/>
        <v>166</v>
      </c>
    </row>
    <row r="58" spans="1:16" x14ac:dyDescent="0.2">
      <c r="A58" s="15">
        <v>55</v>
      </c>
      <c r="B58" s="16">
        <v>29</v>
      </c>
      <c r="C58" s="16">
        <v>100</v>
      </c>
      <c r="D58" s="16">
        <v>36</v>
      </c>
      <c r="E58" s="16">
        <v>35</v>
      </c>
      <c r="F58" s="16"/>
      <c r="G58" s="16"/>
      <c r="H58" s="16"/>
      <c r="I58" s="16"/>
      <c r="J58" s="16"/>
      <c r="K58" s="16"/>
      <c r="L58" s="16"/>
      <c r="M58" s="13"/>
      <c r="N58" s="13"/>
      <c r="O58" s="13"/>
      <c r="P58" s="14">
        <f t="shared" si="0"/>
        <v>200</v>
      </c>
    </row>
    <row r="59" spans="1:16" x14ac:dyDescent="0.2">
      <c r="A59" s="15">
        <v>56</v>
      </c>
      <c r="B59" s="16">
        <v>100</v>
      </c>
      <c r="C59" s="16">
        <v>8</v>
      </c>
      <c r="D59" s="16">
        <v>16</v>
      </c>
      <c r="E59" s="16">
        <v>25</v>
      </c>
      <c r="F59" s="16"/>
      <c r="G59" s="16"/>
      <c r="H59" s="16"/>
      <c r="I59" s="16"/>
      <c r="J59" s="16"/>
      <c r="K59" s="16"/>
      <c r="L59" s="16"/>
      <c r="M59" s="13"/>
      <c r="N59" s="13"/>
      <c r="O59" s="13"/>
      <c r="P59" s="14">
        <f t="shared" si="0"/>
        <v>149</v>
      </c>
    </row>
    <row r="60" spans="1:16" x14ac:dyDescent="0.2">
      <c r="A60" s="15">
        <v>57</v>
      </c>
      <c r="B60" s="16">
        <v>47</v>
      </c>
      <c r="C60" s="16">
        <v>4</v>
      </c>
      <c r="D60" s="16">
        <v>43</v>
      </c>
      <c r="E60" s="16">
        <v>1</v>
      </c>
      <c r="F60" s="16"/>
      <c r="G60" s="16"/>
      <c r="H60" s="16"/>
      <c r="I60" s="16"/>
      <c r="J60" s="16"/>
      <c r="K60" s="16"/>
      <c r="L60" s="16"/>
      <c r="M60" s="13"/>
      <c r="N60" s="13"/>
      <c r="O60" s="13"/>
      <c r="P60" s="14">
        <f t="shared" si="0"/>
        <v>95</v>
      </c>
    </row>
    <row r="61" spans="1:16" x14ac:dyDescent="0.2">
      <c r="A61" s="15">
        <v>58</v>
      </c>
      <c r="B61" s="16">
        <v>66</v>
      </c>
      <c r="C61" s="16">
        <v>62</v>
      </c>
      <c r="D61" s="16">
        <v>91</v>
      </c>
      <c r="E61" s="16">
        <v>16</v>
      </c>
      <c r="F61" s="16"/>
      <c r="G61" s="16"/>
      <c r="H61" s="16"/>
      <c r="I61" s="16"/>
      <c r="J61" s="16"/>
      <c r="K61" s="16"/>
      <c r="L61" s="16"/>
      <c r="M61" s="13"/>
      <c r="N61" s="13"/>
      <c r="O61" s="13"/>
      <c r="P61" s="14">
        <f t="shared" si="0"/>
        <v>235</v>
      </c>
    </row>
    <row r="62" spans="1:16" x14ac:dyDescent="0.2">
      <c r="A62" s="15">
        <v>59</v>
      </c>
      <c r="B62" s="16">
        <v>50</v>
      </c>
      <c r="C62" s="16">
        <v>89</v>
      </c>
      <c r="D62" s="16">
        <v>16</v>
      </c>
      <c r="E62" s="16">
        <v>72</v>
      </c>
      <c r="F62" s="16"/>
      <c r="G62" s="16"/>
      <c r="H62" s="16"/>
      <c r="I62" s="16"/>
      <c r="J62" s="16"/>
      <c r="K62" s="16"/>
      <c r="L62" s="16"/>
      <c r="M62" s="13"/>
      <c r="N62" s="13"/>
      <c r="O62" s="13"/>
      <c r="P62" s="14">
        <f t="shared" si="0"/>
        <v>227</v>
      </c>
    </row>
    <row r="63" spans="1:16" x14ac:dyDescent="0.2">
      <c r="A63" s="15">
        <v>60</v>
      </c>
      <c r="B63" s="16">
        <v>77</v>
      </c>
      <c r="C63" s="16">
        <v>40</v>
      </c>
      <c r="D63" s="16">
        <v>21</v>
      </c>
      <c r="E63" s="16">
        <v>55</v>
      </c>
      <c r="F63" s="16"/>
      <c r="G63" s="16"/>
      <c r="H63" s="16"/>
      <c r="I63" s="16"/>
      <c r="J63" s="16"/>
      <c r="K63" s="16"/>
      <c r="L63" s="16"/>
      <c r="M63" s="13"/>
      <c r="N63" s="13"/>
      <c r="O63" s="13"/>
      <c r="P63" s="14">
        <f t="shared" si="0"/>
        <v>193</v>
      </c>
    </row>
    <row r="64" spans="1:16" x14ac:dyDescent="0.2">
      <c r="A64" s="15">
        <v>98</v>
      </c>
      <c r="B64" s="16">
        <v>66</v>
      </c>
      <c r="C64" s="16">
        <v>2</v>
      </c>
      <c r="D64" s="16">
        <v>90</v>
      </c>
      <c r="E64" s="16">
        <v>18</v>
      </c>
      <c r="F64" s="16"/>
      <c r="G64" s="16"/>
      <c r="H64" s="16"/>
      <c r="I64" s="16"/>
      <c r="J64" s="16"/>
      <c r="K64" s="16"/>
      <c r="L64" s="16"/>
      <c r="M64" s="13"/>
      <c r="N64" s="13"/>
      <c r="O64" s="13"/>
      <c r="P64" s="14">
        <f t="shared" si="0"/>
        <v>176</v>
      </c>
    </row>
    <row r="65" spans="1:16" x14ac:dyDescent="0.2">
      <c r="A65" s="15">
        <v>99</v>
      </c>
      <c r="B65" s="16">
        <v>83</v>
      </c>
      <c r="C65" s="16">
        <v>13</v>
      </c>
      <c r="D65" s="16">
        <v>53</v>
      </c>
      <c r="E65" s="16">
        <v>29</v>
      </c>
      <c r="F65" s="16"/>
      <c r="G65" s="16"/>
      <c r="H65" s="16"/>
      <c r="I65" s="16"/>
      <c r="J65" s="16"/>
      <c r="K65" s="16"/>
      <c r="L65" s="16"/>
      <c r="M65" s="13"/>
      <c r="N65" s="13"/>
      <c r="O65" s="13"/>
      <c r="P65" s="14">
        <f t="shared" si="0"/>
        <v>178</v>
      </c>
    </row>
    <row r="66" spans="1:16" x14ac:dyDescent="0.2">
      <c r="A66" s="15">
        <v>105</v>
      </c>
      <c r="B66" s="16">
        <v>62</v>
      </c>
      <c r="C66" s="16">
        <v>90</v>
      </c>
      <c r="D66" s="16">
        <v>2</v>
      </c>
      <c r="E66" s="16">
        <v>11</v>
      </c>
      <c r="F66" s="16"/>
      <c r="G66" s="16"/>
      <c r="H66" s="16"/>
      <c r="I66" s="16"/>
      <c r="J66" s="16"/>
      <c r="K66" s="16"/>
      <c r="L66" s="16"/>
      <c r="M66" s="13"/>
      <c r="N66" s="13"/>
      <c r="O66" s="13"/>
      <c r="P66" s="14">
        <f t="shared" si="0"/>
        <v>165</v>
      </c>
    </row>
    <row r="67" spans="1:16" x14ac:dyDescent="0.2">
      <c r="A67" s="15">
        <v>106</v>
      </c>
      <c r="B67" s="16">
        <v>90</v>
      </c>
      <c r="C67" s="16">
        <v>73</v>
      </c>
      <c r="D67" s="16">
        <v>65</v>
      </c>
      <c r="E67" s="16">
        <v>19</v>
      </c>
      <c r="F67" s="16"/>
      <c r="G67" s="16"/>
      <c r="H67" s="16"/>
      <c r="I67" s="16"/>
      <c r="J67" s="16"/>
      <c r="K67" s="16"/>
      <c r="L67" s="16"/>
      <c r="M67" s="13"/>
      <c r="N67" s="13"/>
      <c r="O67" s="13"/>
      <c r="P67" s="14">
        <f t="shared" si="0"/>
        <v>247</v>
      </c>
    </row>
    <row r="68" spans="1:16" x14ac:dyDescent="0.2">
      <c r="A68" s="15">
        <v>107</v>
      </c>
      <c r="B68" s="16">
        <v>2</v>
      </c>
      <c r="C68" s="16">
        <v>14</v>
      </c>
      <c r="D68" s="16">
        <v>30</v>
      </c>
      <c r="E68" s="16">
        <v>80</v>
      </c>
      <c r="F68" s="16"/>
      <c r="G68" s="16"/>
      <c r="H68" s="16"/>
      <c r="I68" s="16"/>
      <c r="J68" s="16"/>
      <c r="K68" s="16"/>
      <c r="L68" s="16"/>
      <c r="M68" s="13"/>
      <c r="N68" s="13"/>
      <c r="O68" s="13"/>
      <c r="P68" s="14">
        <f t="shared" si="0"/>
        <v>126</v>
      </c>
    </row>
    <row r="69" spans="1:16" x14ac:dyDescent="0.2">
      <c r="A69" s="15">
        <v>108</v>
      </c>
      <c r="B69" s="16">
        <v>57</v>
      </c>
      <c r="C69" s="16">
        <v>33</v>
      </c>
      <c r="D69" s="16">
        <v>85</v>
      </c>
      <c r="E69" s="16">
        <v>34</v>
      </c>
      <c r="F69" s="16"/>
      <c r="G69" s="16"/>
      <c r="H69" s="16"/>
      <c r="I69" s="16"/>
      <c r="J69" s="16"/>
      <c r="K69" s="16"/>
      <c r="L69" s="16"/>
      <c r="M69" s="13"/>
      <c r="N69" s="13"/>
      <c r="O69" s="13"/>
      <c r="P69" s="14">
        <f t="shared" ref="P69:P117" si="1">SUM(B69:O69)</f>
        <v>209</v>
      </c>
    </row>
    <row r="70" spans="1:16" x14ac:dyDescent="0.2">
      <c r="A70" s="17">
        <v>121</v>
      </c>
      <c r="B70" s="16">
        <v>87</v>
      </c>
      <c r="C70" s="16">
        <v>32</v>
      </c>
      <c r="D70" s="16">
        <v>32</v>
      </c>
      <c r="E70" s="16">
        <v>41</v>
      </c>
      <c r="F70" s="16"/>
      <c r="G70" s="16"/>
      <c r="H70" s="16"/>
      <c r="I70" s="16"/>
      <c r="J70" s="16"/>
      <c r="K70" s="16"/>
      <c r="L70" s="16"/>
      <c r="M70" s="13"/>
      <c r="N70" s="13"/>
      <c r="O70" s="13"/>
      <c r="P70" s="14">
        <f t="shared" si="1"/>
        <v>192</v>
      </c>
    </row>
    <row r="71" spans="1:16" x14ac:dyDescent="0.2">
      <c r="A71" s="17">
        <v>122</v>
      </c>
      <c r="B71" s="16">
        <v>18</v>
      </c>
      <c r="C71" s="16">
        <v>39</v>
      </c>
      <c r="D71" s="16">
        <v>1</v>
      </c>
      <c r="E71" s="16">
        <v>84</v>
      </c>
      <c r="F71" s="16"/>
      <c r="G71" s="16"/>
      <c r="H71" s="16"/>
      <c r="I71" s="16"/>
      <c r="J71" s="16"/>
      <c r="K71" s="16"/>
      <c r="L71" s="16"/>
      <c r="M71" s="13"/>
      <c r="N71" s="13"/>
      <c r="O71" s="13"/>
      <c r="P71" s="14">
        <f t="shared" si="1"/>
        <v>142</v>
      </c>
    </row>
    <row r="72" spans="1:16" x14ac:dyDescent="0.2">
      <c r="A72" s="17">
        <v>123</v>
      </c>
      <c r="B72" s="16">
        <v>44</v>
      </c>
      <c r="C72" s="16">
        <v>7</v>
      </c>
      <c r="D72" s="16">
        <v>16</v>
      </c>
      <c r="E72" s="16">
        <v>24</v>
      </c>
      <c r="F72" s="16"/>
      <c r="G72" s="16"/>
      <c r="H72" s="16"/>
      <c r="I72" s="16"/>
      <c r="J72" s="16"/>
      <c r="K72" s="16"/>
      <c r="L72" s="16"/>
      <c r="M72" s="13"/>
      <c r="N72" s="13"/>
      <c r="O72" s="13"/>
      <c r="P72" s="14">
        <f t="shared" si="1"/>
        <v>91</v>
      </c>
    </row>
    <row r="73" spans="1:16" x14ac:dyDescent="0.2">
      <c r="A73" s="18">
        <v>61</v>
      </c>
      <c r="B73" s="19">
        <v>58</v>
      </c>
      <c r="C73" s="19">
        <v>86</v>
      </c>
      <c r="D73" s="19">
        <v>100</v>
      </c>
      <c r="E73" s="19">
        <v>96</v>
      </c>
      <c r="F73" s="19"/>
      <c r="G73" s="19"/>
      <c r="H73" s="19"/>
      <c r="I73" s="19"/>
      <c r="J73" s="19"/>
      <c r="K73" s="19"/>
      <c r="L73" s="20"/>
      <c r="M73" s="20"/>
      <c r="N73" s="20"/>
      <c r="O73" s="20"/>
      <c r="P73" s="14">
        <f t="shared" si="1"/>
        <v>340</v>
      </c>
    </row>
    <row r="74" spans="1:16" x14ac:dyDescent="0.2">
      <c r="A74" s="18">
        <v>62</v>
      </c>
      <c r="B74" s="19">
        <v>6</v>
      </c>
      <c r="C74" s="19">
        <v>14</v>
      </c>
      <c r="D74" s="19">
        <v>3</v>
      </c>
      <c r="E74" s="19">
        <v>14</v>
      </c>
      <c r="F74" s="19"/>
      <c r="G74" s="19"/>
      <c r="H74" s="19"/>
      <c r="I74" s="19"/>
      <c r="J74" s="19"/>
      <c r="K74" s="19"/>
      <c r="L74" s="20"/>
      <c r="M74" s="20"/>
      <c r="N74" s="20"/>
      <c r="O74" s="20"/>
      <c r="P74" s="14">
        <f t="shared" si="1"/>
        <v>37</v>
      </c>
    </row>
    <row r="75" spans="1:16" x14ac:dyDescent="0.2">
      <c r="A75" s="18">
        <v>63</v>
      </c>
      <c r="B75" s="19">
        <v>87</v>
      </c>
      <c r="C75" s="19">
        <v>51</v>
      </c>
      <c r="D75" s="19">
        <v>67</v>
      </c>
      <c r="E75" s="19">
        <v>75</v>
      </c>
      <c r="F75" s="19"/>
      <c r="G75" s="19"/>
      <c r="H75" s="19"/>
      <c r="I75" s="19"/>
      <c r="J75" s="19"/>
      <c r="K75" s="19"/>
      <c r="L75" s="20"/>
      <c r="M75" s="20"/>
      <c r="N75" s="20"/>
      <c r="O75" s="20"/>
      <c r="P75" s="14">
        <f t="shared" si="1"/>
        <v>280</v>
      </c>
    </row>
    <row r="76" spans="1:16" x14ac:dyDescent="0.2">
      <c r="A76" s="18">
        <v>64</v>
      </c>
      <c r="B76" s="19">
        <v>15</v>
      </c>
      <c r="C76" s="19">
        <v>69</v>
      </c>
      <c r="D76" s="19">
        <v>58</v>
      </c>
      <c r="E76" s="19">
        <v>25</v>
      </c>
      <c r="F76" s="19"/>
      <c r="G76" s="19"/>
      <c r="H76" s="19"/>
      <c r="I76" s="19"/>
      <c r="J76" s="19"/>
      <c r="K76" s="19"/>
      <c r="L76" s="20"/>
      <c r="M76" s="20"/>
      <c r="N76" s="20"/>
      <c r="O76" s="20"/>
      <c r="P76" s="14">
        <f t="shared" si="1"/>
        <v>167</v>
      </c>
    </row>
    <row r="77" spans="1:16" x14ac:dyDescent="0.2">
      <c r="A77" s="18">
        <v>66</v>
      </c>
      <c r="B77" s="19">
        <v>73</v>
      </c>
      <c r="C77" s="19">
        <v>53</v>
      </c>
      <c r="D77" s="19">
        <v>11</v>
      </c>
      <c r="E77" s="19">
        <v>71</v>
      </c>
      <c r="F77" s="19"/>
      <c r="G77" s="19"/>
      <c r="H77" s="19"/>
      <c r="I77" s="19"/>
      <c r="J77" s="19"/>
      <c r="K77" s="19"/>
      <c r="L77" s="20"/>
      <c r="M77" s="20"/>
      <c r="N77" s="20"/>
      <c r="O77" s="20"/>
      <c r="P77" s="14">
        <f t="shared" si="1"/>
        <v>208</v>
      </c>
    </row>
    <row r="78" spans="1:16" x14ac:dyDescent="0.2">
      <c r="A78" s="18">
        <v>67</v>
      </c>
      <c r="B78" s="19">
        <v>27</v>
      </c>
      <c r="C78" s="19">
        <v>53</v>
      </c>
      <c r="D78" s="19">
        <v>84</v>
      </c>
      <c r="E78" s="19">
        <v>89</v>
      </c>
      <c r="F78" s="19"/>
      <c r="G78" s="19"/>
      <c r="H78" s="19"/>
      <c r="I78" s="19"/>
      <c r="J78" s="19"/>
      <c r="K78" s="19"/>
      <c r="L78" s="20"/>
      <c r="M78" s="20"/>
      <c r="N78" s="20"/>
      <c r="O78" s="20"/>
      <c r="P78" s="14">
        <f t="shared" si="1"/>
        <v>253</v>
      </c>
    </row>
    <row r="79" spans="1:16" x14ac:dyDescent="0.2">
      <c r="A79" s="18">
        <v>68</v>
      </c>
      <c r="B79" s="19">
        <v>79</v>
      </c>
      <c r="C79" s="19">
        <v>17</v>
      </c>
      <c r="D79" s="19">
        <v>10</v>
      </c>
      <c r="E79" s="19">
        <v>98</v>
      </c>
      <c r="F79" s="19"/>
      <c r="G79" s="19"/>
      <c r="H79" s="19"/>
      <c r="I79" s="19"/>
      <c r="J79" s="19"/>
      <c r="K79" s="19"/>
      <c r="L79" s="20"/>
      <c r="M79" s="20"/>
      <c r="N79" s="20"/>
      <c r="O79" s="20"/>
      <c r="P79" s="14">
        <f t="shared" si="1"/>
        <v>204</v>
      </c>
    </row>
    <row r="80" spans="1:16" x14ac:dyDescent="0.2">
      <c r="A80" s="18">
        <v>69</v>
      </c>
      <c r="B80" s="19">
        <v>10</v>
      </c>
      <c r="C80" s="19">
        <v>60</v>
      </c>
      <c r="D80" s="19">
        <v>15</v>
      </c>
      <c r="E80" s="19">
        <v>23</v>
      </c>
      <c r="F80" s="19"/>
      <c r="G80" s="19"/>
      <c r="H80" s="19"/>
      <c r="I80" s="19"/>
      <c r="J80" s="19"/>
      <c r="K80" s="19"/>
      <c r="L80" s="20"/>
      <c r="M80" s="20"/>
      <c r="N80" s="20"/>
      <c r="O80" s="20"/>
      <c r="P80" s="14">
        <f t="shared" si="1"/>
        <v>108</v>
      </c>
    </row>
    <row r="81" spans="1:16" x14ac:dyDescent="0.2">
      <c r="A81" s="18">
        <v>70</v>
      </c>
      <c r="B81" s="19">
        <v>86</v>
      </c>
      <c r="C81" s="19">
        <v>22</v>
      </c>
      <c r="D81" s="19">
        <v>58</v>
      </c>
      <c r="E81" s="19">
        <v>100</v>
      </c>
      <c r="F81" s="19"/>
      <c r="G81" s="19"/>
      <c r="H81" s="19"/>
      <c r="I81" s="19"/>
      <c r="J81" s="19"/>
      <c r="K81" s="19"/>
      <c r="L81" s="20"/>
      <c r="M81" s="20"/>
      <c r="N81" s="20"/>
      <c r="O81" s="20"/>
      <c r="P81" s="14">
        <f t="shared" si="1"/>
        <v>266</v>
      </c>
    </row>
    <row r="82" spans="1:16" x14ac:dyDescent="0.2">
      <c r="A82" s="18">
        <v>104</v>
      </c>
      <c r="B82" s="19">
        <v>90</v>
      </c>
      <c r="C82" s="19">
        <v>40</v>
      </c>
      <c r="D82" s="19">
        <v>6</v>
      </c>
      <c r="E82" s="19">
        <v>9</v>
      </c>
      <c r="F82" s="19"/>
      <c r="G82" s="19"/>
      <c r="H82" s="19"/>
      <c r="I82" s="19"/>
      <c r="J82" s="19"/>
      <c r="K82" s="19"/>
      <c r="L82" s="20"/>
      <c r="M82" s="20"/>
      <c r="N82" s="20"/>
      <c r="O82" s="20"/>
      <c r="P82" s="14">
        <f t="shared" si="1"/>
        <v>145</v>
      </c>
    </row>
    <row r="83" spans="1:16" x14ac:dyDescent="0.2">
      <c r="A83" s="18">
        <v>109</v>
      </c>
      <c r="B83" s="19">
        <v>10</v>
      </c>
      <c r="C83" s="19">
        <v>90</v>
      </c>
      <c r="D83" s="19">
        <v>24</v>
      </c>
      <c r="E83" s="19">
        <v>72</v>
      </c>
      <c r="F83" s="19"/>
      <c r="G83" s="19"/>
      <c r="H83" s="19"/>
      <c r="I83" s="19"/>
      <c r="J83" s="19"/>
      <c r="K83" s="19"/>
      <c r="L83" s="20"/>
      <c r="M83" s="20"/>
      <c r="N83" s="20"/>
      <c r="O83" s="20"/>
      <c r="P83" s="14">
        <f t="shared" si="1"/>
        <v>196</v>
      </c>
    </row>
    <row r="84" spans="1:16" x14ac:dyDescent="0.2">
      <c r="A84" s="18">
        <v>110</v>
      </c>
      <c r="B84" s="19">
        <v>57</v>
      </c>
      <c r="C84" s="19">
        <v>71</v>
      </c>
      <c r="D84" s="19">
        <v>69</v>
      </c>
      <c r="E84" s="19">
        <v>4</v>
      </c>
      <c r="F84" s="19"/>
      <c r="G84" s="19"/>
      <c r="H84" s="19"/>
      <c r="I84" s="19"/>
      <c r="J84" s="19"/>
      <c r="K84" s="19"/>
      <c r="L84" s="20"/>
      <c r="M84" s="20"/>
      <c r="N84" s="20"/>
      <c r="O84" s="20"/>
      <c r="P84" s="14">
        <f t="shared" si="1"/>
        <v>201</v>
      </c>
    </row>
    <row r="85" spans="1:16" x14ac:dyDescent="0.2">
      <c r="A85" s="18">
        <v>111</v>
      </c>
      <c r="B85" s="19">
        <v>34</v>
      </c>
      <c r="C85" s="19">
        <v>33</v>
      </c>
      <c r="D85" s="19">
        <v>83</v>
      </c>
      <c r="E85" s="19">
        <v>20</v>
      </c>
      <c r="F85" s="19"/>
      <c r="G85" s="19"/>
      <c r="H85" s="19"/>
      <c r="I85" s="19"/>
      <c r="J85" s="19"/>
      <c r="K85" s="19"/>
      <c r="L85" s="20"/>
      <c r="M85" s="20"/>
      <c r="N85" s="20"/>
      <c r="O85" s="20"/>
      <c r="P85" s="14">
        <f t="shared" si="1"/>
        <v>170</v>
      </c>
    </row>
    <row r="86" spans="1:16" x14ac:dyDescent="0.2">
      <c r="A86" s="18">
        <v>124</v>
      </c>
      <c r="B86" s="19">
        <v>89</v>
      </c>
      <c r="C86" s="19">
        <v>9</v>
      </c>
      <c r="D86" s="19">
        <v>38</v>
      </c>
      <c r="E86" s="19">
        <v>4</v>
      </c>
      <c r="F86" s="19"/>
      <c r="G86" s="19"/>
      <c r="H86" s="19"/>
      <c r="I86" s="19"/>
      <c r="J86" s="19"/>
      <c r="K86" s="19"/>
      <c r="L86" s="20"/>
      <c r="M86" s="20"/>
      <c r="N86" s="20"/>
      <c r="O86" s="20"/>
      <c r="P86" s="14">
        <f t="shared" si="1"/>
        <v>140</v>
      </c>
    </row>
    <row r="87" spans="1:16" x14ac:dyDescent="0.2">
      <c r="A87" s="21">
        <v>71</v>
      </c>
      <c r="B87" s="22">
        <v>32</v>
      </c>
      <c r="C87" s="22">
        <v>57</v>
      </c>
      <c r="D87" s="22">
        <v>65</v>
      </c>
      <c r="E87" s="22">
        <v>72</v>
      </c>
      <c r="F87" s="22"/>
      <c r="G87" s="23"/>
      <c r="H87" s="22"/>
      <c r="I87" s="22"/>
      <c r="J87" s="22"/>
      <c r="K87" s="22"/>
      <c r="L87" s="22"/>
      <c r="M87" s="24"/>
      <c r="N87" s="24"/>
      <c r="O87" s="24"/>
      <c r="P87" s="14">
        <f t="shared" si="1"/>
        <v>226</v>
      </c>
    </row>
    <row r="88" spans="1:16" x14ac:dyDescent="0.2">
      <c r="A88" s="21">
        <v>73</v>
      </c>
      <c r="B88" s="22">
        <v>13</v>
      </c>
      <c r="C88" s="22">
        <v>53</v>
      </c>
      <c r="D88" s="22">
        <v>50</v>
      </c>
      <c r="E88" s="22">
        <v>59</v>
      </c>
      <c r="F88" s="22"/>
      <c r="G88" s="23"/>
      <c r="H88" s="22"/>
      <c r="I88" s="22"/>
      <c r="J88" s="22"/>
      <c r="K88" s="22"/>
      <c r="L88" s="22"/>
      <c r="M88" s="24"/>
      <c r="N88" s="24"/>
      <c r="O88" s="24"/>
      <c r="P88" s="14">
        <f t="shared" si="1"/>
        <v>175</v>
      </c>
    </row>
    <row r="89" spans="1:16" x14ac:dyDescent="0.2">
      <c r="A89" s="21">
        <v>74</v>
      </c>
      <c r="B89" s="22">
        <v>17</v>
      </c>
      <c r="C89" s="22">
        <v>96</v>
      </c>
      <c r="D89" s="22">
        <v>65</v>
      </c>
      <c r="E89" s="22">
        <v>9</v>
      </c>
      <c r="F89" s="22"/>
      <c r="G89" s="23"/>
      <c r="H89" s="22"/>
      <c r="I89" s="22"/>
      <c r="J89" s="22"/>
      <c r="K89" s="22"/>
      <c r="L89" s="22"/>
      <c r="M89" s="24"/>
      <c r="N89" s="24"/>
      <c r="O89" s="24"/>
      <c r="P89" s="14">
        <f t="shared" si="1"/>
        <v>187</v>
      </c>
    </row>
    <row r="90" spans="1:16" x14ac:dyDescent="0.2">
      <c r="A90" s="21">
        <v>75</v>
      </c>
      <c r="B90" s="22">
        <v>89</v>
      </c>
      <c r="C90" s="22">
        <v>53</v>
      </c>
      <c r="D90" s="22">
        <v>12</v>
      </c>
      <c r="E90" s="22">
        <v>47</v>
      </c>
      <c r="F90" s="22"/>
      <c r="G90" s="23"/>
      <c r="H90" s="22"/>
      <c r="I90" s="22"/>
      <c r="J90" s="22"/>
      <c r="K90" s="22"/>
      <c r="L90" s="22"/>
      <c r="M90" s="24"/>
      <c r="N90" s="24"/>
      <c r="O90" s="24"/>
      <c r="P90" s="14">
        <f t="shared" si="1"/>
        <v>201</v>
      </c>
    </row>
    <row r="91" spans="1:16" x14ac:dyDescent="0.2">
      <c r="A91" s="21">
        <v>76</v>
      </c>
      <c r="B91" s="22">
        <v>58</v>
      </c>
      <c r="C91" s="22">
        <v>60</v>
      </c>
      <c r="D91" s="22">
        <v>25</v>
      </c>
      <c r="E91" s="22">
        <v>36</v>
      </c>
      <c r="F91" s="22"/>
      <c r="G91" s="23"/>
      <c r="H91" s="22"/>
      <c r="I91" s="22"/>
      <c r="J91" s="22"/>
      <c r="K91" s="22"/>
      <c r="L91" s="22"/>
      <c r="M91" s="24"/>
      <c r="N91" s="24"/>
      <c r="O91" s="24"/>
      <c r="P91" s="14">
        <f t="shared" si="1"/>
        <v>179</v>
      </c>
    </row>
    <row r="92" spans="1:16" x14ac:dyDescent="0.2">
      <c r="A92" s="21">
        <v>77</v>
      </c>
      <c r="B92" s="22">
        <v>98</v>
      </c>
      <c r="C92" s="22">
        <v>21</v>
      </c>
      <c r="D92" s="22">
        <v>60</v>
      </c>
      <c r="E92" s="22">
        <v>62</v>
      </c>
      <c r="F92" s="22"/>
      <c r="G92" s="23"/>
      <c r="H92" s="22"/>
      <c r="I92" s="22"/>
      <c r="J92" s="22"/>
      <c r="K92" s="22"/>
      <c r="L92" s="22"/>
      <c r="M92" s="24"/>
      <c r="N92" s="24"/>
      <c r="O92" s="24"/>
      <c r="P92" s="14">
        <f t="shared" si="1"/>
        <v>241</v>
      </c>
    </row>
    <row r="93" spans="1:16" x14ac:dyDescent="0.2">
      <c r="A93" s="21">
        <v>112</v>
      </c>
      <c r="B93" s="22">
        <v>14</v>
      </c>
      <c r="C93" s="22">
        <v>47</v>
      </c>
      <c r="D93" s="22">
        <v>93</v>
      </c>
      <c r="E93" s="22">
        <v>97</v>
      </c>
      <c r="F93" s="22"/>
      <c r="G93" s="23"/>
      <c r="H93" s="22"/>
      <c r="I93" s="22"/>
      <c r="J93" s="22"/>
      <c r="K93" s="22"/>
      <c r="L93" s="22"/>
      <c r="M93" s="24"/>
      <c r="N93" s="24"/>
      <c r="O93" s="24"/>
      <c r="P93" s="14">
        <f t="shared" si="1"/>
        <v>251</v>
      </c>
    </row>
    <row r="94" spans="1:16" x14ac:dyDescent="0.2">
      <c r="A94" s="25">
        <v>88</v>
      </c>
      <c r="B94" s="26">
        <v>64</v>
      </c>
      <c r="C94" s="26">
        <v>74</v>
      </c>
      <c r="D94" s="26">
        <v>11</v>
      </c>
      <c r="E94" s="26">
        <v>84</v>
      </c>
      <c r="F94" s="26"/>
      <c r="G94" s="26"/>
      <c r="H94" s="27"/>
      <c r="I94" s="26"/>
      <c r="J94" s="26"/>
      <c r="K94" s="26"/>
      <c r="L94" s="26"/>
      <c r="M94" s="28"/>
      <c r="N94" s="28"/>
      <c r="O94" s="28"/>
      <c r="P94" s="14">
        <f t="shared" si="1"/>
        <v>233</v>
      </c>
    </row>
    <row r="95" spans="1:16" x14ac:dyDescent="0.2">
      <c r="A95" s="25">
        <v>89</v>
      </c>
      <c r="B95" s="26">
        <v>73</v>
      </c>
      <c r="C95" s="26">
        <v>18</v>
      </c>
      <c r="D95" s="26">
        <v>73</v>
      </c>
      <c r="E95" s="26">
        <v>47</v>
      </c>
      <c r="F95" s="26"/>
      <c r="G95" s="26"/>
      <c r="H95" s="27"/>
      <c r="I95" s="26"/>
      <c r="J95" s="26"/>
      <c r="K95" s="26"/>
      <c r="L95" s="26"/>
      <c r="M95" s="28"/>
      <c r="N95" s="28"/>
      <c r="O95" s="28"/>
      <c r="P95" s="14">
        <f t="shared" si="1"/>
        <v>211</v>
      </c>
    </row>
    <row r="96" spans="1:16" x14ac:dyDescent="0.2">
      <c r="A96" s="25">
        <v>90</v>
      </c>
      <c r="B96" s="26">
        <v>15</v>
      </c>
      <c r="C96" s="26">
        <v>77</v>
      </c>
      <c r="D96" s="26">
        <v>77</v>
      </c>
      <c r="E96" s="26">
        <v>45</v>
      </c>
      <c r="F96" s="26"/>
      <c r="G96" s="26"/>
      <c r="H96" s="27"/>
      <c r="I96" s="26"/>
      <c r="J96" s="26"/>
      <c r="K96" s="26"/>
      <c r="L96" s="26"/>
      <c r="M96" s="28"/>
      <c r="N96" s="28"/>
      <c r="O96" s="28"/>
      <c r="P96" s="14">
        <f t="shared" si="1"/>
        <v>214</v>
      </c>
    </row>
    <row r="97" spans="1:16" x14ac:dyDescent="0.2">
      <c r="A97" s="25">
        <v>91</v>
      </c>
      <c r="B97" s="26">
        <v>10</v>
      </c>
      <c r="C97" s="26">
        <v>88</v>
      </c>
      <c r="D97" s="26">
        <v>51</v>
      </c>
      <c r="E97" s="26">
        <v>42</v>
      </c>
      <c r="F97" s="26"/>
      <c r="G97" s="26"/>
      <c r="H97" s="27"/>
      <c r="I97" s="26"/>
      <c r="J97" s="26"/>
      <c r="K97" s="26"/>
      <c r="L97" s="26"/>
      <c r="M97" s="28"/>
      <c r="N97" s="28"/>
      <c r="O97" s="28"/>
      <c r="P97" s="14">
        <f t="shared" si="1"/>
        <v>191</v>
      </c>
    </row>
    <row r="98" spans="1:16" x14ac:dyDescent="0.2">
      <c r="A98" s="25">
        <v>92</v>
      </c>
      <c r="B98" s="26">
        <v>69</v>
      </c>
      <c r="C98" s="26">
        <v>34</v>
      </c>
      <c r="D98" s="26">
        <v>38</v>
      </c>
      <c r="E98" s="26">
        <v>35</v>
      </c>
      <c r="F98" s="26"/>
      <c r="G98" s="26"/>
      <c r="H98" s="27"/>
      <c r="I98" s="26"/>
      <c r="J98" s="26"/>
      <c r="K98" s="26"/>
      <c r="L98" s="26"/>
      <c r="M98" s="28"/>
      <c r="N98" s="28"/>
      <c r="O98" s="28"/>
      <c r="P98" s="14">
        <f t="shared" si="1"/>
        <v>176</v>
      </c>
    </row>
    <row r="99" spans="1:16" x14ac:dyDescent="0.2">
      <c r="A99" s="29">
        <v>93</v>
      </c>
      <c r="B99" s="26">
        <v>100</v>
      </c>
      <c r="C99" s="26">
        <v>32</v>
      </c>
      <c r="D99" s="26">
        <v>54</v>
      </c>
      <c r="E99" s="26">
        <v>99</v>
      </c>
      <c r="F99" s="26"/>
      <c r="G99" s="26"/>
      <c r="H99" s="27"/>
      <c r="I99" s="26"/>
      <c r="J99" s="26"/>
      <c r="K99" s="26"/>
      <c r="L99" s="26"/>
      <c r="M99" s="28"/>
      <c r="N99" s="28"/>
      <c r="O99" s="28"/>
      <c r="P99" s="14">
        <f t="shared" si="1"/>
        <v>285</v>
      </c>
    </row>
    <row r="100" spans="1:16" x14ac:dyDescent="0.2">
      <c r="A100" s="25">
        <v>94</v>
      </c>
      <c r="B100" s="26">
        <v>97</v>
      </c>
      <c r="C100" s="26">
        <v>78</v>
      </c>
      <c r="D100" s="26">
        <v>17</v>
      </c>
      <c r="E100" s="26">
        <v>3</v>
      </c>
      <c r="F100" s="26"/>
      <c r="G100" s="26"/>
      <c r="H100" s="27"/>
      <c r="I100" s="26"/>
      <c r="J100" s="26"/>
      <c r="K100" s="26"/>
      <c r="L100" s="26"/>
      <c r="M100" s="28"/>
      <c r="N100" s="28"/>
      <c r="O100" s="28"/>
      <c r="P100" s="14">
        <f t="shared" si="1"/>
        <v>195</v>
      </c>
    </row>
    <row r="101" spans="1:16" x14ac:dyDescent="0.2">
      <c r="A101" s="25">
        <v>95</v>
      </c>
      <c r="B101" s="26">
        <v>46</v>
      </c>
      <c r="C101" s="26">
        <v>1</v>
      </c>
      <c r="D101" s="26">
        <v>75</v>
      </c>
      <c r="E101" s="26">
        <v>52</v>
      </c>
      <c r="F101" s="26"/>
      <c r="G101" s="26"/>
      <c r="H101" s="27"/>
      <c r="I101" s="26"/>
      <c r="J101" s="26"/>
      <c r="K101" s="26"/>
      <c r="L101" s="26"/>
      <c r="M101" s="28"/>
      <c r="N101" s="28"/>
      <c r="O101" s="28"/>
      <c r="P101" s="14">
        <f t="shared" si="1"/>
        <v>174</v>
      </c>
    </row>
    <row r="102" spans="1:16" x14ac:dyDescent="0.2">
      <c r="A102" s="25">
        <v>96</v>
      </c>
      <c r="B102" s="26">
        <v>45</v>
      </c>
      <c r="C102" s="26">
        <v>80</v>
      </c>
      <c r="D102" s="26">
        <v>91</v>
      </c>
      <c r="E102" s="26">
        <v>94</v>
      </c>
      <c r="F102" s="26"/>
      <c r="G102" s="26"/>
      <c r="H102" s="27"/>
      <c r="I102" s="26"/>
      <c r="J102" s="26"/>
      <c r="K102" s="26"/>
      <c r="L102" s="26"/>
      <c r="M102" s="28"/>
      <c r="N102" s="28"/>
      <c r="O102" s="28"/>
      <c r="P102" s="14">
        <f t="shared" si="1"/>
        <v>310</v>
      </c>
    </row>
    <row r="103" spans="1:16" x14ac:dyDescent="0.2">
      <c r="A103" s="29">
        <v>97</v>
      </c>
      <c r="B103" s="26">
        <v>34</v>
      </c>
      <c r="C103" s="26">
        <v>31</v>
      </c>
      <c r="D103" s="26">
        <v>39</v>
      </c>
      <c r="E103" s="26">
        <v>14</v>
      </c>
      <c r="F103" s="26"/>
      <c r="G103" s="26"/>
      <c r="H103" s="27"/>
      <c r="I103" s="26"/>
      <c r="J103" s="26"/>
      <c r="K103" s="26"/>
      <c r="L103" s="26"/>
      <c r="M103" s="28"/>
      <c r="N103" s="28"/>
      <c r="O103" s="28"/>
      <c r="P103" s="14">
        <f t="shared" si="1"/>
        <v>118</v>
      </c>
    </row>
    <row r="104" spans="1:16" x14ac:dyDescent="0.2">
      <c r="A104" s="25">
        <v>115</v>
      </c>
      <c r="B104" s="26">
        <v>75</v>
      </c>
      <c r="C104" s="26">
        <v>95</v>
      </c>
      <c r="D104" s="26">
        <v>18</v>
      </c>
      <c r="E104" s="26">
        <v>63</v>
      </c>
      <c r="F104" s="26"/>
      <c r="G104" s="26"/>
      <c r="H104" s="27"/>
      <c r="I104" s="26"/>
      <c r="J104" s="26"/>
      <c r="K104" s="26"/>
      <c r="L104" s="26"/>
      <c r="M104" s="28"/>
      <c r="N104" s="28"/>
      <c r="O104" s="28"/>
      <c r="P104" s="14">
        <f t="shared" si="1"/>
        <v>251</v>
      </c>
    </row>
    <row r="105" spans="1:16" x14ac:dyDescent="0.2">
      <c r="A105" s="30">
        <v>79</v>
      </c>
      <c r="B105" s="31">
        <v>42</v>
      </c>
      <c r="C105" s="31">
        <v>91</v>
      </c>
      <c r="D105" s="31">
        <v>57</v>
      </c>
      <c r="E105" s="31">
        <v>45</v>
      </c>
      <c r="F105" s="31"/>
      <c r="G105" s="31"/>
      <c r="H105" s="31"/>
      <c r="I105" s="32"/>
      <c r="J105" s="32"/>
      <c r="K105" s="32"/>
      <c r="L105" s="32"/>
      <c r="M105" s="33"/>
      <c r="N105" s="33"/>
      <c r="O105" s="33"/>
      <c r="P105" s="14">
        <f t="shared" si="1"/>
        <v>235</v>
      </c>
    </row>
    <row r="106" spans="1:16" x14ac:dyDescent="0.2">
      <c r="A106" s="30">
        <v>80</v>
      </c>
      <c r="B106" s="31">
        <v>9</v>
      </c>
      <c r="C106" s="31">
        <v>79</v>
      </c>
      <c r="D106" s="31">
        <v>87</v>
      </c>
      <c r="E106" s="31">
        <v>40</v>
      </c>
      <c r="F106" s="31"/>
      <c r="G106" s="31"/>
      <c r="H106" s="31"/>
      <c r="I106" s="32"/>
      <c r="J106" s="32"/>
      <c r="K106" s="32"/>
      <c r="L106" s="32"/>
      <c r="M106" s="33"/>
      <c r="N106" s="33"/>
      <c r="O106" s="33"/>
      <c r="P106" s="14">
        <f t="shared" si="1"/>
        <v>215</v>
      </c>
    </row>
    <row r="107" spans="1:16" x14ac:dyDescent="0.2">
      <c r="A107" s="30">
        <v>81</v>
      </c>
      <c r="B107" s="31">
        <v>5</v>
      </c>
      <c r="C107" s="31">
        <v>25</v>
      </c>
      <c r="D107" s="31">
        <v>45</v>
      </c>
      <c r="E107" s="31">
        <v>42</v>
      </c>
      <c r="F107" s="31"/>
      <c r="G107" s="31"/>
      <c r="H107" s="31"/>
      <c r="I107" s="32"/>
      <c r="J107" s="32"/>
      <c r="K107" s="32"/>
      <c r="L107" s="32"/>
      <c r="M107" s="33"/>
      <c r="N107" s="33"/>
      <c r="O107" s="33"/>
      <c r="P107" s="14">
        <f t="shared" si="1"/>
        <v>117</v>
      </c>
    </row>
    <row r="108" spans="1:16" x14ac:dyDescent="0.2">
      <c r="A108" s="30">
        <v>82</v>
      </c>
      <c r="B108" s="31">
        <v>20</v>
      </c>
      <c r="C108" s="31">
        <v>35</v>
      </c>
      <c r="D108" s="31">
        <v>78</v>
      </c>
      <c r="E108" s="31">
        <v>95</v>
      </c>
      <c r="F108" s="31"/>
      <c r="G108" s="31"/>
      <c r="H108" s="31"/>
      <c r="I108" s="32"/>
      <c r="J108" s="32"/>
      <c r="K108" s="32"/>
      <c r="L108" s="32"/>
      <c r="M108" s="33"/>
      <c r="N108" s="33"/>
      <c r="O108" s="33"/>
      <c r="P108" s="14">
        <f t="shared" si="1"/>
        <v>228</v>
      </c>
    </row>
    <row r="109" spans="1:16" x14ac:dyDescent="0.2">
      <c r="A109" s="30">
        <v>83</v>
      </c>
      <c r="B109" s="31">
        <v>68</v>
      </c>
      <c r="C109" s="31">
        <v>80</v>
      </c>
      <c r="D109" s="31">
        <v>20</v>
      </c>
      <c r="E109" s="31">
        <v>46</v>
      </c>
      <c r="F109" s="31"/>
      <c r="G109" s="31"/>
      <c r="H109" s="31"/>
      <c r="I109" s="32"/>
      <c r="J109" s="32"/>
      <c r="K109" s="32"/>
      <c r="L109" s="32"/>
      <c r="M109" s="33"/>
      <c r="N109" s="33"/>
      <c r="O109" s="33"/>
      <c r="P109" s="14">
        <f t="shared" si="1"/>
        <v>214</v>
      </c>
    </row>
    <row r="110" spans="1:16" x14ac:dyDescent="0.2">
      <c r="A110" s="30">
        <v>84</v>
      </c>
      <c r="B110" s="31">
        <v>76</v>
      </c>
      <c r="C110" s="31">
        <v>85</v>
      </c>
      <c r="D110" s="31">
        <v>98</v>
      </c>
      <c r="E110" s="31">
        <v>46</v>
      </c>
      <c r="F110" s="31"/>
      <c r="G110" s="31"/>
      <c r="H110" s="31"/>
      <c r="I110" s="32"/>
      <c r="J110" s="32"/>
      <c r="K110" s="32"/>
      <c r="L110" s="32"/>
      <c r="M110" s="33"/>
      <c r="N110" s="33"/>
      <c r="O110" s="33"/>
      <c r="P110" s="14">
        <f t="shared" si="1"/>
        <v>305</v>
      </c>
    </row>
    <row r="111" spans="1:16" x14ac:dyDescent="0.2">
      <c r="A111" s="30">
        <v>85</v>
      </c>
      <c r="B111" s="31">
        <v>92</v>
      </c>
      <c r="C111" s="31">
        <v>18</v>
      </c>
      <c r="D111" s="31">
        <v>74</v>
      </c>
      <c r="E111" s="31">
        <v>76</v>
      </c>
      <c r="F111" s="31"/>
      <c r="G111" s="31"/>
      <c r="H111" s="31"/>
      <c r="I111" s="32"/>
      <c r="J111" s="32"/>
      <c r="K111" s="32"/>
      <c r="L111" s="32"/>
      <c r="M111" s="33"/>
      <c r="N111" s="33"/>
      <c r="O111" s="33"/>
      <c r="P111" s="14">
        <f t="shared" si="1"/>
        <v>260</v>
      </c>
    </row>
    <row r="112" spans="1:16" x14ac:dyDescent="0.2">
      <c r="A112" s="30">
        <v>86</v>
      </c>
      <c r="B112" s="31">
        <v>56</v>
      </c>
      <c r="C112" s="31">
        <v>85</v>
      </c>
      <c r="D112" s="31">
        <v>44</v>
      </c>
      <c r="E112" s="31">
        <v>71</v>
      </c>
      <c r="F112" s="31"/>
      <c r="G112" s="31"/>
      <c r="H112" s="31"/>
      <c r="I112" s="32"/>
      <c r="J112" s="32"/>
      <c r="K112" s="32"/>
      <c r="L112" s="32"/>
      <c r="M112" s="33"/>
      <c r="N112" s="33"/>
      <c r="O112" s="33"/>
      <c r="P112" s="14">
        <f t="shared" si="1"/>
        <v>256</v>
      </c>
    </row>
    <row r="113" spans="1:20" x14ac:dyDescent="0.2">
      <c r="A113" s="30">
        <v>87</v>
      </c>
      <c r="B113" s="31">
        <v>99</v>
      </c>
      <c r="C113" s="31">
        <v>29</v>
      </c>
      <c r="D113" s="31">
        <v>16</v>
      </c>
      <c r="E113" s="31">
        <v>44</v>
      </c>
      <c r="F113" s="31"/>
      <c r="G113" s="31"/>
      <c r="H113" s="31"/>
      <c r="I113" s="32"/>
      <c r="J113" s="32"/>
      <c r="K113" s="32"/>
      <c r="L113" s="32"/>
      <c r="M113" s="33"/>
      <c r="N113" s="33"/>
      <c r="O113" s="33"/>
      <c r="P113" s="14">
        <f t="shared" si="1"/>
        <v>188</v>
      </c>
    </row>
    <row r="114" spans="1:20" x14ac:dyDescent="0.2">
      <c r="A114" s="30">
        <v>113</v>
      </c>
      <c r="B114" s="31">
        <v>40</v>
      </c>
      <c r="C114" s="31">
        <v>70</v>
      </c>
      <c r="D114" s="31">
        <v>45</v>
      </c>
      <c r="E114" s="31">
        <v>34</v>
      </c>
      <c r="F114" s="31"/>
      <c r="G114" s="31"/>
      <c r="H114" s="31"/>
      <c r="I114" s="32"/>
      <c r="J114" s="32"/>
      <c r="K114" s="32"/>
      <c r="L114" s="32"/>
      <c r="M114" s="33"/>
      <c r="N114" s="33"/>
      <c r="O114" s="33"/>
      <c r="P114" s="14">
        <f t="shared" si="1"/>
        <v>189</v>
      </c>
    </row>
    <row r="115" spans="1:20" x14ac:dyDescent="0.2">
      <c r="A115" s="30">
        <v>114</v>
      </c>
      <c r="B115" s="31">
        <v>88</v>
      </c>
      <c r="C115" s="31">
        <v>72</v>
      </c>
      <c r="D115" s="31">
        <v>93</v>
      </c>
      <c r="E115" s="31">
        <v>43</v>
      </c>
      <c r="F115" s="31"/>
      <c r="G115" s="31"/>
      <c r="H115" s="31"/>
      <c r="I115" s="32"/>
      <c r="J115" s="32"/>
      <c r="K115" s="32"/>
      <c r="L115" s="32"/>
      <c r="M115" s="33"/>
      <c r="N115" s="33"/>
      <c r="O115" s="33"/>
      <c r="P115" s="14">
        <f t="shared" si="1"/>
        <v>296</v>
      </c>
    </row>
    <row r="116" spans="1:20" x14ac:dyDescent="0.2">
      <c r="A116" s="30">
        <v>118</v>
      </c>
      <c r="B116" s="31">
        <v>81</v>
      </c>
      <c r="C116" s="31">
        <v>75</v>
      </c>
      <c r="D116" s="31">
        <v>95</v>
      </c>
      <c r="E116" s="31">
        <v>84</v>
      </c>
      <c r="F116" s="31"/>
      <c r="G116" s="31"/>
      <c r="H116" s="31"/>
      <c r="I116" s="32"/>
      <c r="J116" s="32"/>
      <c r="K116" s="32"/>
      <c r="L116" s="32"/>
      <c r="M116" s="33"/>
      <c r="N116" s="33"/>
      <c r="O116" s="33"/>
      <c r="P116" s="14">
        <f t="shared" si="1"/>
        <v>335</v>
      </c>
    </row>
    <row r="117" spans="1:20" ht="15" customHeight="1" x14ac:dyDescent="0.25">
      <c r="A117" s="34" t="s">
        <v>0</v>
      </c>
      <c r="B117" s="35">
        <f t="shared" ref="B117:O117" si="2">SUM(B5:B116)</f>
        <v>5964</v>
      </c>
      <c r="C117" s="35">
        <f t="shared" si="2"/>
        <v>5897</v>
      </c>
      <c r="D117" s="35">
        <f t="shared" si="2"/>
        <v>5742</v>
      </c>
      <c r="E117" s="35">
        <f t="shared" si="2"/>
        <v>5828</v>
      </c>
      <c r="F117" s="35">
        <f t="shared" si="2"/>
        <v>0</v>
      </c>
      <c r="G117" s="35">
        <f t="shared" si="2"/>
        <v>0</v>
      </c>
      <c r="H117" s="35">
        <f t="shared" si="2"/>
        <v>0</v>
      </c>
      <c r="I117" s="35">
        <f t="shared" si="2"/>
        <v>0</v>
      </c>
      <c r="J117" s="35">
        <f t="shared" si="2"/>
        <v>0</v>
      </c>
      <c r="K117" s="35">
        <f t="shared" si="2"/>
        <v>0</v>
      </c>
      <c r="L117" s="35">
        <f t="shared" si="2"/>
        <v>0</v>
      </c>
      <c r="M117" s="35">
        <f t="shared" si="2"/>
        <v>0</v>
      </c>
      <c r="N117" s="35">
        <f t="shared" si="2"/>
        <v>0</v>
      </c>
      <c r="O117" s="35">
        <f t="shared" si="2"/>
        <v>0</v>
      </c>
      <c r="P117" s="36">
        <f t="shared" si="1"/>
        <v>23431</v>
      </c>
      <c r="Q117" s="37"/>
      <c r="S117" s="37"/>
      <c r="T117" s="37"/>
    </row>
    <row r="118" spans="1:20" x14ac:dyDescent="0.2">
      <c r="A118" s="38"/>
      <c r="R118" s="38"/>
    </row>
    <row r="119" spans="1:20" x14ac:dyDescent="0.2">
      <c r="A119" s="39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1">
        <f>SUM(B119:O119)</f>
        <v>0</v>
      </c>
      <c r="R119" s="38"/>
    </row>
    <row r="121" spans="1:20" ht="15" x14ac:dyDescent="0.25">
      <c r="H121" s="42"/>
      <c r="I121" s="42"/>
      <c r="J121" s="42"/>
      <c r="K121" s="42"/>
      <c r="L121" s="42"/>
      <c r="M121" s="42"/>
      <c r="N121" s="42" t="s">
        <v>1</v>
      </c>
      <c r="O121" s="42"/>
      <c r="P121" s="43">
        <f>P119+P117</f>
        <v>23431</v>
      </c>
    </row>
  </sheetData>
  <mergeCells count="10">
    <mergeCell ref="G3:G4"/>
    <mergeCell ref="H3:H4"/>
    <mergeCell ref="I3:I4"/>
    <mergeCell ref="P3:P4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zoomScale="110" zoomScaleNormal="110" workbookViewId="0">
      <pane xSplit="2" ySplit="6" topLeftCell="C7" activePane="bottomRight" state="frozen"/>
      <selection activeCell="A3" sqref="A3:A4"/>
      <selection pane="topRight" activeCell="A3" sqref="A3:A4"/>
      <selection pane="bottomLeft" activeCell="A3" sqref="A3:A4"/>
      <selection pane="bottomRight" activeCell="F8" sqref="F8"/>
    </sheetView>
  </sheetViews>
  <sheetFormatPr defaultRowHeight="12.75" x14ac:dyDescent="0.2"/>
  <cols>
    <col min="1" max="1" width="15.42578125" style="80" customWidth="1"/>
    <col min="2" max="2" width="23.85546875" style="80" customWidth="1"/>
    <col min="3" max="3" width="12" style="80" customWidth="1"/>
    <col min="4" max="4" width="18.85546875" style="80" customWidth="1"/>
    <col min="5" max="5" width="10" style="80" customWidth="1"/>
    <col min="6" max="11" width="12.7109375" style="81" customWidth="1"/>
    <col min="12" max="12" width="25.28515625" style="55" customWidth="1"/>
    <col min="13" max="256" width="9.140625" style="55"/>
    <col min="257" max="257" width="15.42578125" style="55" customWidth="1"/>
    <col min="258" max="258" width="23.85546875" style="55" customWidth="1"/>
    <col min="259" max="259" width="47.7109375" style="55" customWidth="1"/>
    <col min="260" max="260" width="18.85546875" style="55" customWidth="1"/>
    <col min="261" max="261" width="33.5703125" style="55" customWidth="1"/>
    <col min="262" max="267" width="12.7109375" style="55" customWidth="1"/>
    <col min="268" max="268" width="25.28515625" style="55" customWidth="1"/>
    <col min="269" max="512" width="9.140625" style="55"/>
    <col min="513" max="513" width="15.42578125" style="55" customWidth="1"/>
    <col min="514" max="514" width="23.85546875" style="55" customWidth="1"/>
    <col min="515" max="515" width="47.7109375" style="55" customWidth="1"/>
    <col min="516" max="516" width="18.85546875" style="55" customWidth="1"/>
    <col min="517" max="517" width="33.5703125" style="55" customWidth="1"/>
    <col min="518" max="523" width="12.7109375" style="55" customWidth="1"/>
    <col min="524" max="524" width="25.28515625" style="55" customWidth="1"/>
    <col min="525" max="768" width="9.140625" style="55"/>
    <col min="769" max="769" width="15.42578125" style="55" customWidth="1"/>
    <col min="770" max="770" width="23.85546875" style="55" customWidth="1"/>
    <col min="771" max="771" width="47.7109375" style="55" customWidth="1"/>
    <col min="772" max="772" width="18.85546875" style="55" customWidth="1"/>
    <col min="773" max="773" width="33.5703125" style="55" customWidth="1"/>
    <col min="774" max="779" width="12.7109375" style="55" customWidth="1"/>
    <col min="780" max="780" width="25.28515625" style="55" customWidth="1"/>
    <col min="781" max="1024" width="9.140625" style="55"/>
    <col min="1025" max="1025" width="15.42578125" style="55" customWidth="1"/>
    <col min="1026" max="1026" width="23.85546875" style="55" customWidth="1"/>
    <col min="1027" max="1027" width="47.7109375" style="55" customWidth="1"/>
    <col min="1028" max="1028" width="18.85546875" style="55" customWidth="1"/>
    <col min="1029" max="1029" width="33.5703125" style="55" customWidth="1"/>
    <col min="1030" max="1035" width="12.7109375" style="55" customWidth="1"/>
    <col min="1036" max="1036" width="25.28515625" style="55" customWidth="1"/>
    <col min="1037" max="1280" width="9.140625" style="55"/>
    <col min="1281" max="1281" width="15.42578125" style="55" customWidth="1"/>
    <col min="1282" max="1282" width="23.85546875" style="55" customWidth="1"/>
    <col min="1283" max="1283" width="47.7109375" style="55" customWidth="1"/>
    <col min="1284" max="1284" width="18.85546875" style="55" customWidth="1"/>
    <col min="1285" max="1285" width="33.5703125" style="55" customWidth="1"/>
    <col min="1286" max="1291" width="12.7109375" style="55" customWidth="1"/>
    <col min="1292" max="1292" width="25.28515625" style="55" customWidth="1"/>
    <col min="1293" max="1536" width="9.140625" style="55"/>
    <col min="1537" max="1537" width="15.42578125" style="55" customWidth="1"/>
    <col min="1538" max="1538" width="23.85546875" style="55" customWidth="1"/>
    <col min="1539" max="1539" width="47.7109375" style="55" customWidth="1"/>
    <col min="1540" max="1540" width="18.85546875" style="55" customWidth="1"/>
    <col min="1541" max="1541" width="33.5703125" style="55" customWidth="1"/>
    <col min="1542" max="1547" width="12.7109375" style="55" customWidth="1"/>
    <col min="1548" max="1548" width="25.28515625" style="55" customWidth="1"/>
    <col min="1549" max="1792" width="9.140625" style="55"/>
    <col min="1793" max="1793" width="15.42578125" style="55" customWidth="1"/>
    <col min="1794" max="1794" width="23.85546875" style="55" customWidth="1"/>
    <col min="1795" max="1795" width="47.7109375" style="55" customWidth="1"/>
    <col min="1796" max="1796" width="18.85546875" style="55" customWidth="1"/>
    <col min="1797" max="1797" width="33.5703125" style="55" customWidth="1"/>
    <col min="1798" max="1803" width="12.7109375" style="55" customWidth="1"/>
    <col min="1804" max="1804" width="25.28515625" style="55" customWidth="1"/>
    <col min="1805" max="2048" width="9.140625" style="55"/>
    <col min="2049" max="2049" width="15.42578125" style="55" customWidth="1"/>
    <col min="2050" max="2050" width="23.85546875" style="55" customWidth="1"/>
    <col min="2051" max="2051" width="47.7109375" style="55" customWidth="1"/>
    <col min="2052" max="2052" width="18.85546875" style="55" customWidth="1"/>
    <col min="2053" max="2053" width="33.5703125" style="55" customWidth="1"/>
    <col min="2054" max="2059" width="12.7109375" style="55" customWidth="1"/>
    <col min="2060" max="2060" width="25.28515625" style="55" customWidth="1"/>
    <col min="2061" max="2304" width="9.140625" style="55"/>
    <col min="2305" max="2305" width="15.42578125" style="55" customWidth="1"/>
    <col min="2306" max="2306" width="23.85546875" style="55" customWidth="1"/>
    <col min="2307" max="2307" width="47.7109375" style="55" customWidth="1"/>
    <col min="2308" max="2308" width="18.85546875" style="55" customWidth="1"/>
    <col min="2309" max="2309" width="33.5703125" style="55" customWidth="1"/>
    <col min="2310" max="2315" width="12.7109375" style="55" customWidth="1"/>
    <col min="2316" max="2316" width="25.28515625" style="55" customWidth="1"/>
    <col min="2317" max="2560" width="9.140625" style="55"/>
    <col min="2561" max="2561" width="15.42578125" style="55" customWidth="1"/>
    <col min="2562" max="2562" width="23.85546875" style="55" customWidth="1"/>
    <col min="2563" max="2563" width="47.7109375" style="55" customWidth="1"/>
    <col min="2564" max="2564" width="18.85546875" style="55" customWidth="1"/>
    <col min="2565" max="2565" width="33.5703125" style="55" customWidth="1"/>
    <col min="2566" max="2571" width="12.7109375" style="55" customWidth="1"/>
    <col min="2572" max="2572" width="25.28515625" style="55" customWidth="1"/>
    <col min="2573" max="2816" width="9.140625" style="55"/>
    <col min="2817" max="2817" width="15.42578125" style="55" customWidth="1"/>
    <col min="2818" max="2818" width="23.85546875" style="55" customWidth="1"/>
    <col min="2819" max="2819" width="47.7109375" style="55" customWidth="1"/>
    <col min="2820" max="2820" width="18.85546875" style="55" customWidth="1"/>
    <col min="2821" max="2821" width="33.5703125" style="55" customWidth="1"/>
    <col min="2822" max="2827" width="12.7109375" style="55" customWidth="1"/>
    <col min="2828" max="2828" width="25.28515625" style="55" customWidth="1"/>
    <col min="2829" max="3072" width="9.140625" style="55"/>
    <col min="3073" max="3073" width="15.42578125" style="55" customWidth="1"/>
    <col min="3074" max="3074" width="23.85546875" style="55" customWidth="1"/>
    <col min="3075" max="3075" width="47.7109375" style="55" customWidth="1"/>
    <col min="3076" max="3076" width="18.85546875" style="55" customWidth="1"/>
    <col min="3077" max="3077" width="33.5703125" style="55" customWidth="1"/>
    <col min="3078" max="3083" width="12.7109375" style="55" customWidth="1"/>
    <col min="3084" max="3084" width="25.28515625" style="55" customWidth="1"/>
    <col min="3085" max="3328" width="9.140625" style="55"/>
    <col min="3329" max="3329" width="15.42578125" style="55" customWidth="1"/>
    <col min="3330" max="3330" width="23.85546875" style="55" customWidth="1"/>
    <col min="3331" max="3331" width="47.7109375" style="55" customWidth="1"/>
    <col min="3332" max="3332" width="18.85546875" style="55" customWidth="1"/>
    <col min="3333" max="3333" width="33.5703125" style="55" customWidth="1"/>
    <col min="3334" max="3339" width="12.7109375" style="55" customWidth="1"/>
    <col min="3340" max="3340" width="25.28515625" style="55" customWidth="1"/>
    <col min="3341" max="3584" width="9.140625" style="55"/>
    <col min="3585" max="3585" width="15.42578125" style="55" customWidth="1"/>
    <col min="3586" max="3586" width="23.85546875" style="55" customWidth="1"/>
    <col min="3587" max="3587" width="47.7109375" style="55" customWidth="1"/>
    <col min="3588" max="3588" width="18.85546875" style="55" customWidth="1"/>
    <col min="3589" max="3589" width="33.5703125" style="55" customWidth="1"/>
    <col min="3590" max="3595" width="12.7109375" style="55" customWidth="1"/>
    <col min="3596" max="3596" width="25.28515625" style="55" customWidth="1"/>
    <col min="3597" max="3840" width="9.140625" style="55"/>
    <col min="3841" max="3841" width="15.42578125" style="55" customWidth="1"/>
    <col min="3842" max="3842" width="23.85546875" style="55" customWidth="1"/>
    <col min="3843" max="3843" width="47.7109375" style="55" customWidth="1"/>
    <col min="3844" max="3844" width="18.85546875" style="55" customWidth="1"/>
    <col min="3845" max="3845" width="33.5703125" style="55" customWidth="1"/>
    <col min="3846" max="3851" width="12.7109375" style="55" customWidth="1"/>
    <col min="3852" max="3852" width="25.28515625" style="55" customWidth="1"/>
    <col min="3853" max="4096" width="9.140625" style="55"/>
    <col min="4097" max="4097" width="15.42578125" style="55" customWidth="1"/>
    <col min="4098" max="4098" width="23.85546875" style="55" customWidth="1"/>
    <col min="4099" max="4099" width="47.7109375" style="55" customWidth="1"/>
    <col min="4100" max="4100" width="18.85546875" style="55" customWidth="1"/>
    <col min="4101" max="4101" width="33.5703125" style="55" customWidth="1"/>
    <col min="4102" max="4107" width="12.7109375" style="55" customWidth="1"/>
    <col min="4108" max="4108" width="25.28515625" style="55" customWidth="1"/>
    <col min="4109" max="4352" width="9.140625" style="55"/>
    <col min="4353" max="4353" width="15.42578125" style="55" customWidth="1"/>
    <col min="4354" max="4354" width="23.85546875" style="55" customWidth="1"/>
    <col min="4355" max="4355" width="47.7109375" style="55" customWidth="1"/>
    <col min="4356" max="4356" width="18.85546875" style="55" customWidth="1"/>
    <col min="4357" max="4357" width="33.5703125" style="55" customWidth="1"/>
    <col min="4358" max="4363" width="12.7109375" style="55" customWidth="1"/>
    <col min="4364" max="4364" width="25.28515625" style="55" customWidth="1"/>
    <col min="4365" max="4608" width="9.140625" style="55"/>
    <col min="4609" max="4609" width="15.42578125" style="55" customWidth="1"/>
    <col min="4610" max="4610" width="23.85546875" style="55" customWidth="1"/>
    <col min="4611" max="4611" width="47.7109375" style="55" customWidth="1"/>
    <col min="4612" max="4612" width="18.85546875" style="55" customWidth="1"/>
    <col min="4613" max="4613" width="33.5703125" style="55" customWidth="1"/>
    <col min="4614" max="4619" width="12.7109375" style="55" customWidth="1"/>
    <col min="4620" max="4620" width="25.28515625" style="55" customWidth="1"/>
    <col min="4621" max="4864" width="9.140625" style="55"/>
    <col min="4865" max="4865" width="15.42578125" style="55" customWidth="1"/>
    <col min="4866" max="4866" width="23.85546875" style="55" customWidth="1"/>
    <col min="4867" max="4867" width="47.7109375" style="55" customWidth="1"/>
    <col min="4868" max="4868" width="18.85546875" style="55" customWidth="1"/>
    <col min="4869" max="4869" width="33.5703125" style="55" customWidth="1"/>
    <col min="4870" max="4875" width="12.7109375" style="55" customWidth="1"/>
    <col min="4876" max="4876" width="25.28515625" style="55" customWidth="1"/>
    <col min="4877" max="5120" width="9.140625" style="55"/>
    <col min="5121" max="5121" width="15.42578125" style="55" customWidth="1"/>
    <col min="5122" max="5122" width="23.85546875" style="55" customWidth="1"/>
    <col min="5123" max="5123" width="47.7109375" style="55" customWidth="1"/>
    <col min="5124" max="5124" width="18.85546875" style="55" customWidth="1"/>
    <col min="5125" max="5125" width="33.5703125" style="55" customWidth="1"/>
    <col min="5126" max="5131" width="12.7109375" style="55" customWidth="1"/>
    <col min="5132" max="5132" width="25.28515625" style="55" customWidth="1"/>
    <col min="5133" max="5376" width="9.140625" style="55"/>
    <col min="5377" max="5377" width="15.42578125" style="55" customWidth="1"/>
    <col min="5378" max="5378" width="23.85546875" style="55" customWidth="1"/>
    <col min="5379" max="5379" width="47.7109375" style="55" customWidth="1"/>
    <col min="5380" max="5380" width="18.85546875" style="55" customWidth="1"/>
    <col min="5381" max="5381" width="33.5703125" style="55" customWidth="1"/>
    <col min="5382" max="5387" width="12.7109375" style="55" customWidth="1"/>
    <col min="5388" max="5388" width="25.28515625" style="55" customWidth="1"/>
    <col min="5389" max="5632" width="9.140625" style="55"/>
    <col min="5633" max="5633" width="15.42578125" style="55" customWidth="1"/>
    <col min="5634" max="5634" width="23.85546875" style="55" customWidth="1"/>
    <col min="5635" max="5635" width="47.7109375" style="55" customWidth="1"/>
    <col min="5636" max="5636" width="18.85546875" style="55" customWidth="1"/>
    <col min="5637" max="5637" width="33.5703125" style="55" customWidth="1"/>
    <col min="5638" max="5643" width="12.7109375" style="55" customWidth="1"/>
    <col min="5644" max="5644" width="25.28515625" style="55" customWidth="1"/>
    <col min="5645" max="5888" width="9.140625" style="55"/>
    <col min="5889" max="5889" width="15.42578125" style="55" customWidth="1"/>
    <col min="5890" max="5890" width="23.85546875" style="55" customWidth="1"/>
    <col min="5891" max="5891" width="47.7109375" style="55" customWidth="1"/>
    <col min="5892" max="5892" width="18.85546875" style="55" customWidth="1"/>
    <col min="5893" max="5893" width="33.5703125" style="55" customWidth="1"/>
    <col min="5894" max="5899" width="12.7109375" style="55" customWidth="1"/>
    <col min="5900" max="5900" width="25.28515625" style="55" customWidth="1"/>
    <col min="5901" max="6144" width="9.140625" style="55"/>
    <col min="6145" max="6145" width="15.42578125" style="55" customWidth="1"/>
    <col min="6146" max="6146" width="23.85546875" style="55" customWidth="1"/>
    <col min="6147" max="6147" width="47.7109375" style="55" customWidth="1"/>
    <col min="6148" max="6148" width="18.85546875" style="55" customWidth="1"/>
    <col min="6149" max="6149" width="33.5703125" style="55" customWidth="1"/>
    <col min="6150" max="6155" width="12.7109375" style="55" customWidth="1"/>
    <col min="6156" max="6156" width="25.28515625" style="55" customWidth="1"/>
    <col min="6157" max="6400" width="9.140625" style="55"/>
    <col min="6401" max="6401" width="15.42578125" style="55" customWidth="1"/>
    <col min="6402" max="6402" width="23.85546875" style="55" customWidth="1"/>
    <col min="6403" max="6403" width="47.7109375" style="55" customWidth="1"/>
    <col min="6404" max="6404" width="18.85546875" style="55" customWidth="1"/>
    <col min="6405" max="6405" width="33.5703125" style="55" customWidth="1"/>
    <col min="6406" max="6411" width="12.7109375" style="55" customWidth="1"/>
    <col min="6412" max="6412" width="25.28515625" style="55" customWidth="1"/>
    <col min="6413" max="6656" width="9.140625" style="55"/>
    <col min="6657" max="6657" width="15.42578125" style="55" customWidth="1"/>
    <col min="6658" max="6658" width="23.85546875" style="55" customWidth="1"/>
    <col min="6659" max="6659" width="47.7109375" style="55" customWidth="1"/>
    <col min="6660" max="6660" width="18.85546875" style="55" customWidth="1"/>
    <col min="6661" max="6661" width="33.5703125" style="55" customWidth="1"/>
    <col min="6662" max="6667" width="12.7109375" style="55" customWidth="1"/>
    <col min="6668" max="6668" width="25.28515625" style="55" customWidth="1"/>
    <col min="6669" max="6912" width="9.140625" style="55"/>
    <col min="6913" max="6913" width="15.42578125" style="55" customWidth="1"/>
    <col min="6914" max="6914" width="23.85546875" style="55" customWidth="1"/>
    <col min="6915" max="6915" width="47.7109375" style="55" customWidth="1"/>
    <col min="6916" max="6916" width="18.85546875" style="55" customWidth="1"/>
    <col min="6917" max="6917" width="33.5703125" style="55" customWidth="1"/>
    <col min="6918" max="6923" width="12.7109375" style="55" customWidth="1"/>
    <col min="6924" max="6924" width="25.28515625" style="55" customWidth="1"/>
    <col min="6925" max="7168" width="9.140625" style="55"/>
    <col min="7169" max="7169" width="15.42578125" style="55" customWidth="1"/>
    <col min="7170" max="7170" width="23.85546875" style="55" customWidth="1"/>
    <col min="7171" max="7171" width="47.7109375" style="55" customWidth="1"/>
    <col min="7172" max="7172" width="18.85546875" style="55" customWidth="1"/>
    <col min="7173" max="7173" width="33.5703125" style="55" customWidth="1"/>
    <col min="7174" max="7179" width="12.7109375" style="55" customWidth="1"/>
    <col min="7180" max="7180" width="25.28515625" style="55" customWidth="1"/>
    <col min="7181" max="7424" width="9.140625" style="55"/>
    <col min="7425" max="7425" width="15.42578125" style="55" customWidth="1"/>
    <col min="7426" max="7426" width="23.85546875" style="55" customWidth="1"/>
    <col min="7427" max="7427" width="47.7109375" style="55" customWidth="1"/>
    <col min="7428" max="7428" width="18.85546875" style="55" customWidth="1"/>
    <col min="7429" max="7429" width="33.5703125" style="55" customWidth="1"/>
    <col min="7430" max="7435" width="12.7109375" style="55" customWidth="1"/>
    <col min="7436" max="7436" width="25.28515625" style="55" customWidth="1"/>
    <col min="7437" max="7680" width="9.140625" style="55"/>
    <col min="7681" max="7681" width="15.42578125" style="55" customWidth="1"/>
    <col min="7682" max="7682" width="23.85546875" style="55" customWidth="1"/>
    <col min="7683" max="7683" width="47.7109375" style="55" customWidth="1"/>
    <col min="7684" max="7684" width="18.85546875" style="55" customWidth="1"/>
    <col min="7685" max="7685" width="33.5703125" style="55" customWidth="1"/>
    <col min="7686" max="7691" width="12.7109375" style="55" customWidth="1"/>
    <col min="7692" max="7692" width="25.28515625" style="55" customWidth="1"/>
    <col min="7693" max="7936" width="9.140625" style="55"/>
    <col min="7937" max="7937" width="15.42578125" style="55" customWidth="1"/>
    <col min="7938" max="7938" width="23.85546875" style="55" customWidth="1"/>
    <col min="7939" max="7939" width="47.7109375" style="55" customWidth="1"/>
    <col min="7940" max="7940" width="18.85546875" style="55" customWidth="1"/>
    <col min="7941" max="7941" width="33.5703125" style="55" customWidth="1"/>
    <col min="7942" max="7947" width="12.7109375" style="55" customWidth="1"/>
    <col min="7948" max="7948" width="25.28515625" style="55" customWidth="1"/>
    <col min="7949" max="8192" width="9.140625" style="55"/>
    <col min="8193" max="8193" width="15.42578125" style="55" customWidth="1"/>
    <col min="8194" max="8194" width="23.85546875" style="55" customWidth="1"/>
    <col min="8195" max="8195" width="47.7109375" style="55" customWidth="1"/>
    <col min="8196" max="8196" width="18.85546875" style="55" customWidth="1"/>
    <col min="8197" max="8197" width="33.5703125" style="55" customWidth="1"/>
    <col min="8198" max="8203" width="12.7109375" style="55" customWidth="1"/>
    <col min="8204" max="8204" width="25.28515625" style="55" customWidth="1"/>
    <col min="8205" max="8448" width="9.140625" style="55"/>
    <col min="8449" max="8449" width="15.42578125" style="55" customWidth="1"/>
    <col min="8450" max="8450" width="23.85546875" style="55" customWidth="1"/>
    <col min="8451" max="8451" width="47.7109375" style="55" customWidth="1"/>
    <col min="8452" max="8452" width="18.85546875" style="55" customWidth="1"/>
    <col min="8453" max="8453" width="33.5703125" style="55" customWidth="1"/>
    <col min="8454" max="8459" width="12.7109375" style="55" customWidth="1"/>
    <col min="8460" max="8460" width="25.28515625" style="55" customWidth="1"/>
    <col min="8461" max="8704" width="9.140625" style="55"/>
    <col min="8705" max="8705" width="15.42578125" style="55" customWidth="1"/>
    <col min="8706" max="8706" width="23.85546875" style="55" customWidth="1"/>
    <col min="8707" max="8707" width="47.7109375" style="55" customWidth="1"/>
    <col min="8708" max="8708" width="18.85546875" style="55" customWidth="1"/>
    <col min="8709" max="8709" width="33.5703125" style="55" customWidth="1"/>
    <col min="8710" max="8715" width="12.7109375" style="55" customWidth="1"/>
    <col min="8716" max="8716" width="25.28515625" style="55" customWidth="1"/>
    <col min="8717" max="8960" width="9.140625" style="55"/>
    <col min="8961" max="8961" width="15.42578125" style="55" customWidth="1"/>
    <col min="8962" max="8962" width="23.85546875" style="55" customWidth="1"/>
    <col min="8963" max="8963" width="47.7109375" style="55" customWidth="1"/>
    <col min="8964" max="8964" width="18.85546875" style="55" customWidth="1"/>
    <col min="8965" max="8965" width="33.5703125" style="55" customWidth="1"/>
    <col min="8966" max="8971" width="12.7109375" style="55" customWidth="1"/>
    <col min="8972" max="8972" width="25.28515625" style="55" customWidth="1"/>
    <col min="8973" max="9216" width="9.140625" style="55"/>
    <col min="9217" max="9217" width="15.42578125" style="55" customWidth="1"/>
    <col min="9218" max="9218" width="23.85546875" style="55" customWidth="1"/>
    <col min="9219" max="9219" width="47.7109375" style="55" customWidth="1"/>
    <col min="9220" max="9220" width="18.85546875" style="55" customWidth="1"/>
    <col min="9221" max="9221" width="33.5703125" style="55" customWidth="1"/>
    <col min="9222" max="9227" width="12.7109375" style="55" customWidth="1"/>
    <col min="9228" max="9228" width="25.28515625" style="55" customWidth="1"/>
    <col min="9229" max="9472" width="9.140625" style="55"/>
    <col min="9473" max="9473" width="15.42578125" style="55" customWidth="1"/>
    <col min="9474" max="9474" width="23.85546875" style="55" customWidth="1"/>
    <col min="9475" max="9475" width="47.7109375" style="55" customWidth="1"/>
    <col min="9476" max="9476" width="18.85546875" style="55" customWidth="1"/>
    <col min="9477" max="9477" width="33.5703125" style="55" customWidth="1"/>
    <col min="9478" max="9483" width="12.7109375" style="55" customWidth="1"/>
    <col min="9484" max="9484" width="25.28515625" style="55" customWidth="1"/>
    <col min="9485" max="9728" width="9.140625" style="55"/>
    <col min="9729" max="9729" width="15.42578125" style="55" customWidth="1"/>
    <col min="9730" max="9730" width="23.85546875" style="55" customWidth="1"/>
    <col min="9731" max="9731" width="47.7109375" style="55" customWidth="1"/>
    <col min="9732" max="9732" width="18.85546875" style="55" customWidth="1"/>
    <col min="9733" max="9733" width="33.5703125" style="55" customWidth="1"/>
    <col min="9734" max="9739" width="12.7109375" style="55" customWidth="1"/>
    <col min="9740" max="9740" width="25.28515625" style="55" customWidth="1"/>
    <col min="9741" max="9984" width="9.140625" style="55"/>
    <col min="9985" max="9985" width="15.42578125" style="55" customWidth="1"/>
    <col min="9986" max="9986" width="23.85546875" style="55" customWidth="1"/>
    <col min="9987" max="9987" width="47.7109375" style="55" customWidth="1"/>
    <col min="9988" max="9988" width="18.85546875" style="55" customWidth="1"/>
    <col min="9989" max="9989" width="33.5703125" style="55" customWidth="1"/>
    <col min="9990" max="9995" width="12.7109375" style="55" customWidth="1"/>
    <col min="9996" max="9996" width="25.28515625" style="55" customWidth="1"/>
    <col min="9997" max="10240" width="9.140625" style="55"/>
    <col min="10241" max="10241" width="15.42578125" style="55" customWidth="1"/>
    <col min="10242" max="10242" width="23.85546875" style="55" customWidth="1"/>
    <col min="10243" max="10243" width="47.7109375" style="55" customWidth="1"/>
    <col min="10244" max="10244" width="18.85546875" style="55" customWidth="1"/>
    <col min="10245" max="10245" width="33.5703125" style="55" customWidth="1"/>
    <col min="10246" max="10251" width="12.7109375" style="55" customWidth="1"/>
    <col min="10252" max="10252" width="25.28515625" style="55" customWidth="1"/>
    <col min="10253" max="10496" width="9.140625" style="55"/>
    <col min="10497" max="10497" width="15.42578125" style="55" customWidth="1"/>
    <col min="10498" max="10498" width="23.85546875" style="55" customWidth="1"/>
    <col min="10499" max="10499" width="47.7109375" style="55" customWidth="1"/>
    <col min="10500" max="10500" width="18.85546875" style="55" customWidth="1"/>
    <col min="10501" max="10501" width="33.5703125" style="55" customWidth="1"/>
    <col min="10502" max="10507" width="12.7109375" style="55" customWidth="1"/>
    <col min="10508" max="10508" width="25.28515625" style="55" customWidth="1"/>
    <col min="10509" max="10752" width="9.140625" style="55"/>
    <col min="10753" max="10753" width="15.42578125" style="55" customWidth="1"/>
    <col min="10754" max="10754" width="23.85546875" style="55" customWidth="1"/>
    <col min="10755" max="10755" width="47.7109375" style="55" customWidth="1"/>
    <col min="10756" max="10756" width="18.85546875" style="55" customWidth="1"/>
    <col min="10757" max="10757" width="33.5703125" style="55" customWidth="1"/>
    <col min="10758" max="10763" width="12.7109375" style="55" customWidth="1"/>
    <col min="10764" max="10764" width="25.28515625" style="55" customWidth="1"/>
    <col min="10765" max="11008" width="9.140625" style="55"/>
    <col min="11009" max="11009" width="15.42578125" style="55" customWidth="1"/>
    <col min="11010" max="11010" width="23.85546875" style="55" customWidth="1"/>
    <col min="11011" max="11011" width="47.7109375" style="55" customWidth="1"/>
    <col min="11012" max="11012" width="18.85546875" style="55" customWidth="1"/>
    <col min="11013" max="11013" width="33.5703125" style="55" customWidth="1"/>
    <col min="11014" max="11019" width="12.7109375" style="55" customWidth="1"/>
    <col min="11020" max="11020" width="25.28515625" style="55" customWidth="1"/>
    <col min="11021" max="11264" width="9.140625" style="55"/>
    <col min="11265" max="11265" width="15.42578125" style="55" customWidth="1"/>
    <col min="11266" max="11266" width="23.85546875" style="55" customWidth="1"/>
    <col min="11267" max="11267" width="47.7109375" style="55" customWidth="1"/>
    <col min="11268" max="11268" width="18.85546875" style="55" customWidth="1"/>
    <col min="11269" max="11269" width="33.5703125" style="55" customWidth="1"/>
    <col min="11270" max="11275" width="12.7109375" style="55" customWidth="1"/>
    <col min="11276" max="11276" width="25.28515625" style="55" customWidth="1"/>
    <col min="11277" max="11520" width="9.140625" style="55"/>
    <col min="11521" max="11521" width="15.42578125" style="55" customWidth="1"/>
    <col min="11522" max="11522" width="23.85546875" style="55" customWidth="1"/>
    <col min="11523" max="11523" width="47.7109375" style="55" customWidth="1"/>
    <col min="11524" max="11524" width="18.85546875" style="55" customWidth="1"/>
    <col min="11525" max="11525" width="33.5703125" style="55" customWidth="1"/>
    <col min="11526" max="11531" width="12.7109375" style="55" customWidth="1"/>
    <col min="11532" max="11532" width="25.28515625" style="55" customWidth="1"/>
    <col min="11533" max="11776" width="9.140625" style="55"/>
    <col min="11777" max="11777" width="15.42578125" style="55" customWidth="1"/>
    <col min="11778" max="11778" width="23.85546875" style="55" customWidth="1"/>
    <col min="11779" max="11779" width="47.7109375" style="55" customWidth="1"/>
    <col min="11780" max="11780" width="18.85546875" style="55" customWidth="1"/>
    <col min="11781" max="11781" width="33.5703125" style="55" customWidth="1"/>
    <col min="11782" max="11787" width="12.7109375" style="55" customWidth="1"/>
    <col min="11788" max="11788" width="25.28515625" style="55" customWidth="1"/>
    <col min="11789" max="12032" width="9.140625" style="55"/>
    <col min="12033" max="12033" width="15.42578125" style="55" customWidth="1"/>
    <col min="12034" max="12034" width="23.85546875" style="55" customWidth="1"/>
    <col min="12035" max="12035" width="47.7109375" style="55" customWidth="1"/>
    <col min="12036" max="12036" width="18.85546875" style="55" customWidth="1"/>
    <col min="12037" max="12037" width="33.5703125" style="55" customWidth="1"/>
    <col min="12038" max="12043" width="12.7109375" style="55" customWidth="1"/>
    <col min="12044" max="12044" width="25.28515625" style="55" customWidth="1"/>
    <col min="12045" max="12288" width="9.140625" style="55"/>
    <col min="12289" max="12289" width="15.42578125" style="55" customWidth="1"/>
    <col min="12290" max="12290" width="23.85546875" style="55" customWidth="1"/>
    <col min="12291" max="12291" width="47.7109375" style="55" customWidth="1"/>
    <col min="12292" max="12292" width="18.85546875" style="55" customWidth="1"/>
    <col min="12293" max="12293" width="33.5703125" style="55" customWidth="1"/>
    <col min="12294" max="12299" width="12.7109375" style="55" customWidth="1"/>
    <col min="12300" max="12300" width="25.28515625" style="55" customWidth="1"/>
    <col min="12301" max="12544" width="9.140625" style="55"/>
    <col min="12545" max="12545" width="15.42578125" style="55" customWidth="1"/>
    <col min="12546" max="12546" width="23.85546875" style="55" customWidth="1"/>
    <col min="12547" max="12547" width="47.7109375" style="55" customWidth="1"/>
    <col min="12548" max="12548" width="18.85546875" style="55" customWidth="1"/>
    <col min="12549" max="12549" width="33.5703125" style="55" customWidth="1"/>
    <col min="12550" max="12555" width="12.7109375" style="55" customWidth="1"/>
    <col min="12556" max="12556" width="25.28515625" style="55" customWidth="1"/>
    <col min="12557" max="12800" width="9.140625" style="55"/>
    <col min="12801" max="12801" width="15.42578125" style="55" customWidth="1"/>
    <col min="12802" max="12802" width="23.85546875" style="55" customWidth="1"/>
    <col min="12803" max="12803" width="47.7109375" style="55" customWidth="1"/>
    <col min="12804" max="12804" width="18.85546875" style="55" customWidth="1"/>
    <col min="12805" max="12805" width="33.5703125" style="55" customWidth="1"/>
    <col min="12806" max="12811" width="12.7109375" style="55" customWidth="1"/>
    <col min="12812" max="12812" width="25.28515625" style="55" customWidth="1"/>
    <col min="12813" max="13056" width="9.140625" style="55"/>
    <col min="13057" max="13057" width="15.42578125" style="55" customWidth="1"/>
    <col min="13058" max="13058" width="23.85546875" style="55" customWidth="1"/>
    <col min="13059" max="13059" width="47.7109375" style="55" customWidth="1"/>
    <col min="13060" max="13060" width="18.85546875" style="55" customWidth="1"/>
    <col min="13061" max="13061" width="33.5703125" style="55" customWidth="1"/>
    <col min="13062" max="13067" width="12.7109375" style="55" customWidth="1"/>
    <col min="13068" max="13068" width="25.28515625" style="55" customWidth="1"/>
    <col min="13069" max="13312" width="9.140625" style="55"/>
    <col min="13313" max="13313" width="15.42578125" style="55" customWidth="1"/>
    <col min="13314" max="13314" width="23.85546875" style="55" customWidth="1"/>
    <col min="13315" max="13315" width="47.7109375" style="55" customWidth="1"/>
    <col min="13316" max="13316" width="18.85546875" style="55" customWidth="1"/>
    <col min="13317" max="13317" width="33.5703125" style="55" customWidth="1"/>
    <col min="13318" max="13323" width="12.7109375" style="55" customWidth="1"/>
    <col min="13324" max="13324" width="25.28515625" style="55" customWidth="1"/>
    <col min="13325" max="13568" width="9.140625" style="55"/>
    <col min="13569" max="13569" width="15.42578125" style="55" customWidth="1"/>
    <col min="13570" max="13570" width="23.85546875" style="55" customWidth="1"/>
    <col min="13571" max="13571" width="47.7109375" style="55" customWidth="1"/>
    <col min="13572" max="13572" width="18.85546875" style="55" customWidth="1"/>
    <col min="13573" max="13573" width="33.5703125" style="55" customWidth="1"/>
    <col min="13574" max="13579" width="12.7109375" style="55" customWidth="1"/>
    <col min="13580" max="13580" width="25.28515625" style="55" customWidth="1"/>
    <col min="13581" max="13824" width="9.140625" style="55"/>
    <col min="13825" max="13825" width="15.42578125" style="55" customWidth="1"/>
    <col min="13826" max="13826" width="23.85546875" style="55" customWidth="1"/>
    <col min="13827" max="13827" width="47.7109375" style="55" customWidth="1"/>
    <col min="13828" max="13828" width="18.85546875" style="55" customWidth="1"/>
    <col min="13829" max="13829" width="33.5703125" style="55" customWidth="1"/>
    <col min="13830" max="13835" width="12.7109375" style="55" customWidth="1"/>
    <col min="13836" max="13836" width="25.28515625" style="55" customWidth="1"/>
    <col min="13837" max="14080" width="9.140625" style="55"/>
    <col min="14081" max="14081" width="15.42578125" style="55" customWidth="1"/>
    <col min="14082" max="14082" width="23.85546875" style="55" customWidth="1"/>
    <col min="14083" max="14083" width="47.7109375" style="55" customWidth="1"/>
    <col min="14084" max="14084" width="18.85546875" style="55" customWidth="1"/>
    <col min="14085" max="14085" width="33.5703125" style="55" customWidth="1"/>
    <col min="14086" max="14091" width="12.7109375" style="55" customWidth="1"/>
    <col min="14092" max="14092" width="25.28515625" style="55" customWidth="1"/>
    <col min="14093" max="14336" width="9.140625" style="55"/>
    <col min="14337" max="14337" width="15.42578125" style="55" customWidth="1"/>
    <col min="14338" max="14338" width="23.85546875" style="55" customWidth="1"/>
    <col min="14339" max="14339" width="47.7109375" style="55" customWidth="1"/>
    <col min="14340" max="14340" width="18.85546875" style="55" customWidth="1"/>
    <col min="14341" max="14341" width="33.5703125" style="55" customWidth="1"/>
    <col min="14342" max="14347" width="12.7109375" style="55" customWidth="1"/>
    <col min="14348" max="14348" width="25.28515625" style="55" customWidth="1"/>
    <col min="14349" max="14592" width="9.140625" style="55"/>
    <col min="14593" max="14593" width="15.42578125" style="55" customWidth="1"/>
    <col min="14594" max="14594" width="23.85546875" style="55" customWidth="1"/>
    <col min="14595" max="14595" width="47.7109375" style="55" customWidth="1"/>
    <col min="14596" max="14596" width="18.85546875" style="55" customWidth="1"/>
    <col min="14597" max="14597" width="33.5703125" style="55" customWidth="1"/>
    <col min="14598" max="14603" width="12.7109375" style="55" customWidth="1"/>
    <col min="14604" max="14604" width="25.28515625" style="55" customWidth="1"/>
    <col min="14605" max="14848" width="9.140625" style="55"/>
    <col min="14849" max="14849" width="15.42578125" style="55" customWidth="1"/>
    <col min="14850" max="14850" width="23.85546875" style="55" customWidth="1"/>
    <col min="14851" max="14851" width="47.7109375" style="55" customWidth="1"/>
    <col min="14852" max="14852" width="18.85546875" style="55" customWidth="1"/>
    <col min="14853" max="14853" width="33.5703125" style="55" customWidth="1"/>
    <col min="14854" max="14859" width="12.7109375" style="55" customWidth="1"/>
    <col min="14860" max="14860" width="25.28515625" style="55" customWidth="1"/>
    <col min="14861" max="15104" width="9.140625" style="55"/>
    <col min="15105" max="15105" width="15.42578125" style="55" customWidth="1"/>
    <col min="15106" max="15106" width="23.85546875" style="55" customWidth="1"/>
    <col min="15107" max="15107" width="47.7109375" style="55" customWidth="1"/>
    <col min="15108" max="15108" width="18.85546875" style="55" customWidth="1"/>
    <col min="15109" max="15109" width="33.5703125" style="55" customWidth="1"/>
    <col min="15110" max="15115" width="12.7109375" style="55" customWidth="1"/>
    <col min="15116" max="15116" width="25.28515625" style="55" customWidth="1"/>
    <col min="15117" max="15360" width="9.140625" style="55"/>
    <col min="15361" max="15361" width="15.42578125" style="55" customWidth="1"/>
    <col min="15362" max="15362" width="23.85546875" style="55" customWidth="1"/>
    <col min="15363" max="15363" width="47.7109375" style="55" customWidth="1"/>
    <col min="15364" max="15364" width="18.85546875" style="55" customWidth="1"/>
    <col min="15365" max="15365" width="33.5703125" style="55" customWidth="1"/>
    <col min="15366" max="15371" width="12.7109375" style="55" customWidth="1"/>
    <col min="15372" max="15372" width="25.28515625" style="55" customWidth="1"/>
    <col min="15373" max="15616" width="9.140625" style="55"/>
    <col min="15617" max="15617" width="15.42578125" style="55" customWidth="1"/>
    <col min="15618" max="15618" width="23.85546875" style="55" customWidth="1"/>
    <col min="15619" max="15619" width="47.7109375" style="55" customWidth="1"/>
    <col min="15620" max="15620" width="18.85546875" style="55" customWidth="1"/>
    <col min="15621" max="15621" width="33.5703125" style="55" customWidth="1"/>
    <col min="15622" max="15627" width="12.7109375" style="55" customWidth="1"/>
    <col min="15628" max="15628" width="25.28515625" style="55" customWidth="1"/>
    <col min="15629" max="15872" width="9.140625" style="55"/>
    <col min="15873" max="15873" width="15.42578125" style="55" customWidth="1"/>
    <col min="15874" max="15874" width="23.85546875" style="55" customWidth="1"/>
    <col min="15875" max="15875" width="47.7109375" style="55" customWidth="1"/>
    <col min="15876" max="15876" width="18.85546875" style="55" customWidth="1"/>
    <col min="15877" max="15877" width="33.5703125" style="55" customWidth="1"/>
    <col min="15878" max="15883" width="12.7109375" style="55" customWidth="1"/>
    <col min="15884" max="15884" width="25.28515625" style="55" customWidth="1"/>
    <col min="15885" max="16128" width="9.140625" style="55"/>
    <col min="16129" max="16129" width="15.42578125" style="55" customWidth="1"/>
    <col min="16130" max="16130" width="23.85546875" style="55" customWidth="1"/>
    <col min="16131" max="16131" width="47.7109375" style="55" customWidth="1"/>
    <col min="16132" max="16132" width="18.85546875" style="55" customWidth="1"/>
    <col min="16133" max="16133" width="33.5703125" style="55" customWidth="1"/>
    <col min="16134" max="16139" width="12.7109375" style="55" customWidth="1"/>
    <col min="16140" max="16140" width="25.28515625" style="55" customWidth="1"/>
    <col min="16141" max="16384" width="9.140625" style="55"/>
  </cols>
  <sheetData>
    <row r="1" spans="1:12" s="46" customFormat="1" ht="18" x14ac:dyDescent="0.25">
      <c r="A1" s="44"/>
      <c r="B1" s="44"/>
      <c r="C1" s="45"/>
      <c r="D1" s="45"/>
      <c r="E1" s="45"/>
      <c r="F1" s="45"/>
    </row>
    <row r="2" spans="1:12" s="52" customFormat="1" ht="15.75" x14ac:dyDescent="0.2">
      <c r="A2" s="47"/>
      <c r="B2" s="47"/>
      <c r="C2" s="48"/>
      <c r="D2" s="49"/>
      <c r="E2" s="50"/>
      <c r="F2" s="50"/>
      <c r="G2" s="51"/>
      <c r="H2" s="51"/>
      <c r="I2" s="51"/>
      <c r="J2" s="51"/>
      <c r="K2" s="51"/>
    </row>
    <row r="3" spans="1:12" x14ac:dyDescent="0.2">
      <c r="A3" s="53" t="s">
        <v>2</v>
      </c>
      <c r="B3" s="84"/>
      <c r="C3" s="84"/>
      <c r="D3" s="85"/>
      <c r="E3" s="86"/>
      <c r="F3" s="87"/>
      <c r="G3" s="88"/>
      <c r="H3" s="89"/>
      <c r="I3" s="87"/>
      <c r="J3" s="88"/>
      <c r="K3" s="89"/>
      <c r="L3" s="54" t="s">
        <v>3</v>
      </c>
    </row>
    <row r="4" spans="1:12" x14ac:dyDescent="0.2">
      <c r="A4" s="56"/>
      <c r="B4" s="57" t="s">
        <v>4</v>
      </c>
      <c r="C4" s="57" t="s">
        <v>5</v>
      </c>
      <c r="D4" s="57" t="s">
        <v>4</v>
      </c>
      <c r="E4" s="57" t="s">
        <v>5</v>
      </c>
      <c r="F4" s="58"/>
      <c r="G4" s="59"/>
      <c r="H4" s="59"/>
      <c r="I4" s="58"/>
      <c r="J4" s="59"/>
      <c r="K4" s="59"/>
      <c r="L4" s="60"/>
    </row>
    <row r="5" spans="1:12" s="63" customFormat="1" ht="11.25" x14ac:dyDescent="0.2">
      <c r="A5" s="61">
        <v>1</v>
      </c>
      <c r="B5" s="62">
        <v>2</v>
      </c>
      <c r="C5" s="62">
        <v>3</v>
      </c>
      <c r="D5" s="62">
        <v>4</v>
      </c>
      <c r="E5" s="62">
        <v>5</v>
      </c>
      <c r="F5" s="62">
        <v>6</v>
      </c>
      <c r="G5" s="62">
        <v>7</v>
      </c>
      <c r="H5" s="62">
        <v>8</v>
      </c>
      <c r="I5" s="62">
        <v>9</v>
      </c>
      <c r="J5" s="62">
        <v>10</v>
      </c>
      <c r="K5" s="62">
        <v>11</v>
      </c>
      <c r="L5" s="62">
        <v>12</v>
      </c>
    </row>
    <row r="6" spans="1:12" s="68" customFormat="1" x14ac:dyDescent="0.2">
      <c r="A6" s="64"/>
      <c r="B6" s="64"/>
      <c r="C6" s="64"/>
      <c r="D6" s="64"/>
      <c r="E6" s="65"/>
      <c r="F6" s="66" t="e">
        <f>H6+G6</f>
        <v>#N/A</v>
      </c>
      <c r="G6" s="66" t="e">
        <f>SUM(G7:G30)</f>
        <v>#N/A</v>
      </c>
      <c r="H6" s="66">
        <f>SUM(H7:H30)</f>
        <v>0</v>
      </c>
      <c r="I6" s="66" t="e">
        <f>K6+J6</f>
        <v>#N/A</v>
      </c>
      <c r="J6" s="66" t="e">
        <f>SUM(J7:J30)</f>
        <v>#N/A</v>
      </c>
      <c r="K6" s="66">
        <f>SUM(K7:K30)</f>
        <v>0</v>
      </c>
      <c r="L6" s="67"/>
    </row>
    <row r="7" spans="1:12" s="68" customFormat="1" x14ac:dyDescent="0.2">
      <c r="A7" s="69" t="str">
        <f t="array" ref="A7">MID(B7,MATCH(,---ISERR(-MID(B7,ROW($1:$30),1)),),MATCH(2,1/NOT(ISERR(-MID(B7,ROW($1:$30),1))))-MATCH(,---ISERR(-MID(B7,ROW($1:$30),1)),)+1)</f>
        <v>1</v>
      </c>
      <c r="B7" s="69" t="s">
        <v>6</v>
      </c>
      <c r="C7" s="70"/>
      <c r="D7" s="71" t="s">
        <v>9</v>
      </c>
      <c r="E7" s="70"/>
      <c r="F7" s="90" t="e">
        <f>INDEX(первый!$A$5:$E$7,MATCH(A7,первый!$A$5:$E$7,0),1)</f>
        <v>#N/A</v>
      </c>
      <c r="G7" s="72" t="e">
        <f>F7-H7</f>
        <v>#N/A</v>
      </c>
      <c r="H7" s="72"/>
      <c r="I7" s="72" t="e">
        <f t="shared" ref="I7:I14" si="0">J7+K7</f>
        <v>#N/A</v>
      </c>
      <c r="J7" s="72" t="e">
        <f>G7*8</f>
        <v>#N/A</v>
      </c>
      <c r="K7" s="72">
        <f>H7*8</f>
        <v>0</v>
      </c>
      <c r="L7" s="73"/>
    </row>
    <row r="8" spans="1:12" s="77" customFormat="1" x14ac:dyDescent="0.2">
      <c r="A8" s="69" t="str">
        <f t="array" ref="A8">MID(B8,MATCH(,---ISERR(-MID(B8,ROW($1:$30),1)),),MATCH(2,1/NOT(ISERR(-MID(B8,ROW($1:$30),1))))-MATCH(,---ISERR(-MID(B8,ROW($1:$30),1)),)+1)</f>
        <v>1</v>
      </c>
      <c r="B8" s="69" t="s">
        <v>6</v>
      </c>
      <c r="C8" s="70"/>
      <c r="D8" s="70" t="s">
        <v>10</v>
      </c>
      <c r="E8" s="70"/>
      <c r="F8" s="90">
        <f>первый!C5</f>
        <v>83</v>
      </c>
      <c r="G8" s="72">
        <f>F8-H8</f>
        <v>83</v>
      </c>
      <c r="H8" s="74"/>
      <c r="I8" s="72">
        <f t="shared" si="0"/>
        <v>415</v>
      </c>
      <c r="J8" s="75">
        <f>G8*5</f>
        <v>415</v>
      </c>
      <c r="K8" s="75">
        <f>H8*5</f>
        <v>0</v>
      </c>
      <c r="L8" s="76"/>
    </row>
    <row r="9" spans="1:12" s="77" customFormat="1" x14ac:dyDescent="0.2">
      <c r="A9" s="69" t="str">
        <f t="array" ref="A9">MID(B9,MATCH(,---ISERR(-MID(B9,ROW($1:$30),1)),),MATCH(2,1/NOT(ISERR(-MID(B9,ROW($1:$30),1))))-MATCH(,---ISERR(-MID(B9,ROW($1:$30),1)),)+1)</f>
        <v>1</v>
      </c>
      <c r="B9" s="69" t="s">
        <v>6</v>
      </c>
      <c r="C9" s="70"/>
      <c r="D9" s="71" t="s">
        <v>11</v>
      </c>
      <c r="E9" s="71"/>
      <c r="F9" s="90">
        <f>первый!D5</f>
        <v>37</v>
      </c>
      <c r="G9" s="72">
        <f t="shared" ref="G9:G11" si="1">F9-H9</f>
        <v>37</v>
      </c>
      <c r="H9" s="74"/>
      <c r="I9" s="72">
        <f t="shared" si="0"/>
        <v>1850</v>
      </c>
      <c r="J9" s="75">
        <f>G9*50</f>
        <v>1850</v>
      </c>
      <c r="K9" s="75">
        <f>H9*50</f>
        <v>0</v>
      </c>
      <c r="L9" s="76"/>
    </row>
    <row r="10" spans="1:12" s="77" customFormat="1" x14ac:dyDescent="0.2">
      <c r="A10" s="69" t="str">
        <f t="array" ref="A10">MID(B10,MATCH(,---ISERR(-MID(B10,ROW($1:$30),1)),),MATCH(2,1/NOT(ISERR(-MID(B10,ROW($1:$30),1))))-MATCH(,---ISERR(-MID(B10,ROW($1:$30),1)),)+1)</f>
        <v>1</v>
      </c>
      <c r="B10" s="69" t="s">
        <v>6</v>
      </c>
      <c r="C10" s="70"/>
      <c r="D10" s="71" t="s">
        <v>12</v>
      </c>
      <c r="E10" s="71"/>
      <c r="F10" s="90">
        <f>первый!E5</f>
        <v>40</v>
      </c>
      <c r="G10" s="72">
        <f>F10-H10</f>
        <v>40</v>
      </c>
      <c r="H10" s="74"/>
      <c r="I10" s="72">
        <f t="shared" si="0"/>
        <v>2840</v>
      </c>
      <c r="J10" s="75">
        <f>G10*71</f>
        <v>2840</v>
      </c>
      <c r="K10" s="75">
        <f>H10*71</f>
        <v>0</v>
      </c>
      <c r="L10" s="76"/>
    </row>
    <row r="11" spans="1:12" s="77" customFormat="1" x14ac:dyDescent="0.2">
      <c r="A11" s="69" t="str">
        <f t="array" ref="A11">MID(B11,MATCH(,---ISERR(-MID(B11,ROW($1:$30),1)),),MATCH(2,1/NOT(ISERR(-MID(B11,ROW($1:$30),1))))-MATCH(,---ISERR(-MID(B11,ROW($1:$30),1)),)+1)</f>
        <v>1</v>
      </c>
      <c r="B11" s="69" t="s">
        <v>6</v>
      </c>
      <c r="C11" s="70"/>
      <c r="D11" s="71" t="s">
        <v>13</v>
      </c>
      <c r="E11" s="71"/>
      <c r="F11" s="90">
        <f>первый!F5</f>
        <v>0</v>
      </c>
      <c r="G11" s="72">
        <f t="shared" si="1"/>
        <v>0</v>
      </c>
      <c r="H11" s="74"/>
      <c r="I11" s="72">
        <f t="shared" si="0"/>
        <v>0</v>
      </c>
      <c r="J11" s="75">
        <f>G11*190</f>
        <v>0</v>
      </c>
      <c r="K11" s="75">
        <f>H11*190</f>
        <v>0</v>
      </c>
      <c r="L11" s="76"/>
    </row>
    <row r="12" spans="1:12" s="77" customFormat="1" x14ac:dyDescent="0.2">
      <c r="A12" s="69" t="str">
        <f t="array" ref="A12">MID(B12,MATCH(,---ISERR(-MID(B12,ROW($1:$30),1)),),MATCH(2,1/NOT(ISERR(-MID(B12,ROW($1:$30),1))))-MATCH(,---ISERR(-MID(B12,ROW($1:$30),1)),)+1)</f>
        <v>1</v>
      </c>
      <c r="B12" s="69" t="s">
        <v>6</v>
      </c>
      <c r="C12" s="70"/>
      <c r="D12" s="71" t="s">
        <v>14</v>
      </c>
      <c r="E12" s="71"/>
      <c r="F12" s="90"/>
      <c r="G12" s="72">
        <f>F12-H12</f>
        <v>0</v>
      </c>
      <c r="H12" s="74"/>
      <c r="I12" s="72">
        <f t="shared" si="0"/>
        <v>0</v>
      </c>
      <c r="J12" s="75">
        <f>G12*6</f>
        <v>0</v>
      </c>
      <c r="K12" s="75">
        <f>H12*6</f>
        <v>0</v>
      </c>
      <c r="L12" s="76"/>
    </row>
    <row r="13" spans="1:12" s="77" customFormat="1" x14ac:dyDescent="0.2">
      <c r="A13" s="69" t="str">
        <f t="array" ref="A13">MID(B13,MATCH(,---ISERR(-MID(B13,ROW($1:$30),1)),),MATCH(2,1/NOT(ISERR(-MID(B13,ROW($1:$30),1))))-MATCH(,---ISERR(-MID(B13,ROW($1:$30),1)),)+1)</f>
        <v>1</v>
      </c>
      <c r="B13" s="69" t="s">
        <v>6</v>
      </c>
      <c r="C13" s="70"/>
      <c r="D13" s="71" t="s">
        <v>15</v>
      </c>
      <c r="E13" s="71"/>
      <c r="F13" s="90"/>
      <c r="G13" s="72">
        <f>F13-H13</f>
        <v>0</v>
      </c>
      <c r="H13" s="74"/>
      <c r="I13" s="72">
        <f t="shared" si="0"/>
        <v>0</v>
      </c>
      <c r="J13" s="75">
        <f>G13*51</f>
        <v>0</v>
      </c>
      <c r="K13" s="75">
        <f>H13*51</f>
        <v>0</v>
      </c>
      <c r="L13" s="76"/>
    </row>
    <row r="14" spans="1:12" s="77" customFormat="1" x14ac:dyDescent="0.2">
      <c r="A14" s="69" t="str">
        <f t="array" ref="A14">MID(B14,MATCH(,---ISERR(-MID(B14,ROW($1:$30),1)),),MATCH(2,1/NOT(ISERR(-MID(B14,ROW($1:$30),1))))-MATCH(,---ISERR(-MID(B14,ROW($1:$30),1)),)+1)</f>
        <v>1</v>
      </c>
      <c r="B14" s="69" t="s">
        <v>6</v>
      </c>
      <c r="C14" s="70"/>
      <c r="D14" s="71" t="s">
        <v>16</v>
      </c>
      <c r="E14" s="71"/>
      <c r="F14" s="90"/>
      <c r="G14" s="72">
        <f>F14-H14</f>
        <v>0</v>
      </c>
      <c r="H14" s="74"/>
      <c r="I14" s="72">
        <f t="shared" si="0"/>
        <v>0</v>
      </c>
      <c r="J14" s="75">
        <f>G14*91</f>
        <v>0</v>
      </c>
      <c r="K14" s="75">
        <f>H14*91</f>
        <v>0</v>
      </c>
      <c r="L14" s="76"/>
    </row>
    <row r="15" spans="1:12" s="77" customFormat="1" x14ac:dyDescent="0.2">
      <c r="A15" s="69" t="str">
        <f t="array" ref="A15">MID(B15,MATCH(,---ISERR(-MID(B15,ROW($1:$30),1)),),MATCH(2,1/NOT(ISERR(-MID(B15,ROW($1:$30),1))))-MATCH(,---ISERR(-MID(B15,ROW($1:$30),1)),)+1)</f>
        <v>1</v>
      </c>
      <c r="B15" s="69" t="s">
        <v>6</v>
      </c>
      <c r="C15" s="70"/>
      <c r="D15" s="71" t="s">
        <v>18</v>
      </c>
      <c r="E15" s="71"/>
      <c r="F15" s="90"/>
      <c r="G15" s="72">
        <f>F15-H15</f>
        <v>0</v>
      </c>
      <c r="H15" s="74"/>
      <c r="I15" s="72">
        <f>J15+K15</f>
        <v>0</v>
      </c>
      <c r="J15" s="75">
        <f>G15*23</f>
        <v>0</v>
      </c>
      <c r="K15" s="75">
        <f>H15*23</f>
        <v>0</v>
      </c>
      <c r="L15" s="76"/>
    </row>
    <row r="16" spans="1:12" s="77" customFormat="1" x14ac:dyDescent="0.2">
      <c r="A16" s="78" t="str">
        <f t="array" ref="A16">MID(B16,MATCH(,---ISERR(-MID(B16,ROW($1:$30),1)),),MATCH(2,1/NOT(ISERR(-MID(B16,ROW($1:$30),1))))-MATCH(,---ISERR(-MID(B16,ROW($1:$30),1)),)+1)</f>
        <v>2</v>
      </c>
      <c r="B16" s="78" t="s">
        <v>7</v>
      </c>
      <c r="C16" s="69"/>
      <c r="D16" s="71" t="s">
        <v>9</v>
      </c>
      <c r="E16" s="70"/>
      <c r="F16" s="90"/>
      <c r="G16" s="72">
        <f t="shared" ref="G16:G20" si="2">F16-H16</f>
        <v>0</v>
      </c>
      <c r="H16" s="74"/>
      <c r="I16" s="72">
        <f t="shared" ref="I16:I30" si="3">J16+K16</f>
        <v>0</v>
      </c>
      <c r="J16" s="75">
        <f>G16*10</f>
        <v>0</v>
      </c>
      <c r="K16" s="75">
        <f>H16*10</f>
        <v>0</v>
      </c>
      <c r="L16" s="76"/>
    </row>
    <row r="17" spans="1:12" s="77" customFormat="1" x14ac:dyDescent="0.2">
      <c r="A17" s="78" t="str">
        <f t="array" ref="A17">MID(B17,MATCH(,---ISERR(-MID(B17,ROW($1:$30),1)),),MATCH(2,1/NOT(ISERR(-MID(B17,ROW($1:$30),1))))-MATCH(,---ISERR(-MID(B17,ROW($1:$30),1)),)+1)</f>
        <v>2</v>
      </c>
      <c r="B17" s="78" t="s">
        <v>7</v>
      </c>
      <c r="C17" s="69"/>
      <c r="D17" s="70" t="s">
        <v>10</v>
      </c>
      <c r="E17" s="70"/>
      <c r="F17" s="90"/>
      <c r="G17" s="72">
        <f t="shared" si="2"/>
        <v>0</v>
      </c>
      <c r="H17" s="74"/>
      <c r="I17" s="72">
        <f t="shared" si="3"/>
        <v>0</v>
      </c>
      <c r="J17" s="75">
        <f>G17*4</f>
        <v>0</v>
      </c>
      <c r="K17" s="75">
        <f>H17*4</f>
        <v>0</v>
      </c>
      <c r="L17" s="76"/>
    </row>
    <row r="18" spans="1:12" s="77" customFormat="1" x14ac:dyDescent="0.2">
      <c r="A18" s="78" t="str">
        <f t="array" ref="A18">MID(B18,MATCH(,---ISERR(-MID(B18,ROW($1:$30),1)),),MATCH(2,1/NOT(ISERR(-MID(B18,ROW($1:$30),1))))-MATCH(,---ISERR(-MID(B18,ROW($1:$30),1)),)+1)</f>
        <v>2</v>
      </c>
      <c r="B18" s="78" t="s">
        <v>7</v>
      </c>
      <c r="C18" s="69"/>
      <c r="D18" s="71" t="s">
        <v>11</v>
      </c>
      <c r="E18" s="71"/>
      <c r="F18" s="90"/>
      <c r="G18" s="72">
        <f t="shared" si="2"/>
        <v>0</v>
      </c>
      <c r="H18" s="74"/>
      <c r="I18" s="72">
        <f t="shared" si="3"/>
        <v>0</v>
      </c>
      <c r="J18" s="75">
        <f>G18*49</f>
        <v>0</v>
      </c>
      <c r="K18" s="75">
        <f>H18*49</f>
        <v>0</v>
      </c>
      <c r="L18" s="76"/>
    </row>
    <row r="19" spans="1:12" s="77" customFormat="1" x14ac:dyDescent="0.2">
      <c r="A19" s="78" t="str">
        <f t="array" ref="A19">MID(B19,MATCH(,---ISERR(-MID(B19,ROW($1:$30),1)),),MATCH(2,1/NOT(ISERR(-MID(B19,ROW($1:$30),1))))-MATCH(,---ISERR(-MID(B19,ROW($1:$30),1)),)+1)</f>
        <v>2</v>
      </c>
      <c r="B19" s="78" t="s">
        <v>7</v>
      </c>
      <c r="C19" s="69"/>
      <c r="D19" s="71" t="s">
        <v>12</v>
      </c>
      <c r="E19" s="71"/>
      <c r="F19" s="90"/>
      <c r="G19" s="72">
        <f t="shared" si="2"/>
        <v>0</v>
      </c>
      <c r="H19" s="74"/>
      <c r="I19" s="72">
        <f t="shared" si="3"/>
        <v>0</v>
      </c>
      <c r="J19" s="75">
        <f>G19*58</f>
        <v>0</v>
      </c>
      <c r="K19" s="75">
        <f>H19*58</f>
        <v>0</v>
      </c>
      <c r="L19" s="76"/>
    </row>
    <row r="20" spans="1:12" s="77" customFormat="1" x14ac:dyDescent="0.2">
      <c r="A20" s="78" t="str">
        <f t="array" ref="A20">MID(B20,MATCH(,---ISERR(-MID(B20,ROW($1:$30),1)),),MATCH(2,1/NOT(ISERR(-MID(B20,ROW($1:$30),1))))-MATCH(,---ISERR(-MID(B20,ROW($1:$30),1)),)+1)</f>
        <v>2</v>
      </c>
      <c r="B20" s="78" t="s">
        <v>7</v>
      </c>
      <c r="C20" s="69"/>
      <c r="D20" s="71" t="s">
        <v>13</v>
      </c>
      <c r="E20" s="71"/>
      <c r="F20" s="90"/>
      <c r="G20" s="72">
        <f t="shared" si="2"/>
        <v>0</v>
      </c>
      <c r="H20" s="74"/>
      <c r="I20" s="72">
        <f t="shared" si="3"/>
        <v>0</v>
      </c>
      <c r="J20" s="75">
        <f>G20*189</f>
        <v>0</v>
      </c>
      <c r="K20" s="75">
        <f>H20*189</f>
        <v>0</v>
      </c>
      <c r="L20" s="76"/>
    </row>
    <row r="21" spans="1:12" s="77" customFormat="1" x14ac:dyDescent="0.2">
      <c r="A21" s="78" t="str">
        <f t="array" ref="A21">MID(B21,MATCH(,---ISERR(-MID(B21,ROW($1:$30),1)),),MATCH(2,1/NOT(ISERR(-MID(B21,ROW($1:$30),1))))-MATCH(,---ISERR(-MID(B21,ROW($1:$30),1)),)+1)</f>
        <v>2</v>
      </c>
      <c r="B21" s="78" t="s">
        <v>7</v>
      </c>
      <c r="C21" s="69"/>
      <c r="D21" s="71" t="s">
        <v>14</v>
      </c>
      <c r="E21" s="71"/>
      <c r="F21" s="90"/>
      <c r="G21" s="72">
        <f>F21-H21</f>
        <v>0</v>
      </c>
      <c r="H21" s="74"/>
      <c r="I21" s="72">
        <f t="shared" si="3"/>
        <v>0</v>
      </c>
      <c r="J21" s="75">
        <f>G21*4</f>
        <v>0</v>
      </c>
      <c r="K21" s="75">
        <f>H21*4</f>
        <v>0</v>
      </c>
      <c r="L21" s="76"/>
    </row>
    <row r="22" spans="1:12" s="77" customFormat="1" x14ac:dyDescent="0.2">
      <c r="A22" s="78" t="str">
        <f t="array" ref="A22">MID(B22,MATCH(,---ISERR(-MID(B22,ROW($1:$30),1)),),MATCH(2,1/NOT(ISERR(-MID(B22,ROW($1:$30),1))))-MATCH(,---ISERR(-MID(B22,ROW($1:$30),1)),)+1)</f>
        <v>2</v>
      </c>
      <c r="B22" s="78" t="s">
        <v>7</v>
      </c>
      <c r="C22" s="69"/>
      <c r="D22" s="71" t="s">
        <v>15</v>
      </c>
      <c r="E22" s="71"/>
      <c r="F22" s="90"/>
      <c r="G22" s="72">
        <f>F22-H22</f>
        <v>0</v>
      </c>
      <c r="H22" s="74"/>
      <c r="I22" s="72">
        <f t="shared" si="3"/>
        <v>0</v>
      </c>
      <c r="J22" s="75">
        <f>G22*38</f>
        <v>0</v>
      </c>
      <c r="K22" s="75">
        <f>H22*38</f>
        <v>0</v>
      </c>
      <c r="L22" s="76"/>
    </row>
    <row r="23" spans="1:12" s="77" customFormat="1" x14ac:dyDescent="0.2">
      <c r="A23" s="78" t="str">
        <f t="array" ref="A23">MID(B23,MATCH(,---ISERR(-MID(B23,ROW($1:$30),1)),),MATCH(2,1/NOT(ISERR(-MID(B23,ROW($1:$30),1))))-MATCH(,---ISERR(-MID(B23,ROW($1:$30),1)),)+1)</f>
        <v>2</v>
      </c>
      <c r="B23" s="78" t="s">
        <v>7</v>
      </c>
      <c r="C23" s="69"/>
      <c r="D23" s="71" t="s">
        <v>16</v>
      </c>
      <c r="E23" s="71"/>
      <c r="F23" s="90"/>
      <c r="G23" s="72">
        <f>F23-H23</f>
        <v>0</v>
      </c>
      <c r="H23" s="74"/>
      <c r="I23" s="72">
        <f t="shared" si="3"/>
        <v>0</v>
      </c>
      <c r="J23" s="75">
        <f>G23*78</f>
        <v>0</v>
      </c>
      <c r="K23" s="75">
        <f>H23*78</f>
        <v>0</v>
      </c>
      <c r="L23" s="76"/>
    </row>
    <row r="24" spans="1:12" s="77" customFormat="1" x14ac:dyDescent="0.2">
      <c r="A24" s="79" t="str">
        <f t="array" ref="A24">MID(B24,MATCH(,---ISERR(-MID(B24,ROW($1:$30),1)),),MATCH(2,1/NOT(ISERR(-MID(B24,ROW($1:$30),1))))-MATCH(,---ISERR(-MID(B24,ROW($1:$30),1)),)+1)</f>
        <v>3</v>
      </c>
      <c r="B24" s="79" t="s">
        <v>8</v>
      </c>
      <c r="C24" s="71"/>
      <c r="D24" s="71" t="s">
        <v>9</v>
      </c>
      <c r="E24" s="70"/>
      <c r="F24" s="90"/>
      <c r="G24" s="72">
        <f t="shared" ref="G24:G27" si="4">F24-H24</f>
        <v>0</v>
      </c>
      <c r="H24" s="74"/>
      <c r="I24" s="72">
        <f t="shared" si="3"/>
        <v>0</v>
      </c>
      <c r="J24" s="75">
        <f>G24*4</f>
        <v>0</v>
      </c>
      <c r="K24" s="75">
        <f>H24*4</f>
        <v>0</v>
      </c>
      <c r="L24" s="76"/>
    </row>
    <row r="25" spans="1:12" s="77" customFormat="1" x14ac:dyDescent="0.2">
      <c r="A25" s="79" t="str">
        <f t="array" ref="A25">MID(B25,MATCH(,---ISERR(-MID(B25,ROW($1:$30),1)),),MATCH(2,1/NOT(ISERR(-MID(B25,ROW($1:$30),1))))-MATCH(,---ISERR(-MID(B25,ROW($1:$30),1)),)+1)</f>
        <v>3</v>
      </c>
      <c r="B25" s="79" t="s">
        <v>8</v>
      </c>
      <c r="C25" s="71"/>
      <c r="D25" s="70" t="s">
        <v>10</v>
      </c>
      <c r="E25" s="70"/>
      <c r="F25" s="90"/>
      <c r="G25" s="72">
        <f t="shared" si="4"/>
        <v>0</v>
      </c>
      <c r="H25" s="74"/>
      <c r="I25" s="72">
        <f t="shared" si="3"/>
        <v>0</v>
      </c>
      <c r="J25" s="75">
        <f>G25*11</f>
        <v>0</v>
      </c>
      <c r="K25" s="75">
        <f>H25*11</f>
        <v>0</v>
      </c>
      <c r="L25" s="76"/>
    </row>
    <row r="26" spans="1:12" s="77" customFormat="1" x14ac:dyDescent="0.2">
      <c r="A26" s="79" t="str">
        <f t="array" ref="A26">MID(B26,MATCH(,---ISERR(-MID(B26,ROW($1:$30),1)),),MATCH(2,1/NOT(ISERR(-MID(B26,ROW($1:$30),1))))-MATCH(,---ISERR(-MID(B26,ROW($1:$30),1)),)+1)</f>
        <v>3</v>
      </c>
      <c r="B26" s="79" t="s">
        <v>8</v>
      </c>
      <c r="C26" s="71"/>
      <c r="D26" s="71" t="s">
        <v>11</v>
      </c>
      <c r="E26" s="71"/>
      <c r="F26" s="90"/>
      <c r="G26" s="72">
        <f t="shared" si="4"/>
        <v>0</v>
      </c>
      <c r="H26" s="74"/>
      <c r="I26" s="72">
        <f t="shared" si="3"/>
        <v>0</v>
      </c>
      <c r="J26" s="75">
        <f>G26*34</f>
        <v>0</v>
      </c>
      <c r="K26" s="75">
        <f>H26*34</f>
        <v>0</v>
      </c>
      <c r="L26" s="76"/>
    </row>
    <row r="27" spans="1:12" s="77" customFormat="1" x14ac:dyDescent="0.2">
      <c r="A27" s="79" t="str">
        <f t="array" ref="A27">MID(B27,MATCH(,---ISERR(-MID(B27,ROW($1:$30),1)),),MATCH(2,1/NOT(ISERR(-MID(B27,ROW($1:$30),1))))-MATCH(,---ISERR(-MID(B27,ROW($1:$30),1)),)+1)</f>
        <v>3</v>
      </c>
      <c r="B27" s="79" t="s">
        <v>8</v>
      </c>
      <c r="C27" s="71"/>
      <c r="D27" s="71" t="s">
        <v>12</v>
      </c>
      <c r="E27" s="71"/>
      <c r="F27" s="90"/>
      <c r="G27" s="72">
        <f t="shared" si="4"/>
        <v>0</v>
      </c>
      <c r="H27" s="74"/>
      <c r="I27" s="72">
        <f t="shared" si="3"/>
        <v>0</v>
      </c>
      <c r="J27" s="75">
        <f>G27*70</f>
        <v>0</v>
      </c>
      <c r="K27" s="75">
        <f>H27*70</f>
        <v>0</v>
      </c>
      <c r="L27" s="76"/>
    </row>
    <row r="28" spans="1:12" s="77" customFormat="1" x14ac:dyDescent="0.2">
      <c r="A28" s="79" t="str">
        <f t="array" ref="A28">MID(B28,MATCH(,---ISERR(-MID(B28,ROW($1:$30),1)),),MATCH(2,1/NOT(ISERR(-MID(B28,ROW($1:$30),1))))-MATCH(,---ISERR(-MID(B28,ROW($1:$30),1)),)+1)</f>
        <v>3</v>
      </c>
      <c r="B28" s="79" t="s">
        <v>8</v>
      </c>
      <c r="C28" s="71"/>
      <c r="D28" s="71" t="s">
        <v>13</v>
      </c>
      <c r="E28" s="71"/>
      <c r="F28" s="90"/>
      <c r="G28" s="72">
        <f>F28-H28</f>
        <v>0</v>
      </c>
      <c r="H28" s="74"/>
      <c r="I28" s="72">
        <f t="shared" si="3"/>
        <v>0</v>
      </c>
      <c r="J28" s="75">
        <f>G28*12</f>
        <v>0</v>
      </c>
      <c r="K28" s="75">
        <f>H28*12</f>
        <v>0</v>
      </c>
      <c r="L28" s="76"/>
    </row>
    <row r="29" spans="1:12" s="77" customFormat="1" x14ac:dyDescent="0.2">
      <c r="A29" s="79" t="str">
        <f t="array" ref="A29">MID(B29,MATCH(,---ISERR(-MID(B29,ROW($1:$30),1)),),MATCH(2,1/NOT(ISERR(-MID(B29,ROW($1:$30),1))))-MATCH(,---ISERR(-MID(B29,ROW($1:$30),1)),)+1)</f>
        <v>3</v>
      </c>
      <c r="B29" s="79" t="s">
        <v>8</v>
      </c>
      <c r="C29" s="71"/>
      <c r="D29" s="71" t="s">
        <v>14</v>
      </c>
      <c r="E29" s="71"/>
      <c r="F29" s="90"/>
      <c r="G29" s="72">
        <f>F29-H29</f>
        <v>0</v>
      </c>
      <c r="H29" s="74"/>
      <c r="I29" s="72">
        <f t="shared" si="3"/>
        <v>0</v>
      </c>
      <c r="J29" s="75">
        <f>G29*50</f>
        <v>0</v>
      </c>
      <c r="K29" s="75">
        <f>H29*50</f>
        <v>0</v>
      </c>
      <c r="L29" s="76"/>
    </row>
    <row r="30" spans="1:12" s="77" customFormat="1" x14ac:dyDescent="0.2">
      <c r="A30" s="79" t="str">
        <f t="array" ref="A30">MID(B30,MATCH(,---ISERR(-MID(B30,ROW($1:$30),1)),),MATCH(2,1/NOT(ISERR(-MID(B30,ROW($1:$30),1))))-MATCH(,---ISERR(-MID(B30,ROW($1:$30),1)),)+1)</f>
        <v>3</v>
      </c>
      <c r="B30" s="79" t="s">
        <v>8</v>
      </c>
      <c r="C30" s="71"/>
      <c r="D30" s="71" t="s">
        <v>15</v>
      </c>
      <c r="E30" s="71"/>
      <c r="F30" s="90"/>
      <c r="G30" s="72">
        <f>F30-H30</f>
        <v>0</v>
      </c>
      <c r="H30" s="74"/>
      <c r="I30" s="72">
        <f t="shared" si="3"/>
        <v>0</v>
      </c>
      <c r="J30" s="75">
        <f>G30*90</f>
        <v>0</v>
      </c>
      <c r="K30" s="75">
        <f>H30*90</f>
        <v>0</v>
      </c>
      <c r="L30" s="76"/>
    </row>
  </sheetData>
  <mergeCells count="4">
    <mergeCell ref="B3:C3"/>
    <mergeCell ref="D3:E3"/>
    <mergeCell ref="F3:H3"/>
    <mergeCell ref="I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первый</vt:lpstr>
      <vt:lpstr>второй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Лозицкий Михаил Викторович</cp:lastModifiedBy>
  <dcterms:created xsi:type="dcterms:W3CDTF">2012-04-05T08:12:37Z</dcterms:created>
  <dcterms:modified xsi:type="dcterms:W3CDTF">2012-04-05T08:48:17Z</dcterms:modified>
</cp:coreProperties>
</file>