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19035" windowHeight="12000" tabRatio="190"/>
  </bookViews>
  <sheets>
    <sheet name="Сводный" sheetId="1" r:id="rId1"/>
    <sheet name="Лист4" sheetId="4" r:id="rId2"/>
  </sheets>
  <calcPr calcId="144525"/>
</workbook>
</file>

<file path=xl/calcChain.xml><?xml version="1.0" encoding="utf-8"?>
<calcChain xmlns="http://schemas.openxmlformats.org/spreadsheetml/2006/main">
  <c r="H53" i="4" l="1"/>
  <c r="L17" i="1"/>
  <c r="K17" i="1"/>
  <c r="J17" i="1"/>
  <c r="I17" i="1"/>
  <c r="H17" i="1"/>
  <c r="G17" i="1"/>
  <c r="I34" i="4"/>
  <c r="J34" i="4"/>
  <c r="I33" i="4"/>
  <c r="J33" i="4"/>
  <c r="I32" i="4"/>
  <c r="J32" i="4"/>
  <c r="I31" i="4"/>
  <c r="J31" i="4"/>
  <c r="I30" i="4"/>
  <c r="J30" i="4"/>
  <c r="I29" i="4"/>
  <c r="J29" i="4"/>
  <c r="I28" i="4"/>
  <c r="J28" i="4"/>
  <c r="I27" i="4"/>
  <c r="J27" i="4"/>
  <c r="I26" i="4"/>
  <c r="J26" i="4"/>
  <c r="I25" i="4"/>
  <c r="J25" i="4"/>
  <c r="I24" i="4"/>
  <c r="J24" i="4"/>
  <c r="G53" i="4" l="1"/>
  <c r="F53" i="4"/>
  <c r="E53" i="4"/>
  <c r="J23" i="4"/>
  <c r="I23" i="4"/>
  <c r="J22" i="4"/>
  <c r="I22" i="4"/>
  <c r="J21" i="4"/>
  <c r="I21" i="4"/>
  <c r="J20" i="4"/>
  <c r="I20" i="4"/>
  <c r="J19" i="4"/>
  <c r="I19" i="4"/>
  <c r="A19" i="4"/>
  <c r="J18" i="4"/>
  <c r="I18" i="4"/>
  <c r="J17" i="4"/>
  <c r="I17" i="4"/>
  <c r="J16" i="4"/>
  <c r="I16" i="4"/>
  <c r="J15" i="4"/>
  <c r="I15" i="4"/>
  <c r="J14" i="4"/>
  <c r="I14" i="4"/>
  <c r="J13" i="4"/>
  <c r="I13" i="4"/>
  <c r="J12" i="4"/>
  <c r="I12" i="4"/>
  <c r="J11" i="4"/>
  <c r="I11" i="4"/>
  <c r="J10" i="4"/>
  <c r="I10" i="4"/>
  <c r="J9" i="4"/>
  <c r="I9" i="4"/>
  <c r="J8" i="4"/>
  <c r="I8" i="4"/>
  <c r="J7" i="4"/>
  <c r="I7" i="4"/>
  <c r="J6" i="4"/>
  <c r="I6" i="4"/>
  <c r="A6" i="4"/>
  <c r="F3" i="1" l="1"/>
  <c r="E3" i="1"/>
  <c r="J53" i="4"/>
  <c r="I53" i="4"/>
  <c r="A7" i="4"/>
  <c r="A8" i="4" l="1"/>
  <c r="A9" i="4" l="1"/>
  <c r="A10" i="4" l="1"/>
  <c r="A11" i="4" l="1"/>
  <c r="A12" i="4" l="1"/>
  <c r="A13" i="4" s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A14" i="4" l="1"/>
  <c r="A15" i="4" s="1"/>
  <c r="A16" i="4" s="1"/>
  <c r="A17" i="4" s="1"/>
  <c r="A18" i="4" s="1"/>
  <c r="A20" i="4" s="1"/>
  <c r="A21" i="4" s="1"/>
  <c r="A22" i="4" s="1"/>
  <c r="A23" i="4" s="1"/>
</calcChain>
</file>

<file path=xl/sharedStrings.xml><?xml version="1.0" encoding="utf-8"?>
<sst xmlns="http://schemas.openxmlformats.org/spreadsheetml/2006/main" count="131" uniqueCount="41">
  <si>
    <t>№</t>
  </si>
  <si>
    <t>Ф.И.О.</t>
  </si>
  <si>
    <t>Saldo</t>
  </si>
  <si>
    <t>TOTAL:</t>
  </si>
  <si>
    <r>
      <t>D</t>
    </r>
    <r>
      <rPr>
        <b/>
        <vertAlign val="superscript"/>
        <sz val="7.7"/>
        <rFont val="Calibri"/>
        <family val="2"/>
        <charset val="204"/>
      </rPr>
      <t>T</t>
    </r>
  </si>
  <si>
    <r>
      <t>K</t>
    </r>
    <r>
      <rPr>
        <b/>
        <vertAlign val="superscript"/>
        <sz val="7.7"/>
        <rFont val="Calibri"/>
        <family val="2"/>
        <charset val="204"/>
      </rPr>
      <t>T</t>
    </r>
  </si>
  <si>
    <t>КАССОВЫЙ АВАНСОВЫЙ ОТЧЕТ</t>
  </si>
  <si>
    <t>Документ</t>
  </si>
  <si>
    <t>Дата</t>
  </si>
  <si>
    <t>Подотчетное лицо</t>
  </si>
  <si>
    <t>Получено</t>
  </si>
  <si>
    <t>Отчитано</t>
  </si>
  <si>
    <t>АМК00000012</t>
  </si>
  <si>
    <t>АМК00000015</t>
  </si>
  <si>
    <t>АМК00000027</t>
  </si>
  <si>
    <t>АМК00000036</t>
  </si>
  <si>
    <t>АМК00000044</t>
  </si>
  <si>
    <t>АМК00000084</t>
  </si>
  <si>
    <t>АМК00000118</t>
  </si>
  <si>
    <t>АМК00000133</t>
  </si>
  <si>
    <t>АМК00000163</t>
  </si>
  <si>
    <t>АМК00000021</t>
  </si>
  <si>
    <t>АМК00000023</t>
  </si>
  <si>
    <t>АМК00000024</t>
  </si>
  <si>
    <t>АМК00000028</t>
  </si>
  <si>
    <t>АМК00000030</t>
  </si>
  <si>
    <t>АМК00000035</t>
  </si>
  <si>
    <t>АМК00000037</t>
  </si>
  <si>
    <t>АМК00000039</t>
  </si>
  <si>
    <t>АМК00000041</t>
  </si>
  <si>
    <t>АМК00000048</t>
  </si>
  <si>
    <t>АМК00000050</t>
  </si>
  <si>
    <t>АМК00000051</t>
  </si>
  <si>
    <t>АМК00000059</t>
  </si>
  <si>
    <t>АМК00000069</t>
  </si>
  <si>
    <t>Иванов</t>
  </si>
  <si>
    <t>Сидоров</t>
  </si>
  <si>
    <t>Петров</t>
  </si>
  <si>
    <t>Мельникова Е</t>
  </si>
  <si>
    <t>Нужно чтобы формула раставила по ячейкам соответственно месяцу</t>
  </si>
  <si>
    <t>например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</si>
</sst>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yyyy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vertAlign val="superscript"/>
      <sz val="7.7"/>
      <name val="Calibri"/>
      <family val="2"/>
      <charset val="204"/>
    </font>
    <font>
      <b/>
      <i/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0"/>
      <name val="Arial Narrow"/>
      <family val="2"/>
      <charset val="204"/>
    </font>
    <font>
      <b/>
      <sz val="9"/>
      <name val="Arial Tj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sz val="16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6">
    <xf numFmtId="0" fontId="0" fillId="0" borderId="0" xfId="0"/>
    <xf numFmtId="0" fontId="0" fillId="0" borderId="0" xfId="0" applyBorder="1"/>
    <xf numFmtId="0" fontId="0" fillId="0" borderId="5" xfId="0" applyBorder="1"/>
    <xf numFmtId="0" fontId="3" fillId="0" borderId="6" xfId="1" applyFont="1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1" applyFont="1" applyBorder="1"/>
    <xf numFmtId="0" fontId="0" fillId="0" borderId="9" xfId="0" applyBorder="1"/>
    <xf numFmtId="0" fontId="0" fillId="0" borderId="10" xfId="0" applyBorder="1"/>
    <xf numFmtId="0" fontId="3" fillId="0" borderId="9" xfId="1" applyFont="1" applyFill="1" applyBorder="1"/>
    <xf numFmtId="0" fontId="1" fillId="2" borderId="11" xfId="0" applyFont="1" applyFill="1" applyBorder="1" applyAlignment="1">
      <alignment horizontal="right" vertical="center"/>
    </xf>
    <xf numFmtId="4" fontId="1" fillId="2" borderId="12" xfId="0" applyNumberFormat="1" applyFont="1" applyFill="1" applyBorder="1" applyAlignment="1">
      <alignment horizontal="right" vertical="center"/>
    </xf>
    <xf numFmtId="4" fontId="1" fillId="2" borderId="13" xfId="0" applyNumberFormat="1" applyFont="1" applyFill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4" fillId="2" borderId="12" xfId="1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0" fillId="0" borderId="0" xfId="0" applyProtection="1">
      <protection locked="0"/>
    </xf>
    <xf numFmtId="0" fontId="7" fillId="0" borderId="0" xfId="0" applyFont="1" applyProtection="1">
      <protection locked="0"/>
    </xf>
    <xf numFmtId="0" fontId="0" fillId="0" borderId="8" xfId="0" applyBorder="1" applyAlignment="1" applyProtection="1">
      <alignment horizontal="center" vertical="center"/>
      <protection hidden="1"/>
    </xf>
    <xf numFmtId="0" fontId="0" fillId="0" borderId="6" xfId="0" applyBorder="1" applyAlignment="1" applyProtection="1">
      <alignment horizontal="center" vertical="center"/>
      <protection hidden="1"/>
    </xf>
    <xf numFmtId="14" fontId="0" fillId="0" borderId="6" xfId="0" applyNumberFormat="1" applyBorder="1" applyAlignment="1" applyProtection="1">
      <alignment horizontal="center" vertical="center" wrapText="1"/>
      <protection hidden="1"/>
    </xf>
    <xf numFmtId="0" fontId="0" fillId="0" borderId="7" xfId="0" applyBorder="1" applyAlignment="1" applyProtection="1">
      <alignment horizontal="left" vertical="center"/>
      <protection locked="0"/>
    </xf>
    <xf numFmtId="4" fontId="0" fillId="0" borderId="18" xfId="0" applyNumberFormat="1" applyBorder="1" applyAlignment="1" applyProtection="1">
      <alignment horizontal="right" vertical="center" wrapText="1"/>
      <protection hidden="1"/>
    </xf>
    <xf numFmtId="4" fontId="0" fillId="0" borderId="19" xfId="0" applyNumberFormat="1" applyBorder="1" applyAlignment="1" applyProtection="1">
      <alignment horizontal="right" vertical="center" wrapText="1"/>
      <protection hidden="1"/>
    </xf>
    <xf numFmtId="4" fontId="10" fillId="0" borderId="8" xfId="0" applyNumberFormat="1" applyFont="1" applyBorder="1" applyAlignment="1" applyProtection="1">
      <alignment horizontal="right"/>
      <protection hidden="1"/>
    </xf>
    <xf numFmtId="4" fontId="10" fillId="0" borderId="10" xfId="0" applyNumberFormat="1" applyFont="1" applyBorder="1" applyAlignment="1" applyProtection="1">
      <alignment horizontal="right"/>
      <protection hidden="1"/>
    </xf>
    <xf numFmtId="0" fontId="0" fillId="0" borderId="9" xfId="0" applyBorder="1" applyAlignment="1" applyProtection="1">
      <alignment horizontal="center" vertical="center"/>
      <protection hidden="1"/>
    </xf>
    <xf numFmtId="14" fontId="0" fillId="0" borderId="9" xfId="0" applyNumberFormat="1" applyBorder="1" applyAlignment="1" applyProtection="1">
      <alignment horizontal="center" vertical="center" wrapText="1"/>
      <protection locked="0"/>
    </xf>
    <xf numFmtId="0" fontId="0" fillId="0" borderId="10" xfId="0" applyBorder="1" applyAlignment="1" applyProtection="1">
      <alignment horizontal="left" vertical="center"/>
      <protection locked="0"/>
    </xf>
    <xf numFmtId="4" fontId="1" fillId="0" borderId="10" xfId="0" applyNumberFormat="1" applyFont="1" applyBorder="1" applyAlignment="1" applyProtection="1">
      <alignment horizontal="right" vertical="center" wrapText="1"/>
      <protection hidden="1"/>
    </xf>
    <xf numFmtId="14" fontId="0" fillId="0" borderId="24" xfId="0" applyNumberFormat="1" applyBorder="1" applyAlignment="1" applyProtection="1">
      <alignment horizontal="center" vertical="center" wrapText="1"/>
      <protection locked="0"/>
    </xf>
    <xf numFmtId="0" fontId="0" fillId="0" borderId="24" xfId="0" applyBorder="1" applyAlignment="1" applyProtection="1">
      <alignment horizontal="center" vertical="center"/>
      <protection hidden="1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alignment horizontal="left" vertical="center" wrapText="1"/>
      <protection locked="0"/>
    </xf>
    <xf numFmtId="0" fontId="11" fillId="2" borderId="3" xfId="0" applyFont="1" applyFill="1" applyBorder="1" applyAlignment="1" applyProtection="1">
      <alignment horizontal="left" vertical="center" wrapText="1"/>
      <protection locked="0"/>
    </xf>
    <xf numFmtId="4" fontId="0" fillId="0" borderId="0" xfId="0" applyNumberFormat="1" applyProtection="1">
      <protection locked="0"/>
    </xf>
    <xf numFmtId="4" fontId="1" fillId="0" borderId="18" xfId="0" applyNumberFormat="1" applyFont="1" applyBorder="1" applyAlignment="1" applyProtection="1">
      <alignment horizontal="right" vertical="center"/>
    </xf>
    <xf numFmtId="4" fontId="1" fillId="0" borderId="19" xfId="0" applyNumberFormat="1" applyFont="1" applyBorder="1" applyAlignment="1" applyProtection="1">
      <alignment horizontal="right" vertical="center"/>
    </xf>
    <xf numFmtId="4" fontId="1" fillId="0" borderId="20" xfId="0" applyNumberFormat="1" applyFont="1" applyBorder="1" applyAlignment="1" applyProtection="1">
      <alignment horizontal="right" vertical="center"/>
    </xf>
    <xf numFmtId="4" fontId="1" fillId="0" borderId="21" xfId="0" applyNumberFormat="1" applyFont="1" applyBorder="1" applyAlignment="1" applyProtection="1">
      <alignment horizontal="right" vertical="center"/>
    </xf>
    <xf numFmtId="4" fontId="0" fillId="0" borderId="20" xfId="0" applyNumberFormat="1" applyBorder="1" applyAlignment="1" applyProtection="1">
      <alignment horizontal="right" vertical="center" wrapText="1"/>
    </xf>
    <xf numFmtId="4" fontId="0" fillId="0" borderId="21" xfId="0" applyNumberFormat="1" applyBorder="1" applyAlignment="1" applyProtection="1">
      <alignment horizontal="right" vertical="center"/>
    </xf>
    <xf numFmtId="4" fontId="1" fillId="0" borderId="8" xfId="0" applyNumberFormat="1" applyFont="1" applyBorder="1" applyAlignment="1" applyProtection="1">
      <alignment horizontal="right" vertical="center"/>
    </xf>
    <xf numFmtId="4" fontId="1" fillId="0" borderId="22" xfId="0" applyNumberFormat="1" applyFont="1" applyBorder="1" applyAlignment="1" applyProtection="1">
      <alignment horizontal="right" vertical="center"/>
    </xf>
    <xf numFmtId="4" fontId="1" fillId="0" borderId="23" xfId="0" applyNumberFormat="1" applyFont="1" applyBorder="1" applyAlignment="1" applyProtection="1">
      <alignment horizontal="right" vertical="center"/>
    </xf>
    <xf numFmtId="4" fontId="0" fillId="0" borderId="22" xfId="0" applyNumberFormat="1" applyBorder="1" applyAlignment="1" applyProtection="1">
      <alignment horizontal="right" vertical="center" wrapText="1"/>
    </xf>
    <xf numFmtId="4" fontId="0" fillId="0" borderId="23" xfId="0" applyNumberFormat="1" applyBorder="1" applyAlignment="1" applyProtection="1">
      <alignment horizontal="right" vertical="center"/>
    </xf>
    <xf numFmtId="4" fontId="11" fillId="2" borderId="25" xfId="0" applyNumberFormat="1" applyFont="1" applyFill="1" applyBorder="1" applyAlignment="1" applyProtection="1">
      <alignment horizontal="right" vertical="center" wrapText="1"/>
    </xf>
    <xf numFmtId="4" fontId="11" fillId="2" borderId="26" xfId="0" applyNumberFormat="1" applyFont="1" applyFill="1" applyBorder="1" applyAlignment="1" applyProtection="1">
      <alignment horizontal="right" vertical="center" wrapText="1"/>
    </xf>
    <xf numFmtId="4" fontId="11" fillId="2" borderId="13" xfId="0" applyNumberFormat="1" applyFont="1" applyFill="1" applyBorder="1" applyAlignment="1" applyProtection="1">
      <alignment horizontal="right" vertical="center" wrapText="1"/>
    </xf>
    <xf numFmtId="164" fontId="5" fillId="2" borderId="1" xfId="0" applyNumberFormat="1" applyFont="1" applyFill="1" applyBorder="1" applyAlignment="1">
      <alignment horizontal="center" vertical="center"/>
    </xf>
    <xf numFmtId="164" fontId="5" fillId="2" borderId="3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8" fillId="0" borderId="0" xfId="0" applyFont="1" applyAlignment="1" applyProtection="1">
      <alignment horizontal="center"/>
      <protection locked="0"/>
    </xf>
    <xf numFmtId="0" fontId="9" fillId="2" borderId="14" xfId="0" applyFont="1" applyFill="1" applyBorder="1" applyAlignment="1" applyProtection="1">
      <alignment horizontal="center" vertical="center" wrapText="1"/>
      <protection locked="0"/>
    </xf>
    <xf numFmtId="0" fontId="9" fillId="2" borderId="16" xfId="0" applyFont="1" applyFill="1" applyBorder="1" applyAlignment="1" applyProtection="1">
      <alignment horizontal="center" vertical="center" wrapText="1"/>
      <protection locked="0"/>
    </xf>
    <xf numFmtId="0" fontId="9" fillId="2" borderId="15" xfId="0" applyFont="1" applyFill="1" applyBorder="1" applyAlignment="1" applyProtection="1">
      <alignment horizontal="center" vertical="center" wrapText="1"/>
      <protection locked="0"/>
    </xf>
    <xf numFmtId="0" fontId="9" fillId="2" borderId="17" xfId="0" applyFont="1" applyFill="1" applyBorder="1" applyAlignment="1" applyProtection="1">
      <alignment horizontal="center" vertical="center" wrapText="1"/>
      <protection locked="0"/>
    </xf>
    <xf numFmtId="0" fontId="9" fillId="2" borderId="1" xfId="0" applyFont="1" applyFill="1" applyBorder="1" applyAlignment="1" applyProtection="1">
      <alignment horizontal="center" vertical="center" wrapText="1"/>
      <protection locked="0"/>
    </xf>
    <xf numFmtId="0" fontId="9" fillId="2" borderId="3" xfId="0" applyFont="1" applyFill="1" applyBorder="1" applyAlignment="1" applyProtection="1">
      <alignment horizontal="center" vertical="center" wrapText="1"/>
      <protection locked="0"/>
    </xf>
    <xf numFmtId="0" fontId="3" fillId="0" borderId="0" xfId="1" applyFont="1" applyFill="1" applyBorder="1"/>
    <xf numFmtId="4" fontId="0" fillId="0" borderId="0" xfId="0" applyNumberFormat="1"/>
    <xf numFmtId="0" fontId="13" fillId="0" borderId="0" xfId="0" applyFo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7"/>
  <sheetViews>
    <sheetView tabSelected="1" zoomScale="85" zoomScaleNormal="85" workbookViewId="0">
      <selection activeCell="E3" sqref="E3"/>
    </sheetView>
  </sheetViews>
  <sheetFormatPr defaultRowHeight="15" x14ac:dyDescent="0.25"/>
  <cols>
    <col min="1" max="1" width="3.140625" bestFit="1" customWidth="1"/>
    <col min="2" max="2" width="27" style="1" bestFit="1" customWidth="1"/>
    <col min="3" max="3" width="10" bestFit="1" customWidth="1"/>
    <col min="4" max="4" width="9.5703125" bestFit="1" customWidth="1"/>
    <col min="5" max="5" width="11.28515625" customWidth="1"/>
    <col min="6" max="6" width="10.28515625" bestFit="1" customWidth="1"/>
    <col min="7" max="7" width="10" bestFit="1" customWidth="1"/>
    <col min="8" max="8" width="9.5703125" bestFit="1" customWidth="1"/>
    <col min="9" max="9" width="10" bestFit="1" customWidth="1"/>
    <col min="10" max="10" width="9.5703125" bestFit="1" customWidth="1"/>
    <col min="11" max="11" width="10" bestFit="1" customWidth="1"/>
    <col min="12" max="12" width="9.5703125" bestFit="1" customWidth="1"/>
    <col min="13" max="13" width="10" bestFit="1" customWidth="1"/>
    <col min="14" max="14" width="9.5703125" bestFit="1" customWidth="1"/>
    <col min="15" max="15" width="10" bestFit="1" customWidth="1"/>
    <col min="16" max="16" width="9.5703125" bestFit="1" customWidth="1"/>
    <col min="17" max="17" width="10" bestFit="1" customWidth="1"/>
    <col min="18" max="18" width="9.5703125" bestFit="1" customWidth="1"/>
    <col min="19" max="19" width="10" bestFit="1" customWidth="1"/>
    <col min="20" max="20" width="9.5703125" bestFit="1" customWidth="1"/>
    <col min="21" max="21" width="10" bestFit="1" customWidth="1"/>
    <col min="22" max="22" width="9.5703125" bestFit="1" customWidth="1"/>
    <col min="23" max="23" width="10" bestFit="1" customWidth="1"/>
    <col min="24" max="24" width="9.5703125" bestFit="1" customWidth="1"/>
    <col min="25" max="25" width="10" bestFit="1" customWidth="1"/>
    <col min="26" max="26" width="9.5703125" bestFit="1" customWidth="1"/>
  </cols>
  <sheetData>
    <row r="1" spans="1:27" ht="23.25" customHeight="1" x14ac:dyDescent="0.25">
      <c r="A1" s="54" t="s">
        <v>0</v>
      </c>
      <c r="B1" s="55" t="s">
        <v>1</v>
      </c>
      <c r="C1" s="55" t="s">
        <v>2</v>
      </c>
      <c r="D1" s="55"/>
      <c r="E1" s="52">
        <v>40575</v>
      </c>
      <c r="F1" s="52"/>
      <c r="G1" s="52">
        <v>40603</v>
      </c>
      <c r="H1" s="52"/>
      <c r="I1" s="52">
        <v>40634</v>
      </c>
      <c r="J1" s="52"/>
      <c r="K1" s="52">
        <v>40664</v>
      </c>
      <c r="L1" s="52"/>
      <c r="M1" s="52">
        <v>40695</v>
      </c>
      <c r="N1" s="52"/>
      <c r="O1" s="52">
        <v>40725</v>
      </c>
      <c r="P1" s="52"/>
      <c r="Q1" s="52">
        <v>40756</v>
      </c>
      <c r="R1" s="52"/>
      <c r="S1" s="52">
        <v>40787</v>
      </c>
      <c r="T1" s="52"/>
      <c r="U1" s="52">
        <v>40817</v>
      </c>
      <c r="V1" s="52"/>
      <c r="W1" s="52">
        <v>40848</v>
      </c>
      <c r="X1" s="52"/>
      <c r="Y1" s="52">
        <v>40878</v>
      </c>
      <c r="Z1" s="53"/>
      <c r="AA1" s="1"/>
    </row>
    <row r="2" spans="1:27" ht="25.5" customHeight="1" x14ac:dyDescent="0.25">
      <c r="A2" s="54"/>
      <c r="B2" s="55"/>
      <c r="C2" s="16" t="s">
        <v>10</v>
      </c>
      <c r="D2" s="16" t="s">
        <v>11</v>
      </c>
      <c r="E2" s="16" t="s">
        <v>10</v>
      </c>
      <c r="F2" s="16" t="s">
        <v>11</v>
      </c>
      <c r="G2" s="16" t="s">
        <v>10</v>
      </c>
      <c r="H2" s="16" t="s">
        <v>11</v>
      </c>
      <c r="I2" s="16" t="s">
        <v>10</v>
      </c>
      <c r="J2" s="16" t="s">
        <v>11</v>
      </c>
      <c r="K2" s="16" t="s">
        <v>10</v>
      </c>
      <c r="L2" s="16" t="s">
        <v>11</v>
      </c>
      <c r="M2" s="16" t="s">
        <v>10</v>
      </c>
      <c r="N2" s="16" t="s">
        <v>11</v>
      </c>
      <c r="O2" s="16" t="s">
        <v>10</v>
      </c>
      <c r="P2" s="16" t="s">
        <v>11</v>
      </c>
      <c r="Q2" s="16" t="s">
        <v>10</v>
      </c>
      <c r="R2" s="16" t="s">
        <v>11</v>
      </c>
      <c r="S2" s="16" t="s">
        <v>10</v>
      </c>
      <c r="T2" s="16" t="s">
        <v>11</v>
      </c>
      <c r="U2" s="16" t="s">
        <v>10</v>
      </c>
      <c r="V2" s="16" t="s">
        <v>11</v>
      </c>
      <c r="W2" s="16" t="s">
        <v>10</v>
      </c>
      <c r="X2" s="16" t="s">
        <v>11</v>
      </c>
      <c r="Y2" s="16" t="s">
        <v>10</v>
      </c>
      <c r="Z2" s="16" t="s">
        <v>11</v>
      </c>
      <c r="AA2" s="1"/>
    </row>
    <row r="3" spans="1:27" ht="23.25" customHeight="1" x14ac:dyDescent="0.25">
      <c r="A3" s="2">
        <v>1</v>
      </c>
      <c r="B3" s="3" t="s">
        <v>35</v>
      </c>
      <c r="C3" s="4"/>
      <c r="D3" s="4"/>
      <c r="E3" s="4">
        <f ca="1">SUMIF(Лист4!$D$6:$J$52,"Иванов",Лист4!G6:G52)</f>
        <v>96520</v>
      </c>
      <c r="F3" s="4">
        <f ca="1">SUMIF(Лист4!$D$6:$J$52,"Иванов",Лист4!H6:H52)</f>
        <v>107002</v>
      </c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7" ht="23.25" customHeight="1" x14ac:dyDescent="0.25">
      <c r="A4" s="6">
        <v>2</v>
      </c>
      <c r="B4" s="7" t="s">
        <v>37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9"/>
    </row>
    <row r="5" spans="1:27" ht="23.25" customHeight="1" x14ac:dyDescent="0.25">
      <c r="A5" s="6">
        <v>3</v>
      </c>
      <c r="B5" s="10" t="s">
        <v>36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9"/>
    </row>
    <row r="6" spans="1:27" ht="23.25" customHeight="1" x14ac:dyDescent="0.25">
      <c r="A6" s="6">
        <v>4</v>
      </c>
      <c r="B6" s="10" t="s">
        <v>38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9"/>
    </row>
    <row r="7" spans="1:27" s="14" customFormat="1" ht="23.25" customHeight="1" x14ac:dyDescent="0.25">
      <c r="A7" s="11"/>
      <c r="B7" s="15" t="s">
        <v>3</v>
      </c>
      <c r="C7" s="12">
        <f>SUM(C3:C6)</f>
        <v>0</v>
      </c>
      <c r="D7" s="12">
        <f>SUM(D3:D6)</f>
        <v>0</v>
      </c>
      <c r="E7" s="12">
        <f ca="1">SUM(E3:E6)</f>
        <v>96520</v>
      </c>
      <c r="F7" s="12">
        <f ca="1">SUM(F3:F6)</f>
        <v>107002</v>
      </c>
      <c r="G7" s="12">
        <f>SUM(G3:G6)</f>
        <v>0</v>
      </c>
      <c r="H7" s="12">
        <f>SUM(H3:H6)</f>
        <v>0</v>
      </c>
      <c r="I7" s="12">
        <f>SUM(I3:I6)</f>
        <v>0</v>
      </c>
      <c r="J7" s="12">
        <f>SUM(J3:J6)</f>
        <v>0</v>
      </c>
      <c r="K7" s="12">
        <f>SUM(K3:K6)</f>
        <v>0</v>
      </c>
      <c r="L7" s="12">
        <f>SUM(L3:L6)</f>
        <v>0</v>
      </c>
      <c r="M7" s="12">
        <f>SUM(M3:M6)</f>
        <v>0</v>
      </c>
      <c r="N7" s="12">
        <f>SUM(N3:N6)</f>
        <v>0</v>
      </c>
      <c r="O7" s="12">
        <f>SUM(O3:O6)</f>
        <v>0</v>
      </c>
      <c r="P7" s="12">
        <f>SUM(P3:P6)</f>
        <v>0</v>
      </c>
      <c r="Q7" s="12">
        <f>SUM(Q3:Q6)</f>
        <v>0</v>
      </c>
      <c r="R7" s="12">
        <f>SUM(R3:R6)</f>
        <v>0</v>
      </c>
      <c r="S7" s="12">
        <f>SUM(S3:S6)</f>
        <v>0</v>
      </c>
      <c r="T7" s="12">
        <f>SUM(T3:T6)</f>
        <v>0</v>
      </c>
      <c r="U7" s="12">
        <f>SUM(U3:U6)</f>
        <v>0</v>
      </c>
      <c r="V7" s="12">
        <f>SUM(V3:V6)</f>
        <v>0</v>
      </c>
      <c r="W7" s="12">
        <f>SUM(W3:W6)</f>
        <v>0</v>
      </c>
      <c r="X7" s="12">
        <f>SUM(X3:X6)</f>
        <v>0</v>
      </c>
      <c r="Y7" s="12">
        <f>SUM(Y3:Y6)</f>
        <v>0</v>
      </c>
      <c r="Z7" s="13">
        <f>SUM(Z3:Z6)</f>
        <v>0</v>
      </c>
    </row>
    <row r="12" spans="1:27" ht="21" x14ac:dyDescent="0.35">
      <c r="E12" s="65" t="s">
        <v>39</v>
      </c>
      <c r="F12" s="65"/>
    </row>
    <row r="13" spans="1:27" ht="21" x14ac:dyDescent="0.35">
      <c r="E13" s="65"/>
      <c r="F13" s="65" t="s">
        <v>40</v>
      </c>
    </row>
    <row r="14" spans="1:27" x14ac:dyDescent="0.25">
      <c r="E14" s="52">
        <v>40575</v>
      </c>
      <c r="F14" s="52"/>
      <c r="G14" s="52">
        <v>40603</v>
      </c>
      <c r="H14" s="52"/>
      <c r="I14" s="52">
        <v>40634</v>
      </c>
      <c r="J14" s="52"/>
      <c r="K14" s="52">
        <v>40664</v>
      </c>
      <c r="L14" s="52"/>
    </row>
    <row r="15" spans="1:27" x14ac:dyDescent="0.25">
      <c r="E15" s="16" t="s">
        <v>10</v>
      </c>
      <c r="F15" s="16" t="s">
        <v>11</v>
      </c>
      <c r="G15" s="16" t="s">
        <v>10</v>
      </c>
      <c r="H15" s="16" t="s">
        <v>11</v>
      </c>
      <c r="I15" s="16" t="s">
        <v>10</v>
      </c>
      <c r="J15" s="16" t="s">
        <v>11</v>
      </c>
      <c r="K15" s="16" t="s">
        <v>10</v>
      </c>
      <c r="L15" s="16" t="s">
        <v>11</v>
      </c>
    </row>
    <row r="17" spans="4:12" x14ac:dyDescent="0.25">
      <c r="D17" s="63" t="s">
        <v>35</v>
      </c>
      <c r="G17" s="64">
        <f>Лист4!G6+Лист4!G7</f>
        <v>65149</v>
      </c>
      <c r="H17" s="64">
        <f>Лист4!H6+Лист4!H7</f>
        <v>38665</v>
      </c>
      <c r="I17" s="64">
        <f>Лист4!G8+Лист4!G9</f>
        <v>18926</v>
      </c>
      <c r="J17" s="64">
        <f>Лист4!H8+Лист4!H9</f>
        <v>55887</v>
      </c>
      <c r="K17" s="64">
        <f>Лист4!G10</f>
        <v>12445</v>
      </c>
      <c r="L17" s="64">
        <f>Лист4!H10</f>
        <v>12450</v>
      </c>
    </row>
  </sheetData>
  <sortState ref="B2:B16">
    <sortCondition ref="B2"/>
  </sortState>
  <mergeCells count="18">
    <mergeCell ref="I1:J1"/>
    <mergeCell ref="E14:F14"/>
    <mergeCell ref="G14:H14"/>
    <mergeCell ref="I14:J14"/>
    <mergeCell ref="K14:L14"/>
    <mergeCell ref="A1:A2"/>
    <mergeCell ref="B1:B2"/>
    <mergeCell ref="C1:D1"/>
    <mergeCell ref="E1:F1"/>
    <mergeCell ref="G1:H1"/>
    <mergeCell ref="W1:X1"/>
    <mergeCell ref="Y1:Z1"/>
    <mergeCell ref="K1:L1"/>
    <mergeCell ref="M1:N1"/>
    <mergeCell ref="O1:P1"/>
    <mergeCell ref="Q1:R1"/>
    <mergeCell ref="S1:T1"/>
    <mergeCell ref="U1:V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showZeros="0" topLeftCell="A7" zoomScale="85" zoomScaleNormal="85" workbookViewId="0">
      <selection activeCell="H54" sqref="H54"/>
    </sheetView>
  </sheetViews>
  <sheetFormatPr defaultRowHeight="15" x14ac:dyDescent="0.25"/>
  <cols>
    <col min="1" max="1" width="2.85546875" style="18" bestFit="1" customWidth="1"/>
    <col min="2" max="2" width="15" style="18" customWidth="1"/>
    <col min="3" max="3" width="12" style="18" bestFit="1" customWidth="1"/>
    <col min="4" max="4" width="17.5703125" style="18" customWidth="1"/>
    <col min="5" max="5" width="7" style="18" customWidth="1"/>
    <col min="6" max="6" width="5.42578125" style="18" customWidth="1"/>
    <col min="7" max="7" width="11.5703125" style="18" bestFit="1" customWidth="1"/>
    <col min="8" max="8" width="10.28515625" style="18" bestFit="1" customWidth="1"/>
    <col min="9" max="9" width="10.7109375" style="18" bestFit="1" customWidth="1"/>
    <col min="10" max="10" width="11.140625" style="18" bestFit="1" customWidth="1"/>
    <col min="11" max="16384" width="9.140625" style="18"/>
  </cols>
  <sheetData>
    <row r="1" spans="1:10" x14ac:dyDescent="0.25">
      <c r="C1" s="19"/>
      <c r="D1" s="19"/>
      <c r="E1" s="19"/>
      <c r="F1" s="19"/>
      <c r="G1" s="19"/>
      <c r="H1" s="19"/>
      <c r="I1" s="19"/>
      <c r="J1" s="19"/>
    </row>
    <row r="2" spans="1:10" ht="15.75" x14ac:dyDescent="0.25">
      <c r="A2" s="56" t="s">
        <v>6</v>
      </c>
      <c r="B2" s="56"/>
      <c r="C2" s="56"/>
      <c r="D2" s="56"/>
      <c r="E2" s="56"/>
      <c r="F2" s="56"/>
      <c r="G2" s="56"/>
      <c r="H2" s="56"/>
      <c r="I2" s="56"/>
      <c r="J2" s="56"/>
    </row>
    <row r="4" spans="1:10" x14ac:dyDescent="0.25">
      <c r="A4" s="57" t="s">
        <v>0</v>
      </c>
      <c r="B4" s="59" t="s">
        <v>7</v>
      </c>
      <c r="C4" s="61" t="s">
        <v>8</v>
      </c>
      <c r="D4" s="61" t="s">
        <v>9</v>
      </c>
      <c r="E4" s="61" t="s">
        <v>2</v>
      </c>
      <c r="F4" s="61"/>
      <c r="G4" s="59" t="s">
        <v>10</v>
      </c>
      <c r="H4" s="59" t="s">
        <v>11</v>
      </c>
      <c r="I4" s="61" t="s">
        <v>2</v>
      </c>
      <c r="J4" s="62"/>
    </row>
    <row r="5" spans="1:10" x14ac:dyDescent="0.25">
      <c r="A5" s="58"/>
      <c r="B5" s="60"/>
      <c r="C5" s="61"/>
      <c r="D5" s="61"/>
      <c r="E5" s="16" t="s">
        <v>4</v>
      </c>
      <c r="F5" s="16" t="s">
        <v>5</v>
      </c>
      <c r="G5" s="60"/>
      <c r="H5" s="60"/>
      <c r="I5" s="16" t="s">
        <v>4</v>
      </c>
      <c r="J5" s="17" t="s">
        <v>5</v>
      </c>
    </row>
    <row r="6" spans="1:10" x14ac:dyDescent="0.25">
      <c r="A6" s="20">
        <f>IF(ISBLANK(G6),"",MAX($A$4:A5)+1)</f>
        <v>1</v>
      </c>
      <c r="B6" s="21"/>
      <c r="C6" s="22">
        <v>40610</v>
      </c>
      <c r="D6" s="23" t="s">
        <v>35</v>
      </c>
      <c r="E6" s="38"/>
      <c r="F6" s="39"/>
      <c r="G6" s="24">
        <v>11025</v>
      </c>
      <c r="H6" s="25">
        <v>2124</v>
      </c>
      <c r="I6" s="26">
        <f>ROUND(ABS(IF((E6+G6-F6-H6)&gt;0,E6+G6-F6-H6,0)),2)</f>
        <v>8901</v>
      </c>
      <c r="J6" s="27">
        <f>ROUND(ABS(IF((E6+G6-F6-H6)&lt;0,E6+G6-F6-H6,0)),2)</f>
        <v>0</v>
      </c>
    </row>
    <row r="7" spans="1:10" x14ac:dyDescent="0.25">
      <c r="A7" s="20">
        <f>IF(ISBLANK(G7),"",MAX($A$4:A6)+1)</f>
        <v>2</v>
      </c>
      <c r="B7" s="28"/>
      <c r="C7" s="29">
        <v>40633</v>
      </c>
      <c r="D7" s="23" t="s">
        <v>35</v>
      </c>
      <c r="E7" s="40"/>
      <c r="F7" s="41"/>
      <c r="G7" s="42">
        <v>54124</v>
      </c>
      <c r="H7" s="43">
        <v>36541</v>
      </c>
      <c r="I7" s="44">
        <f t="shared" ref="I7:I53" si="0">ROUND(ABS(IF((E7+G7-F7-H7)&gt;0,E7+G7-F7-H7,0)),2)</f>
        <v>17583</v>
      </c>
      <c r="J7" s="31">
        <f t="shared" ref="J7:J53" si="1">ROUND(ABS(IF((E7+G7-F7-H7)&lt;0,E7+G7-F7-H7,0)),2)</f>
        <v>0</v>
      </c>
    </row>
    <row r="8" spans="1:10" x14ac:dyDescent="0.25">
      <c r="A8" s="20">
        <f>IF(ISBLANK(G8),"",MAX($A$4:A7)+1)</f>
        <v>3</v>
      </c>
      <c r="B8" s="28"/>
      <c r="C8" s="29">
        <v>40647</v>
      </c>
      <c r="D8" s="23" t="s">
        <v>35</v>
      </c>
      <c r="E8" s="40"/>
      <c r="F8" s="41"/>
      <c r="G8" s="42">
        <v>4547</v>
      </c>
      <c r="H8" s="43">
        <v>1245</v>
      </c>
      <c r="I8" s="44">
        <f t="shared" si="0"/>
        <v>3302</v>
      </c>
      <c r="J8" s="31">
        <f t="shared" si="1"/>
        <v>0</v>
      </c>
    </row>
    <row r="9" spans="1:10" x14ac:dyDescent="0.25">
      <c r="A9" s="20">
        <f>IF(ISBLANK(G9),"",MAX($A$4:A8)+1)</f>
        <v>4</v>
      </c>
      <c r="B9" s="28"/>
      <c r="C9" s="29">
        <v>40655</v>
      </c>
      <c r="D9" s="23" t="s">
        <v>35</v>
      </c>
      <c r="E9" s="40"/>
      <c r="F9" s="41"/>
      <c r="G9" s="42">
        <v>14379</v>
      </c>
      <c r="H9" s="43">
        <v>54642</v>
      </c>
      <c r="I9" s="44">
        <f t="shared" si="0"/>
        <v>0</v>
      </c>
      <c r="J9" s="31">
        <f t="shared" si="1"/>
        <v>40263</v>
      </c>
    </row>
    <row r="10" spans="1:10" x14ac:dyDescent="0.25">
      <c r="A10" s="20">
        <f>IF(ISBLANK(G10),"",MAX($A$4:A9)+1)</f>
        <v>5</v>
      </c>
      <c r="B10" s="28"/>
      <c r="C10" s="29">
        <v>40673</v>
      </c>
      <c r="D10" s="23" t="s">
        <v>35</v>
      </c>
      <c r="E10" s="40"/>
      <c r="F10" s="41"/>
      <c r="G10" s="42">
        <v>12445</v>
      </c>
      <c r="H10" s="43">
        <v>12450</v>
      </c>
      <c r="I10" s="44">
        <f t="shared" si="0"/>
        <v>0</v>
      </c>
      <c r="J10" s="31">
        <f t="shared" si="1"/>
        <v>5</v>
      </c>
    </row>
    <row r="11" spans="1:10" x14ac:dyDescent="0.25">
      <c r="A11" s="20">
        <f>IF(ISBLANK(G11),"",MAX($A$4:A10)+1)</f>
        <v>6</v>
      </c>
      <c r="B11" s="28" t="s">
        <v>12</v>
      </c>
      <c r="C11" s="29">
        <v>40647</v>
      </c>
      <c r="D11" s="30" t="s">
        <v>36</v>
      </c>
      <c r="E11" s="40"/>
      <c r="F11" s="41"/>
      <c r="G11" s="42">
        <v>876.88</v>
      </c>
      <c r="H11" s="43">
        <v>876.88</v>
      </c>
      <c r="I11" s="44">
        <f t="shared" si="0"/>
        <v>0</v>
      </c>
      <c r="J11" s="31">
        <f t="shared" si="1"/>
        <v>0</v>
      </c>
    </row>
    <row r="12" spans="1:10" x14ac:dyDescent="0.25">
      <c r="A12" s="20">
        <f>IF(ISBLANK(G12),"",MAX($A$4:A11)+1)</f>
        <v>7</v>
      </c>
      <c r="B12" s="28" t="s">
        <v>13</v>
      </c>
      <c r="C12" s="29">
        <v>40647</v>
      </c>
      <c r="D12" s="30" t="s">
        <v>36</v>
      </c>
      <c r="E12" s="45"/>
      <c r="F12" s="46"/>
      <c r="G12" s="47">
        <v>145</v>
      </c>
      <c r="H12" s="48">
        <v>145</v>
      </c>
      <c r="I12" s="44">
        <f t="shared" si="0"/>
        <v>0</v>
      </c>
      <c r="J12" s="31">
        <f t="shared" si="1"/>
        <v>0</v>
      </c>
    </row>
    <row r="13" spans="1:10" x14ac:dyDescent="0.25">
      <c r="A13" s="20">
        <f>IF(ISBLANK(G13),"",MAX($A$4:A12)+1)</f>
        <v>8</v>
      </c>
      <c r="B13" s="28" t="s">
        <v>14</v>
      </c>
      <c r="C13" s="32">
        <v>40676</v>
      </c>
      <c r="D13" s="30" t="s">
        <v>36</v>
      </c>
      <c r="E13" s="45"/>
      <c r="F13" s="46"/>
      <c r="G13" s="47">
        <v>176.23</v>
      </c>
      <c r="H13" s="48">
        <v>175.64</v>
      </c>
      <c r="I13" s="44">
        <f t="shared" si="0"/>
        <v>0.59</v>
      </c>
      <c r="J13" s="31">
        <f t="shared" si="1"/>
        <v>0</v>
      </c>
    </row>
    <row r="14" spans="1:10" x14ac:dyDescent="0.25">
      <c r="A14" s="20">
        <f>IF(ISBLANK(G14),"",MAX($A$4:A13)+1)</f>
        <v>9</v>
      </c>
      <c r="B14" s="28" t="s">
        <v>15</v>
      </c>
      <c r="C14" s="32">
        <v>40701</v>
      </c>
      <c r="D14" s="30" t="s">
        <v>36</v>
      </c>
      <c r="E14" s="45"/>
      <c r="F14" s="46"/>
      <c r="G14" s="47">
        <v>465</v>
      </c>
      <c r="H14" s="48">
        <v>465</v>
      </c>
      <c r="I14" s="44">
        <f t="shared" si="0"/>
        <v>0</v>
      </c>
      <c r="J14" s="31">
        <f t="shared" si="1"/>
        <v>0</v>
      </c>
    </row>
    <row r="15" spans="1:10" x14ac:dyDescent="0.25">
      <c r="A15" s="20">
        <f>IF(ISBLANK(G15),"",MAX($A$4:A14)+1)</f>
        <v>10</v>
      </c>
      <c r="B15" s="28" t="s">
        <v>16</v>
      </c>
      <c r="C15" s="32">
        <v>40711</v>
      </c>
      <c r="D15" s="30" t="s">
        <v>36</v>
      </c>
      <c r="E15" s="45"/>
      <c r="F15" s="46"/>
      <c r="G15" s="47">
        <v>294</v>
      </c>
      <c r="H15" s="48">
        <v>294</v>
      </c>
      <c r="I15" s="44">
        <f t="shared" si="0"/>
        <v>0</v>
      </c>
      <c r="J15" s="31">
        <f t="shared" si="1"/>
        <v>0</v>
      </c>
    </row>
    <row r="16" spans="1:10" x14ac:dyDescent="0.25">
      <c r="A16" s="20">
        <f>IF(ISBLANK(G16),"",MAX($A$4:A15)+1)</f>
        <v>11</v>
      </c>
      <c r="B16" s="28" t="s">
        <v>17</v>
      </c>
      <c r="C16" s="32">
        <v>40772</v>
      </c>
      <c r="D16" s="30" t="s">
        <v>36</v>
      </c>
      <c r="E16" s="45"/>
      <c r="F16" s="46"/>
      <c r="G16" s="47">
        <v>5100</v>
      </c>
      <c r="H16" s="48">
        <v>5100</v>
      </c>
      <c r="I16" s="44">
        <f t="shared" si="0"/>
        <v>0</v>
      </c>
      <c r="J16" s="31">
        <f t="shared" si="1"/>
        <v>0</v>
      </c>
    </row>
    <row r="17" spans="1:10" x14ac:dyDescent="0.25">
      <c r="A17" s="20">
        <f>IF(ISBLANK(G17),"",MAX($A$4:A16)+1)</f>
        <v>12</v>
      </c>
      <c r="B17" s="28" t="s">
        <v>18</v>
      </c>
      <c r="C17" s="32">
        <v>40834</v>
      </c>
      <c r="D17" s="30" t="s">
        <v>36</v>
      </c>
      <c r="E17" s="45"/>
      <c r="F17" s="46"/>
      <c r="G17" s="47">
        <v>2710</v>
      </c>
      <c r="H17" s="48">
        <v>2710</v>
      </c>
      <c r="I17" s="44">
        <f t="shared" si="0"/>
        <v>0</v>
      </c>
      <c r="J17" s="31">
        <f t="shared" si="1"/>
        <v>0</v>
      </c>
    </row>
    <row r="18" spans="1:10" x14ac:dyDescent="0.25">
      <c r="A18" s="20">
        <f>IF(ISBLANK(G18),"",MAX($A$4:A17)+1)</f>
        <v>13</v>
      </c>
      <c r="B18" s="28" t="s">
        <v>19</v>
      </c>
      <c r="C18" s="32">
        <v>40864</v>
      </c>
      <c r="D18" s="30" t="s">
        <v>36</v>
      </c>
      <c r="E18" s="45"/>
      <c r="F18" s="46"/>
      <c r="G18" s="47">
        <v>947</v>
      </c>
      <c r="H18" s="48">
        <v>947</v>
      </c>
      <c r="I18" s="44">
        <f t="shared" si="0"/>
        <v>0</v>
      </c>
      <c r="J18" s="31">
        <f t="shared" si="1"/>
        <v>0</v>
      </c>
    </row>
    <row r="19" spans="1:10" x14ac:dyDescent="0.25">
      <c r="A19" s="20" t="str">
        <f>IF(ISBLANK(G19),"",MAX($A$4:A18)+1)</f>
        <v/>
      </c>
      <c r="B19" s="28"/>
      <c r="C19" s="32">
        <v>40892</v>
      </c>
      <c r="D19" s="30" t="s">
        <v>36</v>
      </c>
      <c r="E19" s="45"/>
      <c r="F19" s="46"/>
      <c r="G19" s="47"/>
      <c r="H19" s="48">
        <v>135</v>
      </c>
      <c r="I19" s="44">
        <f t="shared" si="0"/>
        <v>0</v>
      </c>
      <c r="J19" s="31">
        <f t="shared" si="1"/>
        <v>135</v>
      </c>
    </row>
    <row r="20" spans="1:10" x14ac:dyDescent="0.25">
      <c r="A20" s="20">
        <f>IF(ISBLANK(G20),"",MAX($A$4:A19)+1)</f>
        <v>14</v>
      </c>
      <c r="B20" s="28" t="s">
        <v>20</v>
      </c>
      <c r="C20" s="32">
        <v>40869</v>
      </c>
      <c r="D20" s="30" t="s">
        <v>36</v>
      </c>
      <c r="E20" s="45"/>
      <c r="F20" s="46"/>
      <c r="G20" s="47">
        <v>400</v>
      </c>
      <c r="H20" s="48">
        <v>400</v>
      </c>
      <c r="I20" s="44">
        <f t="shared" si="0"/>
        <v>0</v>
      </c>
      <c r="J20" s="31">
        <f t="shared" si="1"/>
        <v>0</v>
      </c>
    </row>
    <row r="21" spans="1:10" x14ac:dyDescent="0.25">
      <c r="A21" s="20">
        <f>IF(ISBLANK(G21),"",MAX($A$4:A20)+1)</f>
        <v>15</v>
      </c>
      <c r="B21" s="33" t="s">
        <v>21</v>
      </c>
      <c r="C21" s="32">
        <v>40667</v>
      </c>
      <c r="D21" s="10" t="s">
        <v>37</v>
      </c>
      <c r="E21" s="45"/>
      <c r="F21" s="46"/>
      <c r="G21" s="47">
        <v>435</v>
      </c>
      <c r="H21" s="48">
        <v>435</v>
      </c>
      <c r="I21" s="44">
        <f t="shared" si="0"/>
        <v>0</v>
      </c>
      <c r="J21" s="31">
        <f t="shared" si="1"/>
        <v>0</v>
      </c>
    </row>
    <row r="22" spans="1:10" x14ac:dyDescent="0.25">
      <c r="A22" s="20">
        <f>IF(ISBLANK(G22),"",MAX($A$4:A21)+1)</f>
        <v>16</v>
      </c>
      <c r="B22" s="33" t="s">
        <v>22</v>
      </c>
      <c r="C22" s="32">
        <v>40673</v>
      </c>
      <c r="D22" s="10" t="s">
        <v>37</v>
      </c>
      <c r="E22" s="45"/>
      <c r="F22" s="46"/>
      <c r="G22" s="47">
        <v>280</v>
      </c>
      <c r="H22" s="48">
        <v>279.89999999999998</v>
      </c>
      <c r="I22" s="44">
        <f t="shared" si="0"/>
        <v>0.1</v>
      </c>
      <c r="J22" s="31">
        <f t="shared" si="1"/>
        <v>0</v>
      </c>
    </row>
    <row r="23" spans="1:10" x14ac:dyDescent="0.25">
      <c r="A23" s="20">
        <f>IF(ISBLANK(G23),"",MAX($A$4:A22)+1)</f>
        <v>17</v>
      </c>
      <c r="B23" s="33" t="s">
        <v>23</v>
      </c>
      <c r="C23" s="32">
        <v>40673</v>
      </c>
      <c r="D23" s="10" t="s">
        <v>37</v>
      </c>
      <c r="E23" s="45"/>
      <c r="F23" s="46"/>
      <c r="G23" s="47">
        <v>1633.5</v>
      </c>
      <c r="H23" s="48">
        <v>1633.5</v>
      </c>
      <c r="I23" s="44">
        <f t="shared" si="0"/>
        <v>0</v>
      </c>
      <c r="J23" s="31">
        <f t="shared" si="1"/>
        <v>0</v>
      </c>
    </row>
    <row r="24" spans="1:10" x14ac:dyDescent="0.25">
      <c r="A24" s="20"/>
      <c r="B24" s="33" t="s">
        <v>24</v>
      </c>
      <c r="C24" s="32">
        <v>40679</v>
      </c>
      <c r="D24" s="10" t="s">
        <v>37</v>
      </c>
      <c r="E24" s="45"/>
      <c r="F24" s="46"/>
      <c r="G24" s="47">
        <v>197.5</v>
      </c>
      <c r="H24" s="48">
        <v>197.5</v>
      </c>
      <c r="I24" s="44">
        <f t="shared" si="0"/>
        <v>0</v>
      </c>
      <c r="J24" s="31">
        <f t="shared" si="1"/>
        <v>0</v>
      </c>
    </row>
    <row r="25" spans="1:10" x14ac:dyDescent="0.25">
      <c r="A25" s="20"/>
      <c r="B25" s="33" t="s">
        <v>25</v>
      </c>
      <c r="C25" s="32">
        <v>40680</v>
      </c>
      <c r="D25" s="10" t="s">
        <v>37</v>
      </c>
      <c r="E25" s="45"/>
      <c r="F25" s="46"/>
      <c r="G25" s="47">
        <v>5000</v>
      </c>
      <c r="H25" s="48">
        <v>4115.7</v>
      </c>
      <c r="I25" s="44">
        <f t="shared" si="0"/>
        <v>884.3</v>
      </c>
      <c r="J25" s="31">
        <f t="shared" si="1"/>
        <v>0</v>
      </c>
    </row>
    <row r="26" spans="1:10" x14ac:dyDescent="0.25">
      <c r="A26" s="20"/>
      <c r="B26" s="33" t="s">
        <v>26</v>
      </c>
      <c r="C26" s="32">
        <v>40695</v>
      </c>
      <c r="D26" s="10" t="s">
        <v>37</v>
      </c>
      <c r="E26" s="45"/>
      <c r="F26" s="46"/>
      <c r="G26" s="47">
        <v>5000</v>
      </c>
      <c r="H26" s="48">
        <v>4142</v>
      </c>
      <c r="I26" s="44">
        <f t="shared" si="0"/>
        <v>858</v>
      </c>
      <c r="J26" s="31">
        <f t="shared" si="1"/>
        <v>0</v>
      </c>
    </row>
    <row r="27" spans="1:10" x14ac:dyDescent="0.25">
      <c r="A27" s="20"/>
      <c r="B27" s="33" t="s">
        <v>27</v>
      </c>
      <c r="C27" s="32">
        <v>40704</v>
      </c>
      <c r="D27" s="10" t="s">
        <v>37</v>
      </c>
      <c r="E27" s="45"/>
      <c r="F27" s="46"/>
      <c r="G27" s="47">
        <v>800</v>
      </c>
      <c r="H27" s="48">
        <v>1718.6</v>
      </c>
      <c r="I27" s="44">
        <f t="shared" si="0"/>
        <v>0</v>
      </c>
      <c r="J27" s="31">
        <f t="shared" si="1"/>
        <v>918.6</v>
      </c>
    </row>
    <row r="28" spans="1:10" x14ac:dyDescent="0.25">
      <c r="A28" s="20"/>
      <c r="B28" s="33" t="s">
        <v>28</v>
      </c>
      <c r="C28" s="32">
        <v>24271</v>
      </c>
      <c r="D28" s="10" t="s">
        <v>37</v>
      </c>
      <c r="E28" s="45"/>
      <c r="F28" s="46"/>
      <c r="G28" s="47">
        <v>940</v>
      </c>
      <c r="H28" s="48">
        <v>203</v>
      </c>
      <c r="I28" s="44">
        <f t="shared" si="0"/>
        <v>737</v>
      </c>
      <c r="J28" s="31">
        <f t="shared" si="1"/>
        <v>0</v>
      </c>
    </row>
    <row r="29" spans="1:10" x14ac:dyDescent="0.25">
      <c r="A29" s="20"/>
      <c r="B29" s="33" t="s">
        <v>29</v>
      </c>
      <c r="C29" s="32">
        <v>40711</v>
      </c>
      <c r="D29" s="10" t="s">
        <v>37</v>
      </c>
      <c r="E29" s="45"/>
      <c r="F29" s="46"/>
      <c r="G29" s="47">
        <v>1000</v>
      </c>
      <c r="H29" s="48">
        <v>3420.65</v>
      </c>
      <c r="I29" s="44">
        <f t="shared" si="0"/>
        <v>0</v>
      </c>
      <c r="J29" s="31">
        <f t="shared" si="1"/>
        <v>2420.65</v>
      </c>
    </row>
    <row r="30" spans="1:10" x14ac:dyDescent="0.25">
      <c r="A30" s="20"/>
      <c r="B30" s="33" t="s">
        <v>30</v>
      </c>
      <c r="C30" s="32">
        <v>40718</v>
      </c>
      <c r="D30" s="10" t="s">
        <v>37</v>
      </c>
      <c r="E30" s="45"/>
      <c r="F30" s="46"/>
      <c r="G30" s="47">
        <v>2500</v>
      </c>
      <c r="H30" s="48"/>
      <c r="I30" s="44">
        <f t="shared" si="0"/>
        <v>2500</v>
      </c>
      <c r="J30" s="31">
        <f t="shared" si="1"/>
        <v>0</v>
      </c>
    </row>
    <row r="31" spans="1:10" x14ac:dyDescent="0.25">
      <c r="A31" s="20"/>
      <c r="B31" s="33" t="s">
        <v>31</v>
      </c>
      <c r="C31" s="32">
        <v>40723</v>
      </c>
      <c r="D31" s="10" t="s">
        <v>37</v>
      </c>
      <c r="E31" s="45"/>
      <c r="F31" s="46"/>
      <c r="G31" s="47">
        <v>2000</v>
      </c>
      <c r="H31" s="48">
        <v>3150</v>
      </c>
      <c r="I31" s="44">
        <f t="shared" si="0"/>
        <v>0</v>
      </c>
      <c r="J31" s="31">
        <f t="shared" si="1"/>
        <v>1150</v>
      </c>
    </row>
    <row r="32" spans="1:10" x14ac:dyDescent="0.25">
      <c r="A32" s="20"/>
      <c r="B32" s="33" t="s">
        <v>32</v>
      </c>
      <c r="C32" s="32">
        <v>40724</v>
      </c>
      <c r="D32" s="10" t="s">
        <v>37</v>
      </c>
      <c r="E32" s="45"/>
      <c r="F32" s="46"/>
      <c r="G32" s="47">
        <v>10000</v>
      </c>
      <c r="H32" s="48"/>
      <c r="I32" s="44">
        <f t="shared" si="0"/>
        <v>10000</v>
      </c>
      <c r="J32" s="31">
        <f t="shared" si="1"/>
        <v>0</v>
      </c>
    </row>
    <row r="33" spans="1:10" x14ac:dyDescent="0.25">
      <c r="A33" s="20"/>
      <c r="B33" s="33" t="s">
        <v>33</v>
      </c>
      <c r="C33" s="32">
        <v>40728</v>
      </c>
      <c r="D33" s="10" t="s">
        <v>37</v>
      </c>
      <c r="E33" s="45"/>
      <c r="F33" s="46"/>
      <c r="G33" s="47">
        <v>1000</v>
      </c>
      <c r="H33" s="48"/>
      <c r="I33" s="44">
        <f t="shared" si="0"/>
        <v>1000</v>
      </c>
      <c r="J33" s="31">
        <f t="shared" si="1"/>
        <v>0</v>
      </c>
    </row>
    <row r="34" spans="1:10" x14ac:dyDescent="0.25">
      <c r="A34" s="20"/>
      <c r="B34" s="33" t="s">
        <v>34</v>
      </c>
      <c r="C34" s="32">
        <v>40750</v>
      </c>
      <c r="D34" s="10" t="s">
        <v>37</v>
      </c>
      <c r="E34" s="45"/>
      <c r="F34" s="46"/>
      <c r="G34" s="47">
        <v>2000</v>
      </c>
      <c r="H34" s="48"/>
      <c r="I34" s="44">
        <f t="shared" si="0"/>
        <v>2000</v>
      </c>
      <c r="J34" s="31">
        <f t="shared" si="1"/>
        <v>0</v>
      </c>
    </row>
    <row r="35" spans="1:10" x14ac:dyDescent="0.25">
      <c r="A35" s="20"/>
      <c r="B35" s="33" t="s">
        <v>21</v>
      </c>
      <c r="C35" s="32"/>
      <c r="D35" s="10" t="s">
        <v>37</v>
      </c>
      <c r="E35" s="45"/>
      <c r="F35" s="46"/>
      <c r="G35" s="47"/>
      <c r="H35" s="48"/>
      <c r="I35" s="44"/>
      <c r="J35" s="31"/>
    </row>
    <row r="36" spans="1:10" x14ac:dyDescent="0.25">
      <c r="A36" s="20"/>
      <c r="B36" s="33" t="s">
        <v>21</v>
      </c>
      <c r="C36" s="32"/>
      <c r="D36" s="10" t="s">
        <v>37</v>
      </c>
      <c r="E36" s="45"/>
      <c r="F36" s="46"/>
      <c r="G36" s="47"/>
      <c r="H36" s="48"/>
      <c r="I36" s="44"/>
      <c r="J36" s="31"/>
    </row>
    <row r="37" spans="1:10" x14ac:dyDescent="0.25">
      <c r="A37" s="20"/>
      <c r="B37" s="33" t="s">
        <v>21</v>
      </c>
      <c r="C37" s="32"/>
      <c r="D37" s="10" t="s">
        <v>37</v>
      </c>
      <c r="E37" s="45"/>
      <c r="F37" s="46"/>
      <c r="G37" s="47"/>
      <c r="H37" s="48"/>
      <c r="I37" s="44"/>
      <c r="J37" s="31"/>
    </row>
    <row r="38" spans="1:10" x14ac:dyDescent="0.25">
      <c r="A38" s="20"/>
      <c r="B38" s="33" t="s">
        <v>21</v>
      </c>
      <c r="C38" s="32"/>
      <c r="D38" s="10" t="s">
        <v>37</v>
      </c>
      <c r="E38" s="45"/>
      <c r="F38" s="46"/>
      <c r="G38" s="47"/>
      <c r="H38" s="48"/>
      <c r="I38" s="44"/>
      <c r="J38" s="31"/>
    </row>
    <row r="39" spans="1:10" x14ac:dyDescent="0.25">
      <c r="A39" s="20"/>
      <c r="B39" s="33"/>
      <c r="C39" s="32"/>
      <c r="D39" s="10" t="s">
        <v>37</v>
      </c>
      <c r="E39" s="45"/>
      <c r="F39" s="46"/>
      <c r="G39" s="47"/>
      <c r="H39" s="48"/>
      <c r="I39" s="44"/>
      <c r="J39" s="31"/>
    </row>
    <row r="40" spans="1:10" x14ac:dyDescent="0.25">
      <c r="A40" s="20"/>
      <c r="B40" s="33"/>
      <c r="C40" s="32"/>
      <c r="D40" s="10" t="s">
        <v>37</v>
      </c>
      <c r="E40" s="45"/>
      <c r="F40" s="46"/>
      <c r="G40" s="47"/>
      <c r="H40" s="48"/>
      <c r="I40" s="44"/>
      <c r="J40" s="31"/>
    </row>
    <row r="41" spans="1:10" x14ac:dyDescent="0.25">
      <c r="A41" s="20"/>
      <c r="B41" s="33"/>
      <c r="C41" s="32"/>
      <c r="D41" s="10" t="s">
        <v>37</v>
      </c>
      <c r="E41" s="45"/>
      <c r="F41" s="46"/>
      <c r="G41" s="47"/>
      <c r="H41" s="48"/>
      <c r="I41" s="44"/>
      <c r="J41" s="31"/>
    </row>
    <row r="42" spans="1:10" x14ac:dyDescent="0.25">
      <c r="A42" s="20"/>
      <c r="B42" s="33"/>
      <c r="C42" s="32"/>
      <c r="D42" s="10" t="s">
        <v>37</v>
      </c>
      <c r="E42" s="45"/>
      <c r="F42" s="46"/>
      <c r="G42" s="47"/>
      <c r="H42" s="48"/>
      <c r="I42" s="44"/>
      <c r="J42" s="31"/>
    </row>
    <row r="43" spans="1:10" x14ac:dyDescent="0.25">
      <c r="A43" s="20"/>
      <c r="B43" s="33"/>
      <c r="C43" s="32"/>
      <c r="D43" s="10" t="s">
        <v>37</v>
      </c>
      <c r="E43" s="45"/>
      <c r="F43" s="46"/>
      <c r="G43" s="47"/>
      <c r="H43" s="48"/>
      <c r="I43" s="44"/>
      <c r="J43" s="31"/>
    </row>
    <row r="44" spans="1:10" x14ac:dyDescent="0.25">
      <c r="A44" s="20"/>
      <c r="B44" s="33"/>
      <c r="C44" s="32"/>
      <c r="D44" s="10" t="s">
        <v>37</v>
      </c>
      <c r="E44" s="45"/>
      <c r="F44" s="46"/>
      <c r="G44" s="47"/>
      <c r="H44" s="48"/>
      <c r="I44" s="44"/>
      <c r="J44" s="31"/>
    </row>
    <row r="45" spans="1:10" x14ac:dyDescent="0.25">
      <c r="A45" s="20"/>
      <c r="B45" s="33"/>
      <c r="C45" s="32"/>
      <c r="D45" s="10" t="s">
        <v>37</v>
      </c>
      <c r="E45" s="45"/>
      <c r="F45" s="46"/>
      <c r="G45" s="47"/>
      <c r="H45" s="48"/>
      <c r="I45" s="44"/>
      <c r="J45" s="31"/>
    </row>
    <row r="46" spans="1:10" x14ac:dyDescent="0.25">
      <c r="A46" s="20"/>
      <c r="B46" s="33"/>
      <c r="C46" s="32"/>
      <c r="D46" s="10" t="s">
        <v>37</v>
      </c>
      <c r="E46" s="45"/>
      <c r="F46" s="46"/>
      <c r="G46" s="47"/>
      <c r="H46" s="48"/>
      <c r="I46" s="44"/>
      <c r="J46" s="31"/>
    </row>
    <row r="47" spans="1:10" x14ac:dyDescent="0.25">
      <c r="A47" s="20"/>
      <c r="B47" s="33"/>
      <c r="C47" s="32"/>
      <c r="D47" s="10" t="s">
        <v>37</v>
      </c>
      <c r="E47" s="45"/>
      <c r="F47" s="46"/>
      <c r="G47" s="47"/>
      <c r="H47" s="48"/>
      <c r="I47" s="44"/>
      <c r="J47" s="31"/>
    </row>
    <row r="48" spans="1:10" x14ac:dyDescent="0.25">
      <c r="A48" s="20"/>
      <c r="B48" s="33"/>
      <c r="C48" s="32"/>
      <c r="D48" s="10" t="s">
        <v>37</v>
      </c>
      <c r="E48" s="45"/>
      <c r="F48" s="46"/>
      <c r="G48" s="47"/>
      <c r="H48" s="48"/>
      <c r="I48" s="44"/>
      <c r="J48" s="31"/>
    </row>
    <row r="49" spans="1:10" x14ac:dyDescent="0.25">
      <c r="A49" s="20"/>
      <c r="B49" s="33"/>
      <c r="C49" s="32"/>
      <c r="D49" s="10" t="s">
        <v>37</v>
      </c>
      <c r="E49" s="45"/>
      <c r="F49" s="46"/>
      <c r="G49" s="47"/>
      <c r="H49" s="48"/>
      <c r="I49" s="44"/>
      <c r="J49" s="31"/>
    </row>
    <row r="50" spans="1:10" x14ac:dyDescent="0.25">
      <c r="A50" s="20"/>
      <c r="B50" s="33"/>
      <c r="C50" s="32"/>
      <c r="D50" s="10" t="s">
        <v>37</v>
      </c>
      <c r="E50" s="45"/>
      <c r="F50" s="46"/>
      <c r="G50" s="47"/>
      <c r="H50" s="48"/>
      <c r="I50" s="44"/>
      <c r="J50" s="31"/>
    </row>
    <row r="51" spans="1:10" x14ac:dyDescent="0.25">
      <c r="A51" s="20"/>
      <c r="B51" s="33"/>
      <c r="C51" s="32"/>
      <c r="D51" s="10" t="s">
        <v>37</v>
      </c>
      <c r="E51" s="45"/>
      <c r="F51" s="46"/>
      <c r="G51" s="47"/>
      <c r="H51" s="48"/>
      <c r="I51" s="44"/>
      <c r="J51" s="31"/>
    </row>
    <row r="52" spans="1:10" x14ac:dyDescent="0.25">
      <c r="A52" s="20"/>
      <c r="B52" s="33"/>
      <c r="C52" s="32"/>
      <c r="D52" s="10" t="s">
        <v>37</v>
      </c>
      <c r="E52" s="45"/>
      <c r="F52" s="46"/>
      <c r="G52" s="47"/>
      <c r="H52" s="48"/>
      <c r="I52" s="44"/>
      <c r="J52" s="31"/>
    </row>
    <row r="53" spans="1:10" x14ac:dyDescent="0.25">
      <c r="A53" s="34"/>
      <c r="B53" s="34"/>
      <c r="C53" s="35"/>
      <c r="D53" s="36" t="s">
        <v>3</v>
      </c>
      <c r="E53" s="49">
        <f>SUM(E6:E52)</f>
        <v>0</v>
      </c>
      <c r="F53" s="50">
        <f>SUM(F6:F52)</f>
        <v>0</v>
      </c>
      <c r="G53" s="49">
        <f>SUM(G6:G52)</f>
        <v>140420.10999999999</v>
      </c>
      <c r="H53" s="50">
        <f>SUM(H6:H52)</f>
        <v>137546.37</v>
      </c>
      <c r="I53" s="49">
        <f t="shared" si="0"/>
        <v>2873.74</v>
      </c>
      <c r="J53" s="51">
        <f t="shared" si="1"/>
        <v>0</v>
      </c>
    </row>
    <row r="54" spans="1:10" x14ac:dyDescent="0.25">
      <c r="J54" s="37"/>
    </row>
    <row r="55" spans="1:10" x14ac:dyDescent="0.25">
      <c r="G55" s="37"/>
    </row>
    <row r="56" spans="1:10" x14ac:dyDescent="0.25">
      <c r="G56" s="37"/>
    </row>
  </sheetData>
  <mergeCells count="9">
    <mergeCell ref="G4:G5"/>
    <mergeCell ref="H4:H5"/>
    <mergeCell ref="A2:J2"/>
    <mergeCell ref="A4:A5"/>
    <mergeCell ref="B4:B5"/>
    <mergeCell ref="C4:C5"/>
    <mergeCell ref="D4:D5"/>
    <mergeCell ref="E4:F4"/>
    <mergeCell ref="I4:J4"/>
  </mergeCells>
  <pageMargins left="0.7" right="0.7" top="0.75" bottom="0.75" header="0.3" footer="0.3"/>
  <pageSetup paperSize="9" scale="88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Сводный</vt:lpstr>
      <vt:lpstr>Лист4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cp:lastPrinted>2012-03-15T19:58:10Z</cp:lastPrinted>
  <dcterms:created xsi:type="dcterms:W3CDTF">2012-03-15T18:09:15Z</dcterms:created>
  <dcterms:modified xsi:type="dcterms:W3CDTF">2012-03-15T21:16:13Z</dcterms:modified>
</cp:coreProperties>
</file>