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\\FILESERVER\Work\date\РЕГИОНЫ\ПИТЕР\ЗАРПЛАТА  (анализ)\ЗП по Кассе\Октябрь\"/>
    </mc:Choice>
  </mc:AlternateContent>
  <bookViews>
    <workbookView showSheetTabs="0" xWindow="0" yWindow="0" windowWidth="9300" windowHeight="4755" tabRatio="0" activeTab="1"/>
  </bookViews>
  <sheets>
    <sheet name="Лист1" sheetId="2" r:id="rId1"/>
    <sheet name="Sheet1" sheetId="1" r:id="rId2"/>
  </sheets>
  <calcPr calcId="152511"/>
</workbook>
</file>

<file path=xl/calcChain.xml><?xml version="1.0" encoding="utf-8"?>
<calcChain xmlns="http://schemas.openxmlformats.org/spreadsheetml/2006/main">
  <c r="J6" i="1" l="1"/>
  <c r="J5" i="1"/>
  <c r="F148" i="1" l="1"/>
  <c r="F180" i="1" l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7" i="1"/>
  <c r="G180" i="1" s="1"/>
  <c r="G149" i="1" l="1"/>
  <c r="G151" i="1"/>
  <c r="G153" i="1"/>
  <c r="G155" i="1"/>
  <c r="G157" i="1"/>
  <c r="G159" i="1"/>
  <c r="G161" i="1"/>
  <c r="G163" i="1"/>
  <c r="G165" i="1"/>
  <c r="G167" i="1"/>
  <c r="G169" i="1"/>
  <c r="G171" i="1"/>
  <c r="G173" i="1"/>
  <c r="G175" i="1"/>
  <c r="G177" i="1"/>
  <c r="G179" i="1"/>
  <c r="G148" i="1"/>
  <c r="G150" i="1"/>
  <c r="G152" i="1"/>
  <c r="G154" i="1"/>
  <c r="G156" i="1"/>
  <c r="G158" i="1"/>
  <c r="G160" i="1"/>
  <c r="G162" i="1"/>
  <c r="G164" i="1"/>
  <c r="G166" i="1"/>
  <c r="G168" i="1"/>
  <c r="G170" i="1"/>
  <c r="G172" i="1"/>
  <c r="G174" i="1"/>
  <c r="G176" i="1"/>
  <c r="G178" i="1"/>
  <c r="F181" i="1"/>
  <c r="F182" i="1" s="1"/>
</calcChain>
</file>

<file path=xl/sharedStrings.xml><?xml version="1.0" encoding="utf-8"?>
<sst xmlns="http://schemas.openxmlformats.org/spreadsheetml/2006/main" count="1232" uniqueCount="264">
  <si>
    <t>Журнал проводок за Октябрь 2014 г.</t>
  </si>
  <si>
    <t>21,71</t>
  </si>
  <si>
    <t>Дата</t>
  </si>
  <si>
    <t>Документ</t>
  </si>
  <si>
    <t>Содержание</t>
  </si>
  <si>
    <t>Дебет</t>
  </si>
  <si>
    <t>Кредит</t>
  </si>
  <si>
    <t>Сумма</t>
  </si>
  <si>
    <t>Кол-во</t>
  </si>
  <si>
    <t>Валюта</t>
  </si>
  <si>
    <t>Вал. Сумма</t>
  </si>
  <si>
    <t>01.10.14</t>
  </si>
  <si>
    <t>Операция 000713</t>
  </si>
  <si>
    <t>а/о Кочеткова Н. проезд
ЛЕСНАЯ
Транспортные расходы
проезд сотрудников
Кочеткова Н.В.
ЛЕСНАЯ</t>
  </si>
  <si>
    <t>21.1</t>
  </si>
  <si>
    <t>71.1</t>
  </si>
  <si>
    <t xml:space="preserve"> </t>
  </si>
  <si>
    <t>а/о Кочеткова Н. подарки
ЛЕСНАЯ
Представительские расходы
Мотивация
Кочеткова Н.В.
ЛЕСНАЯ</t>
  </si>
  <si>
    <t>Операция 000788</t>
  </si>
  <si>
    <t>а/о Горохов Б. лампы
ЛЕСНАЯ
МБП
ЭЛЕКТРОТОВАРЫ
Горохов Б.М.
Офис</t>
  </si>
  <si>
    <t>а/о Горохов Б. УЗО
РИО
МБП
СТРОИТЕЛЬНЫЕ МАТЕРИАЛЫ
Горохов Б.М.
Офис</t>
  </si>
  <si>
    <t>а/о Горохов Б. устройство защитного отключения
РИО
МБП
ОБОРУДОВАНИЕ
Горохов Б.М.
Офис</t>
  </si>
  <si>
    <t>а/о Горохов Б. коробка
МЕГА ПАРНАС
МБП
ЭЛЕКТРОТОВАРЫ
Горохов Б.М.
Офис</t>
  </si>
  <si>
    <t>02.10.14</t>
  </si>
  <si>
    <t>Операция 000789</t>
  </si>
  <si>
    <t>а/о Компанцев А. футорка, ниппель
МЕГА ДЫБЕНКО
МБП
САНТЕХНИКА
Компанцев А.В.
Офис</t>
  </si>
  <si>
    <t>а/о Компанцев А. ручки дверные
КАПИТОЛИЙ
МБП
СТРОИТЕЛЬНЫЕ МАТЕРИАЛЫ
Компанцев А.В.
Офис</t>
  </si>
  <si>
    <t>а/о Компанцев А. лампы
ЛОНДОН МОЛЛ
МБП
ЭЛЕКТРОТОВАРЫ
Компанцев А.В.
Офис</t>
  </si>
  <si>
    <t>а/о Компанцев А. клей
ПЯТЬ ОЗЕР
МБП
СТРОИТЕЛЬНЫЕ МАТЕРИАЛЫ
Компанцев А.В.
Офис</t>
  </si>
  <si>
    <t>а/о Компанцев А. лампы
ИЮНЬ
МБП
ЭЛЕКТРОТОВАРЫ
Компанцев А.В.
Офис</t>
  </si>
  <si>
    <t>а/о Компанцев А. крючок
ИЮНЬ
МБП
СТРОИТЕЛЬНЫЕ МАТЕРИАЛЫ
Компанцев А.В.
Офис</t>
  </si>
  <si>
    <t>а/о Компанцев А. слив-перелив
КАСТОРАМА
МБП
САНТЕХНИКА
Компанцев А.В.
Офис</t>
  </si>
  <si>
    <t>а/о Компанцев А. переключатель
КАПИТОЛИЙ
МБП
ЭЛЕКТРОТОВАРЫ
Компанцев А.В.
Офис</t>
  </si>
  <si>
    <t>а/о Компанцев А. лампы
МЕГА ПАРНАС
МБП
ЭЛЕКТРОТОВАРЫ
Компанцев А.В.
Офис</t>
  </si>
  <si>
    <t>а/о Компанцев А. душ-лейка
ГУЛЛИВЕР
МБП
САНТЕХНИКА
Компанцев А.В.
Офис</t>
  </si>
  <si>
    <t>а/о Компанцев А. краска
ЛЕСНАЯ
МБП
СТРОИТЕЛЬНЫЕ МАТЕРИАЛЫ
Компанцев А.В.
Офис</t>
  </si>
  <si>
    <t>а/о Компанцев А. лампы
ГУЛЛИВЕР
МБП
ЭЛЕКТРОТОВАРЫ
Компанцев А.В.
Офис</t>
  </si>
  <si>
    <t>а/о Компанцев А. лампы
МЕРКУРИЙ
МБП
ЭЛЕКТРОТОВАРЫ
Компанцев А.В.
Офис</t>
  </si>
  <si>
    <t>а/о Компанцев А. лампы
ГРАНД КАНЬОН
МБП
ЭЛЕКТРОТОВАРЫ
Компанцев А.В.
Офис</t>
  </si>
  <si>
    <t>а/о Компанцев А. шпингалет
МЕРКУРИЙ
МБП
СТРОИТЕЛЬНЫЕ МАТЕРИАЛЫ
Компанцев А.В.
Офис</t>
  </si>
  <si>
    <t>а/о Компанцев А. клемма
КАСТОРАМА
МБП
ЭЛЕКТРОТОВАРЫ
Компанцев А.В.
Офис</t>
  </si>
  <si>
    <t>а/о Компанцев А. защелка
МЕРКУРИЙ
МБП
СТРОИТЕЛЬНЫЕ МАТЕРИАЛЫ
Компанцев А.В.
Офис</t>
  </si>
  <si>
    <t>а/о Компанцев А. вал. р-ка
МЕГА ДЫБЕНКО
МБП
СТРОИТЕЛЬНЫЕ МАТЕРИАЛЫ
Компанцев А.В.
Офис</t>
  </si>
  <si>
    <t>03.10.14</t>
  </si>
  <si>
    <t>Операция 000752</t>
  </si>
  <si>
    <t>а/о Садрутдинова Г. проезд
МЕГА ПАРНАС
Транспортные расходы
проезд сотрудников
Садрутдинова Г.М.
МЕГА ПАРНАС</t>
  </si>
  <si>
    <t>а/о Садрутдинова Г. коробки
МЕГА ПАРНАС
Расходы по организации труда
Хоз. товары
Садрутдинова Г.М.
МЕГА ПАРНАС</t>
  </si>
  <si>
    <t>а/о Садрутдинова Г. подарки
МЕГА ПАРНАС
Представительские расходы
Мотивация
Садрутдинова Г.М.
МЕГА ПАРНАС</t>
  </si>
  <si>
    <t>06.10.14</t>
  </si>
  <si>
    <t>Операция 000753</t>
  </si>
  <si>
    <t>а/о Шаврова Е. аптечка
ПЯТЬ ОЗЕР
МБП
МЕДИКАМЕНТЫ
Шаврова Е.
ПЯТЬ ОЗЕР</t>
  </si>
  <si>
    <t>а/о Шаврова Е. подарки
ПЯТЬ ОЗЕР
Представительские расходы
Мотивация
Шаврова Е.
ПЯТЬ ОЗЕР</t>
  </si>
  <si>
    <t>Операция 000754</t>
  </si>
  <si>
    <t>а/о Кудрина К. проезд
КАПИТОЛИЙ
Транспортные расходы
проезд сотрудников
Кудрина К.А.
КАПИТОЛИЙ</t>
  </si>
  <si>
    <t>а/о Кудрина К. аптечка
КАПИТОЛИЙ
МБП
МЕДИКАМЕНТЫ
Кудрина К.А.
КАПИТОЛИЙ</t>
  </si>
  <si>
    <t>Операция 000755</t>
  </si>
  <si>
    <t>а/о Ступицкая А. аптечка
МЕРКУРИЙ
МБП
МЕДИКАМЕНТЫ
Ступицкая А.Б.
МЕРКУРИЙ</t>
  </si>
  <si>
    <t>а/о Ступицкая А. подарки
МЕРКУРИЙ
Представительские расходы
Мотивация
Ступицкая А.Б.
МЕРКУРИЙ</t>
  </si>
  <si>
    <t>Операция 000756</t>
  </si>
  <si>
    <t>а/о Березкина Т. проезд
МЕГА ДЫБЕНКО
Транспортные расходы
проезд сотрудников
Березкина Т.
МЕГА ДЫБЕНКО</t>
  </si>
  <si>
    <t>а/о Березкина Т. аптечка
МЕГА ДЫБЕНКО
МБП
МЕДИКАМЕНТЫ
Березкина Т.
МЕГА ДЫБЕНКО</t>
  </si>
  <si>
    <t>а/о Березкина Т. подарки
МЕГА ДЫБЕНКО
Представительские расходы
Мотивация
Березкина Т.
МЕГА ДЫБЕНКО</t>
  </si>
  <si>
    <t>Операция 000757</t>
  </si>
  <si>
    <t>а/о Манько Н. подарик
ГРАНД КАНЬОН
Представительские расходы
Мотивация
Манько Н.В.
ГРАНД КАНЬОН</t>
  </si>
  <si>
    <t>Операция 000758</t>
  </si>
  <si>
    <t>а/о Доведова Л. оплата моб.связи, подарки
ВЕЛИКАН ПАРК
Представительские расходы
Мотивация
Доведова Л.Ю.
ВЕЛИКАН ПАРК</t>
  </si>
  <si>
    <t>Операция 000759</t>
  </si>
  <si>
    <t>а/о Маскальский Н. проезд
ОКЕЙ ЛАДОЖСКАЯ
Транспортные расходы
проезд сотрудников
Маскальский Н.
ОКЕЙ ЛАДОЖСКАЯ</t>
  </si>
  <si>
    <t>а/о Маскальский Н. оплата моб.связи, подарки
ОКЕЙ ЛАДОЖСКАЯ
Представительские расходы
Мотивация
Маскальский Н.
ОКЕЙ ЛАДОЖСКАЯ</t>
  </si>
  <si>
    <t>Операция 000760</t>
  </si>
  <si>
    <t>а/о Шакина А. проезд
ЛОНДОН МОЛЛ
Транспортные расходы
проезд сотрудников
Шакина А.
ЛОНДОН МОЛЛ</t>
  </si>
  <si>
    <t>а/о Шакина А. аптечка
ЛОНДОН МОЛЛ
МБП
МЕДИКАМЕНТЫ
Шакина А.
ЛОНДОН МОЛЛ</t>
  </si>
  <si>
    <t>а/о Шакина А. соревнования
ЛОНДОН МОЛЛ
Представительские расходы
Соревнования
Шакина А.
ЛОНДОН МОЛЛ</t>
  </si>
  <si>
    <t>а/о Шакина А. подарки
ЛОНДОН МОЛЛ
Представительские расходы
Мотивация
Шакина А.
ЛОНДОН МОЛЛ</t>
  </si>
  <si>
    <t>Операция 000761</t>
  </si>
  <si>
    <t>а/о Флегонтова Е. проезд
КАСТОРАМА2
Транспортные расходы
проезд сотрудников
Флегонтова Е.
КАСТОРАМА2</t>
  </si>
  <si>
    <t>а/о Флегонтова Е. аптечка
КАСТОРАМА2
МБП
МЕДИКАМЕНТЫ
Флегонтова Е.
КАСТОРАМА2</t>
  </si>
  <si>
    <t>а/о Флегонтова Е. соревнования
КАСТОРАМА2
Представительские расходы
Соревнования
Флегонтова Е.
КАСТОРАМА2</t>
  </si>
  <si>
    <t>а/о Флегонтова Е. подарки
КАСТОРАМА2
Представительские расходы
Мотивация
Флегонтова Е.
КАСТОРАМА2</t>
  </si>
  <si>
    <t>Операция 000762</t>
  </si>
  <si>
    <t>а/о Молчанова Е. аптечка
МЕЖДУНАРОДНАЯ
МБП
МЕДИКАМЕНТЫ
Молчанова Е.
МЕЖДУНАРОДНАЯ</t>
  </si>
  <si>
    <t>а/о Молчанова Е. подарки
МЕЖДУНАРОДНАЯ
Представительские расходы
Мотивация
Молчанова Е.
МЕЖДУНАРОДНАЯ</t>
  </si>
  <si>
    <t>а/о Молчанова Е. соревнования
МЕЖДУНАРОДНАЯ
Представительские расходы
Соревнования
Молчанова Е.
МЕЖДУНАРОДНАЯ</t>
  </si>
  <si>
    <t>Операция 000763</t>
  </si>
  <si>
    <t>а/о Романенко Е. проезд
ЛЕТО
Транспортные расходы
проезд сотрудников
Романенко Е.Г.
ЛЕТО</t>
  </si>
  <si>
    <t>а/о Романенко Е. аптечка
ЛЕТО
МБП
МЕДИКАМЕНТЫ
Романенко Е.Г.
ЛЕТО</t>
  </si>
  <si>
    <t>а/о Романенко Е. серификаты
ЛЕТО
Представительские расходы
Мотивация
Романенко Е.Г.
ЛЕТО</t>
  </si>
  <si>
    <t>а/о Романенко Е. соревнования
ЛЕТО
Представительские расходы
Соревнования
Романенко Е.Г.
ЛЕТО</t>
  </si>
  <si>
    <t>Операция 000764</t>
  </si>
  <si>
    <t>а/о Погребенко Н. проезд
ОКЕЙ БОЛЬШЕВИКОВ
Транспортные расходы
проезд сотрудников
Погребенко Н.
ОКЕЙ БОЛЬШЕВИКОВ</t>
  </si>
  <si>
    <t>а/о Погребенко Н. аптечка
ОКЕЙ БОЛЬШЕВИКОВ
МБП
МЕДИКАМЕНТЫ
Погребенко Н.
ОКЕЙ БОЛЬШЕВИКОВ</t>
  </si>
  <si>
    <t>а/о Погребенко Н. подарки
ОКЕЙ БОЛЬШЕВИКОВ
Представительские расходы
Мотивация
Погребенко Н.
ОКЕЙ БОЛЬШЕВИКОВ</t>
  </si>
  <si>
    <t>Операция 000765</t>
  </si>
  <si>
    <t>а/о Майорова О. порезд
КАСТОРАМА
Транспортные расходы
проезд сотрудников
Майорова О.
КАСТОРАМА</t>
  </si>
  <si>
    <t>а/о Майорова О. замок врезной
КАСТОРАМА
Расходы по организации труда
Хоз. товары
Майорова О.
КАСТОРАМА</t>
  </si>
  <si>
    <t>а/о Майорова О. подарки
КАСТОРАМА
Представительские расходы
Мотивация
Майорова О.
КАСТОРАМА</t>
  </si>
  <si>
    <t>Операция 000766</t>
  </si>
  <si>
    <t>а/о Хохлова Т. проезд
ЖЕМЧУЖНАЯ ПЛАЗА
Транспортные расходы
проезд сотрудников
Хохлова Т.А.
ЖЕМЧУЖНАЯ ПЛАЗА</t>
  </si>
  <si>
    <t>а/о Хохлова Т. подарки
ЖЕМЧУЖНАЯ ПЛАЗА
Представительские расходы
Мотивация
Хохлова Т.А.
ЖЕМЧУЖНАЯ ПЛАЗА</t>
  </si>
  <si>
    <t>а/о Хохлова Т. соревнования
ЖЕМЧУЖНАЯ ПЛАЗА
Представительские расходы
Соревнования
Хохлова Т.А.
ЖЕМЧУЖНАЯ ПЛАЗА</t>
  </si>
  <si>
    <t>Операция 000767</t>
  </si>
  <si>
    <t>а/о Мазницина О. проезд
ГУЛЛИВЕР
Транспортные расходы
проезд сотрудников
Мазницина О.В.
ГУЛЛИВЕР</t>
  </si>
  <si>
    <t>а/о Мазницина О. подарки
ГУЛЛИВЕР
Представительские расходы
Мотивация
Мазницина О.В.
ГУЛЛИВЕР</t>
  </si>
  <si>
    <t>Операция 000768</t>
  </si>
  <si>
    <t>а/о Гарнина Ю. проезд
КОНТИНЕНТ
Транспортные расходы
проезд сотрудников
Гаранина Ю.
КОНТИНЕНТ</t>
  </si>
  <si>
    <t>а/о Гарнина Ю. пломбы
КОНТИНЕНТ
Расходы по организации труда
пломбы
Гаранина Ю.
КОНТИНЕНТ</t>
  </si>
  <si>
    <t>а/о Гарнина Ю. изг.ключей
КОНТИНЕНТ
Расходы по организации труда
Изготовление ключей
Гаранина Ю.
КОНТИНЕНТ</t>
  </si>
  <si>
    <t>а/о Гарнина Ю. книга отзывов
КОНТИНЕНТ
МБП
КАНЦТОВАРЫ
Гаранина Ю.
КОНТИНЕНТ</t>
  </si>
  <si>
    <t>а/о Гарнина Ю. батарейка
КОНТИНЕНТ
Расходы по организации труда
Хоз. товары
Гаранина Ю.
КОНТИНЕНТ</t>
  </si>
  <si>
    <t>а/о Гарнина Ю. подарки
КОНТИНЕНТ
Представительские расходы
Мотивация
Гаранина Ю.
КОНТИНЕНТ</t>
  </si>
  <si>
    <t>а/о Гарнина Ю. соревнования
КОНТИНЕНТ
Представительские расходы
Соревнования
Гаранина Ю.
КОНТИНЕНТ</t>
  </si>
  <si>
    <t>Операция 000769</t>
  </si>
  <si>
    <t>а/о Пищикова А. проезд
НЕВСКИЙ 180
Транспортные расходы
проезд сотрудников
Пищикова А.В.
НЕВСКИЙ 180</t>
  </si>
  <si>
    <t>а/о Пищикова А. подарки
НЕВСКИЙ 180
Представительские расходы
Мотивация
Пищикова А.В.
НЕВСКИЙ 180</t>
  </si>
  <si>
    <t>Операция 000770</t>
  </si>
  <si>
    <t>а/о Матвеева Д. проезд
НЕПТУН
Транспортные расходы
проезд сотрудников
Матвеева Д.
НЕПТУН</t>
  </si>
  <si>
    <t>а/о Матвеева Д. подарки
НЕПТУН
Представительские расходы
Мотивация
Матвеева Д.
НЕПТУН</t>
  </si>
  <si>
    <t>Операция 000771</t>
  </si>
  <si>
    <t>а/о Исекеева А. аптечка
МОСКОВСКИЙ 2
МБП
МЕДИКАМЕНТЫ
Исекеева А.Ю.
МОСКОВСКИЙ 2</t>
  </si>
  <si>
    <t>а/о Исекеева А. батарейки
МОСКОВСКИЙ 2
Расходы по организации труда
Хоз. товары
Исекеева А.Ю.
МОСКОВСКИЙ 2</t>
  </si>
  <si>
    <t>а/о Исекеева А. подарки
МОСКОВСКИЙ 2
Представительские расходы
Мотивация
Исекеева А.Ю.
МОСКОВСКИЙ 2</t>
  </si>
  <si>
    <t>Операция 000772</t>
  </si>
  <si>
    <t>а/о Новожилова А. проезд
РИО
Транспортные расходы
проезд сотрудников
Новожилова А.А.
РИО</t>
  </si>
  <si>
    <t>а/о Новожилова А. аптечка
РИО
МБП
МЕДИКАМЕНТЫ
Новожилова А.А.
РИО</t>
  </si>
  <si>
    <t>а/о Новожилова А. подарки
РИО
Представительские расходы
Мотивация
Новожилова А.А.
РИО</t>
  </si>
  <si>
    <t>Операция 000773</t>
  </si>
  <si>
    <t>а/о Клеймёнова А. проезд
ИЮНЬ
Транспортные расходы
проезд сотрудников
Клеймёнова А.
ИЮНЬ</t>
  </si>
  <si>
    <t>а/о Клеймёнова А. подарки
ИЮНЬ
Представительские расходы
Мотивация
Клеймёнова А.
ИЮНЬ</t>
  </si>
  <si>
    <t>Операция 000774</t>
  </si>
  <si>
    <t>а/о Свиньин М. собрание( сладкое)
БАЛКАНСКАЯ
Представительские расходы
Собрание
Свиньин М.
БАЛКАНСКАЯ</t>
  </si>
  <si>
    <t>а/о Свиньин М. подарик
БАЛКАНСКАЯ
Представительские расходы
Мотивация
Свиньин М.
БАЛКАНСКАЯ</t>
  </si>
  <si>
    <t>а/о Свиньин М. соревнования
БАЛКАНСКАЯ
Представительские расходы
Соревнования
Свиньин М.
БАЛКАНСКАЯ</t>
  </si>
  <si>
    <t>Операция 000775</t>
  </si>
  <si>
    <t>а/о Бойкова Л. проезд
ЗВЕЗДНАЯ
Транспортные расходы
проезд сотрудников
Бойкова Л.А.
ЗВЕЗДНАЯ</t>
  </si>
  <si>
    <t>а/о Бойкова Л. соревнования
ЗВЕЗДНАЯ
Представительские расходы
Соревнования
Бойкова Л.А.
ЗВЕЗДНАЯ</t>
  </si>
  <si>
    <t>а/о Бойкова Л. подарик
ЗВЕЗДНАЯ
Представительские расходы
Мотивация
Бойкова Л.А.
ЗВЕЗДНАЯ</t>
  </si>
  <si>
    <t>Операция 000776</t>
  </si>
  <si>
    <t>а/о Мартышина Э. проезд
РАДУГА
Транспортные расходы
проезд сотрудников
Мартышина Э.
РАДУГА</t>
  </si>
  <si>
    <t>а/о Мартышина Э. соревнования
РАДУГА
Представительские расходы
Соревнования
Мартышина Э.
РАДУГА</t>
  </si>
  <si>
    <t>а/о Мартышина Э. подаорки
РАДУГА
Представительские расходы
Мотивация
Мартышина Э.
РАДУГА</t>
  </si>
  <si>
    <t>Операция 000777</t>
  </si>
  <si>
    <t>а/о Грин Е. подарки
АКАДЕМ ПАРК
Представительские расходы
Мотивация
Грин Е.
АКАДЕМ ПАРК</t>
  </si>
  <si>
    <t>Операция 000778</t>
  </si>
  <si>
    <t>а/о Парфенова Е. проезд
БУХАРЕСТСКАЯ
Транспортные расходы
проезд сотрудников
Парфенова Е.М.
БУХАРЕСТСКАЯ</t>
  </si>
  <si>
    <t>а/о Парфенова Е. подарки
БУХАРЕСТСКАЯ
Представительские расходы
Мотивация
Парфенова Е.М.
БУХАРЕСТСКАЯ</t>
  </si>
  <si>
    <t>Операция 000779</t>
  </si>
  <si>
    <t>а/о Белова Е. проезд
ЮЖНЫЙ ПОЛЮС
Транспортные расходы
проезд сотрудников
Белова Е.В.
ЮЖНЫЙ ПОЛЮС</t>
  </si>
  <si>
    <t>а/о Белова Е. соревнования
ЮЖНЫЙ ПОЛЮС
Представительские расходы
Соревнования
Белова Е.В.
ЮЖНЫЙ ПОЛЮС</t>
  </si>
  <si>
    <t>а/о Белова Е. подарки
ЮЖНЫЙ ПОЛЮС
Представительские расходы
Мотивация
Белова Е.В.
ЮЖНЫЙ ПОЛЮС</t>
  </si>
  <si>
    <t>Операция 000780</t>
  </si>
  <si>
    <t>а/о Маркелов Д. проезд
ПИТЕРЛЭНД
Транспортные расходы
проезд сотрудников
Маркелов Д.
ПИТЕРЛЭНД</t>
  </si>
  <si>
    <t>а/о Маркелов Д. подарки
ПИТЕРЛЭНД
Представительские расходы
Мотивация
Маркелов Д.
ПИТЕРЛЭНД</t>
  </si>
  <si>
    <t>07.10.14</t>
  </si>
  <si>
    <t>Операция 000785</t>
  </si>
  <si>
    <t>а/о Гаврилова Н. клей, фотообои
СИТИ МОЛЛ
Расходы по организации труда
Хоз. товары
Гаврилова Н.
СИТИ МОЛЛ</t>
  </si>
  <si>
    <t>а/о Гаврилова Н. подарки
СИТИ МОЛЛ
Представительские расходы
Мотивация
Гаврилова Н.
СИТИ МОЛЛ</t>
  </si>
  <si>
    <t>Операция 000786</t>
  </si>
  <si>
    <t>а/о Позняковская Е. такси
ГАЛЕРЕЯ
Транспортные расходы
проезд сотрудников
Позняковская Е.Н.
ГАЛЕРЕЯ</t>
  </si>
  <si>
    <t>а/о Позняковская Е. соревнования
ГАЛЕРЕЯ
Представительские расходы
Соревнования
Позняковская Е.Н.
ГАЛЕРЕЯ</t>
  </si>
  <si>
    <t>а/о Позняковская Е. подарки
ГАЛЕРЕЯ
Представительские расходы
Мотивация
Позняковская Е.Н.
ГАЛЕРЕЯ</t>
  </si>
  <si>
    <t>08.10.14</t>
  </si>
  <si>
    <t>Операция 000791</t>
  </si>
  <si>
    <t>а/о Дундина О. контрольный визит
МОСКОВСКИЙ 2
Расходы по организации труда
Контрольная закупка
Дундина О.С.
Торговля</t>
  </si>
  <si>
    <t>а/о Дундина О. контрольный визит
НЕВСКИЙ 180
Расходы по организации труда
Контрольная закупка
Дундина О.С.
Торговля</t>
  </si>
  <si>
    <t>а/о Дундина О. контрольный визит
БУХАРЕСТСКАЯ
Расходы по организации труда
Контрольная закупка
Дундина О.С.
Торговля</t>
  </si>
  <si>
    <t>а/о Дундина О. контрольный визит
РИО
Расходы по организации труда
Контрольная закупка
Дундина О.С.
Торговля</t>
  </si>
  <si>
    <t>Операция 000792</t>
  </si>
  <si>
    <t>а/о Поташева К. контрольный визит
ОКЕЙ ЛАДОЖСКАЯ
Расходы по организации труда
Контрольная закупка
Поташева К.В.
Торговля</t>
  </si>
  <si>
    <t>а/о Поташева К. контрольный визит
ЛОНДОН МОЛЛ
Расходы по организации труда
Контрольная закупка
Поташева К.В.
Торговля</t>
  </si>
  <si>
    <t>а/о Поташева К. контрольный визит
КАСТОРАМА
Расходы по организации труда
Контрольная закупка
Поташева К.В.
Торговля</t>
  </si>
  <si>
    <t>а/о Поташева К. контрольный визит
ОКЕЙ БОЛЬШЕВИКОВ
Расходы по организации труда
Контрольная закупка
Поташева К.В.
Торговля</t>
  </si>
  <si>
    <t>а/о Поташева К. контрольный визит
ИЮНЬ
Расходы по организации труда
Контрольная закупка
Поташева К.В.
Торговля</t>
  </si>
  <si>
    <t>а/о Поташева К. контрольный визит
МЕГА ДЫБЕНКО
Расходы по организации труда
Контрольная закупка
Поташева К.В.
Торговля</t>
  </si>
  <si>
    <t>Операция 000793</t>
  </si>
  <si>
    <t>а/о Кулякина А. промоутеры
ВЕЛИКАН ПАРК
Реклама
промоутеры
Кулякина А.
Офис</t>
  </si>
  <si>
    <t>а/о Кулякина А. промоутеры
НЕВСКИЙ 180
Реклама
промоутеры
Кулякина А.
Офис</t>
  </si>
  <si>
    <t>Операция 000800</t>
  </si>
  <si>
    <t>а/о Стыжов Е. фурнитура к плинтусу
МОСКОВСКИЙ 2
МБП
СТРОИТЕЛЬНЫЕ МАТЕРИАЛЫ
Стыжов Е.Г
Офис</t>
  </si>
  <si>
    <t>а/о Стыжов Е. стойка
МОСКОВСКИЙ 2
МБП
СТРОИТЕЛЬНЫЕ МАТЕРИАЛЫ
Стыжов Е.Г
Офис</t>
  </si>
  <si>
    <t>а/о Стыжов Е. лампы
КАСТОРАМА2
МБП
ЭЛЕКТРОТОВАРЫ
Стыжов Е.Г
Офис</t>
  </si>
  <si>
    <t>а/о Стыжов Е. выкл-ль
КАСТОРАМА2
МБП
ЭЛЕКТРОТОВАРЫ
Стыжов Е.Г
Офис</t>
  </si>
  <si>
    <t>а/о Стыжов Е. клеммник
МОСКОВСКИЙ 2
МБП
ЭЛЕКТРОТОВАРЫ
Стыжов Е.Г
Офис</t>
  </si>
  <si>
    <t>а/о Стыжов Е. лампы
ЖЕМЧУЖНАЯ ПЛАЗА
МБП
ЭЛЕКТРОТОВАРЫ
Стыжов Е.Г
Офис</t>
  </si>
  <si>
    <t>а/о Стыжов Е. подводка, ключ
ЮЖНЫЙ ПОЛЮС
МБП
САНТЕХНИКА
Стыжов Е.Г
Офис</t>
  </si>
  <si>
    <t>а/о Стыжов Е. подводка, ключ
БАЛКАНСКАЯ
МБП
САНТЕХНИКА
Стыжов Е.Г
Офис</t>
  </si>
  <si>
    <t>31.10.14</t>
  </si>
  <si>
    <t>Операция 000823</t>
  </si>
  <si>
    <t>а/о Стыжов Е. ручка дверная
МОСКОВСКИЙ 2
МБП
СТРОИТЕЛЬНЫЕ МАТЕРИАЛЫ
Стыжов Е.Г
Офис</t>
  </si>
  <si>
    <t>а/о Стыжов Е. тройник, плоскогубцы
ЖЕМЧУЖНАЯ ПЛАЗА
МБП
ИНСТРУМЕНТ
Стыжов Е.Г
Офис</t>
  </si>
  <si>
    <t>а/о Стыжов Е. шайбы
МОСКОВСКИЙ 2
МБП
СТРОИТЕЛЬНЫЕ МАТЕРИАЛЫ
Стыжов Е.Г
Офис</t>
  </si>
  <si>
    <t>а/о Стыжов Е. шайбы
ЗВЕЗДНАЯ
МБП
СТРОИТЕЛЬНЫЕ МАТЕРИАЛЫ
Стыжов Е.Г
Офис</t>
  </si>
  <si>
    <t>а/о Стыжов Е. лампы
МОСКОВСКИЙ 2
МБП
ЭЛЕКТРОТОВАРЫ
Стыжов Е.Г
Офис</t>
  </si>
  <si>
    <t>а/о Стыжов Е. подводка
БАЛКАНСКАЯ
МБП
САНТЕХНИКА
Стыжов Е.Г
Офис</t>
  </si>
  <si>
    <t>а/о Стыжов Е. сетевой фильтр
ГАЛЕРЕЯ
МБП
СТРОИТЕЛЬНЫЕ МАТЕРИАЛЫ
Стыжов Е.Г
Офис</t>
  </si>
  <si>
    <t>а/о Стыжов Е. лампы
РИО
МБП
ЭЛЕКТРОТОВАРЫ
Стыжов Е.Г
Офис</t>
  </si>
  <si>
    <t>Операция 000824</t>
  </si>
  <si>
    <t>а/о Лихачева Е. оплата штрафа по кафе Мега Дыбенко (проверка Роспотребнадзора)
МЕГА ДЫБЕНКО
Расходы по организации труда
Штрафы
Лихачева Е.В.
Офис</t>
  </si>
  <si>
    <t>Итого</t>
  </si>
  <si>
    <t>АКАДЕМ ПАРК</t>
  </si>
  <si>
    <t>БАЛКАНСКАЯ</t>
  </si>
  <si>
    <t>БУХАРЕСТСКАЯ</t>
  </si>
  <si>
    <t>ВЕЛИКАН ПАРК</t>
  </si>
  <si>
    <t>ЗВЕЗДНАЯ</t>
  </si>
  <si>
    <t>ЖЕМЧУЖНАЯ ПЛАЗА</t>
  </si>
  <si>
    <t>ГАЛЕРЕЯ</t>
  </si>
  <si>
    <t>ГРАНД КАНЬОН</t>
  </si>
  <si>
    <t>ГУЛЛИВЕР</t>
  </si>
  <si>
    <t>ИЮНЬ</t>
  </si>
  <si>
    <t>КАСТОРАМА</t>
  </si>
  <si>
    <t>КАСТОРАМА2</t>
  </si>
  <si>
    <t>КАПИТОЛИЙ</t>
  </si>
  <si>
    <t>КОНТИНЕНТ</t>
  </si>
  <si>
    <t>ЛЕСНАЯ</t>
  </si>
  <si>
    <t>ЛЕТО</t>
  </si>
  <si>
    <t>ЛОНДОН МОЛЛ</t>
  </si>
  <si>
    <t>МЕГА ДЫБЕНКО</t>
  </si>
  <si>
    <t>МЕГА ПАРНАС</t>
  </si>
  <si>
    <t>МЕЖДУНАРОДНАЯ</t>
  </si>
  <si>
    <t>МЕРКУРИЙ</t>
  </si>
  <si>
    <t>МОСКОВСКИЙ 2</t>
  </si>
  <si>
    <t>НЕВСКИЙ 180</t>
  </si>
  <si>
    <t>НЕПТУН</t>
  </si>
  <si>
    <t>ОКЕЙ БОГАТЫРСКИЙ</t>
  </si>
  <si>
    <t>ОКЕЙ БОЛЬШЕВИКОВ</t>
  </si>
  <si>
    <t>ОКЕЙ ЛАДОЖСКАЯ</t>
  </si>
  <si>
    <t>ПИТЕРЛЭНД</t>
  </si>
  <si>
    <t>ПЯТЬ ОЗЕР</t>
  </si>
  <si>
    <t>РАДУГА</t>
  </si>
  <si>
    <t>РИО</t>
  </si>
  <si>
    <t>СИТИ МОЛЛ</t>
  </si>
  <si>
    <t>ЮЖНЫЙ ПОЛЮС</t>
  </si>
  <si>
    <t>"АКАДЕМ ПАРК"</t>
  </si>
  <si>
    <t>"БАЛКАНСКАЯ"</t>
  </si>
  <si>
    <t>"БУХАРЕСТСКАЯ"</t>
  </si>
  <si>
    <t>"ВЕЛИКАН ПАРК"</t>
  </si>
  <si>
    <t>"ЗВЕЗДНАЯ"</t>
  </si>
  <si>
    <t>"ЖЕМЧУЖНАЯ ПЛАЗА"</t>
  </si>
  <si>
    <t>"ГАЛЕРЕЯ"</t>
  </si>
  <si>
    <t>"ГРАНД КАНЬОН"</t>
  </si>
  <si>
    <t>"ГУЛЛИВЕР"</t>
  </si>
  <si>
    <t>"ИЮНЬ"</t>
  </si>
  <si>
    <t>"КАСТОРАМА"</t>
  </si>
  <si>
    <t>"КАСТОРАМА2"</t>
  </si>
  <si>
    <t>"КАПИТОЛИЙ"</t>
  </si>
  <si>
    <t>"КОНТИНЕНТ"</t>
  </si>
  <si>
    <t>"ЛОНДОН МОЛЛ"</t>
  </si>
  <si>
    <t>"МЕГА ДЫБЕНКО"</t>
  </si>
  <si>
    <t>"МЕГА ПАРНАС"</t>
  </si>
  <si>
    <t>"МЕЖДУНАРОДНАЯ"</t>
  </si>
  <si>
    <t>"МЕРКУРИЙ"</t>
  </si>
  <si>
    <t>"МОСКОВСКИЙ 2"</t>
  </si>
  <si>
    <t>"НЕВСКИЙ 180"</t>
  </si>
  <si>
    <t>"НЕПТУН"</t>
  </si>
  <si>
    <t>"ОКЕЙ БОГАТЫРСКИЙ"</t>
  </si>
  <si>
    <t>"ОКЕЙ БОЛЬШЕВИКОВ"</t>
  </si>
  <si>
    <t>"ОКЕЙ ЛАДОЖСКАЯ"</t>
  </si>
  <si>
    <t>"ПИТЕРЛЭНД"</t>
  </si>
  <si>
    <t>"ПЯТЬ ОЗЕР"</t>
  </si>
  <si>
    <t>"РАДУГА"</t>
  </si>
  <si>
    <t>"РИО"</t>
  </si>
  <si>
    <t>"СИТИ МОЛЛ"</t>
  </si>
  <si>
    <t>"ЮЖНЫЙ ПОЛЮС"</t>
  </si>
  <si>
    <t>"*ЛЕСНАЯ*"</t>
  </si>
  <si>
    <t>"*ЛЕТО*"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</si>
</sst>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\-0.00"/>
    <numFmt numFmtId="165" formatCode="#,##0.00;[Red]\-#,##0.00"/>
  </numFmts>
  <fonts count="6" x14ac:knownFonts="1">
    <font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horizontal="left"/>
    </xf>
  </cellStyleXfs>
  <cellXfs count="36">
    <xf numFmtId="0" fontId="0" fillId="0" borderId="0" xfId="0" applyAlignment="1"/>
    <xf numFmtId="0" fontId="0" fillId="2" borderId="1" xfId="0" applyFill="1" applyBorder="1" applyAlignment="1">
      <alignment wrapText="1"/>
    </xf>
    <xf numFmtId="0" fontId="0" fillId="2" borderId="1" xfId="0" applyFill="1" applyBorder="1" applyAlignment="1"/>
    <xf numFmtId="0" fontId="1" fillId="0" borderId="0" xfId="0" applyFont="1" applyAlignment="1">
      <alignment horizontal="centerContinuous" wrapText="1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 vertical="center" wrapText="1"/>
    </xf>
    <xf numFmtId="0" fontId="0" fillId="0" borderId="0" xfId="0" applyAlignment="1">
      <alignment horizontal="centerContinuous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 wrapText="1"/>
    </xf>
    <xf numFmtId="0" fontId="0" fillId="0" borderId="6" xfId="0" applyBorder="1" applyAlignment="1">
      <alignment vertical="top"/>
    </xf>
    <xf numFmtId="164" fontId="0" fillId="0" borderId="6" xfId="0" applyNumberFormat="1" applyBorder="1" applyAlignment="1">
      <alignment horizontal="right" vertical="top"/>
    </xf>
    <xf numFmtId="0" fontId="0" fillId="0" borderId="6" xfId="0" applyBorder="1" applyAlignment="1">
      <alignment horizontal="right" vertical="top"/>
    </xf>
    <xf numFmtId="0" fontId="0" fillId="0" borderId="7" xfId="0" applyBorder="1" applyAlignment="1">
      <alignment horizontal="right" vertical="top"/>
    </xf>
    <xf numFmtId="165" fontId="0" fillId="0" borderId="6" xfId="0" applyNumberFormat="1" applyBorder="1" applyAlignment="1">
      <alignment horizontal="right" vertical="top"/>
    </xf>
    <xf numFmtId="165" fontId="0" fillId="0" borderId="3" xfId="0" applyNumberForma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3" xfId="0" applyBorder="1" applyAlignment="1"/>
    <xf numFmtId="0" fontId="0" fillId="0" borderId="4" xfId="0" applyBorder="1" applyAlignment="1">
      <alignment horizontal="right"/>
    </xf>
    <xf numFmtId="4" fontId="0" fillId="0" borderId="0" xfId="0" applyNumberFormat="1" applyAlignment="1"/>
    <xf numFmtId="0" fontId="4" fillId="0" borderId="8" xfId="0" applyFont="1" applyFill="1" applyBorder="1">
      <alignment horizontal="left"/>
    </xf>
    <xf numFmtId="4" fontId="0" fillId="0" borderId="9" xfId="0" applyNumberFormat="1" applyBorder="1" applyAlignment="1"/>
    <xf numFmtId="0" fontId="4" fillId="0" borderId="10" xfId="0" applyFont="1" applyFill="1" applyBorder="1">
      <alignment horizontal="left"/>
    </xf>
    <xf numFmtId="4" fontId="0" fillId="0" borderId="11" xfId="0" applyNumberFormat="1" applyBorder="1" applyAlignment="1"/>
    <xf numFmtId="0" fontId="5" fillId="0" borderId="10" xfId="0" applyFont="1" applyFill="1" applyBorder="1">
      <alignment horizontal="left"/>
    </xf>
    <xf numFmtId="0" fontId="4" fillId="0" borderId="10" xfId="0" applyFont="1" applyFill="1" applyBorder="1" applyAlignment="1">
      <alignment horizontal="left" wrapText="1"/>
    </xf>
    <xf numFmtId="0" fontId="5" fillId="0" borderId="12" xfId="0" applyFont="1" applyFill="1" applyBorder="1">
      <alignment horizontal="left"/>
    </xf>
    <xf numFmtId="4" fontId="0" fillId="0" borderId="13" xfId="0" applyNumberFormat="1" applyBorder="1" applyAlignment="1"/>
    <xf numFmtId="4" fontId="3" fillId="0" borderId="0" xfId="0" applyNumberFormat="1" applyFont="1" applyAlignment="1"/>
    <xf numFmtId="49" fontId="0" fillId="0" borderId="0" xfId="0" applyNumberFormat="1" applyAlignment="1"/>
    <xf numFmtId="0" fontId="0" fillId="3" borderId="6" xfId="0" applyFill="1" applyBorder="1" applyAlignment="1">
      <alignment vertical="top" wrapText="1"/>
    </xf>
    <xf numFmtId="0" fontId="0" fillId="0" borderId="2" xfId="0" applyBorder="1" applyAlignment="1">
      <alignment horizontal="left"/>
    </xf>
    <xf numFmtId="0" fontId="0" fillId="4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1025" name="Текст 1"/>
        <xdr:cNvSpPr txBox="1">
          <a:spLocks noChangeArrowheads="1"/>
        </xdr:cNvSpPr>
      </xdr:nvSpPr>
      <xdr:spPr bwMode="auto">
        <a:xfrm>
          <a:off x="657225" y="0"/>
          <a:ext cx="73342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3"/>
        </a:solidFill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Настройка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104775</xdr:colOff>
      <xdr:row>1</xdr:row>
      <xdr:rowOff>0</xdr:rowOff>
    </xdr:to>
    <xdr:sp macro="" textlink="">
      <xdr:nvSpPr>
        <xdr:cNvPr id="1026" name="Текст 2"/>
        <xdr:cNvSpPr txBox="1">
          <a:spLocks noChangeArrowheads="1"/>
        </xdr:cNvSpPr>
      </xdr:nvSpPr>
      <xdr:spPr bwMode="auto">
        <a:xfrm>
          <a:off x="0" y="0"/>
          <a:ext cx="65722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3"/>
        </a:solidFill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Обновить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" workbookViewId="0">
      <selection activeCell="A3" sqref="A3"/>
    </sheetView>
  </sheetViews>
  <sheetFormatPr defaultRowHeight="11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2"/>
  <sheetViews>
    <sheetView tabSelected="1" workbookViewId="0">
      <selection activeCell="E8" sqref="E8"/>
    </sheetView>
  </sheetViews>
  <sheetFormatPr defaultRowHeight="11.25" x14ac:dyDescent="0.2"/>
  <cols>
    <col min="1" max="1" width="9.6640625" customWidth="1"/>
    <col min="2" max="2" width="16.1640625" bestFit="1" customWidth="1"/>
    <col min="3" max="3" width="44.33203125" customWidth="1"/>
    <col min="4" max="4" width="10.1640625" customWidth="1"/>
    <col min="5" max="5" width="24.33203125" customWidth="1"/>
    <col min="6" max="6" width="13" customWidth="1"/>
    <col min="7" max="7" width="11.5" customWidth="1"/>
    <col min="8" max="8" width="10.33203125" customWidth="1"/>
    <col min="9" max="9" width="11.5" customWidth="1"/>
    <col min="10" max="256" width="10.33203125" customWidth="1"/>
  </cols>
  <sheetData>
    <row r="1" spans="1:10" s="2" customFormat="1" x14ac:dyDescent="0.2">
      <c r="A1" s="1"/>
    </row>
    <row r="2" spans="1:10" ht="15.75" x14ac:dyDescent="0.25">
      <c r="A2" s="3" t="s">
        <v>0</v>
      </c>
      <c r="B2" s="4"/>
      <c r="C2" s="4"/>
      <c r="D2" s="4"/>
      <c r="E2" s="4"/>
      <c r="F2" s="4"/>
      <c r="G2" s="4"/>
      <c r="H2" s="4"/>
      <c r="I2" s="4"/>
    </row>
    <row r="3" spans="1:10" s="7" customFormat="1" ht="12.75" x14ac:dyDescent="0.2">
      <c r="A3" s="5" t="s">
        <v>1</v>
      </c>
      <c r="B3" s="6"/>
      <c r="C3" s="6"/>
      <c r="D3" s="6"/>
      <c r="E3" s="6"/>
      <c r="F3" s="6"/>
      <c r="G3" s="6"/>
      <c r="H3" s="6"/>
      <c r="I3" s="6"/>
    </row>
    <row r="4" spans="1:10" x14ac:dyDescent="0.2">
      <c r="A4" s="8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10" t="s">
        <v>10</v>
      </c>
    </row>
    <row r="5" spans="1:10" ht="67.5" x14ac:dyDescent="0.2">
      <c r="A5" s="11" t="s">
        <v>11</v>
      </c>
      <c r="B5" s="12" t="s">
        <v>12</v>
      </c>
      <c r="C5" s="33" t="s">
        <v>13</v>
      </c>
      <c r="D5" s="13" t="s">
        <v>14</v>
      </c>
      <c r="E5" s="13" t="s">
        <v>15</v>
      </c>
      <c r="F5" s="14">
        <v>155</v>
      </c>
      <c r="G5" s="15" t="s">
        <v>16</v>
      </c>
      <c r="H5" s="13" t="s">
        <v>16</v>
      </c>
      <c r="I5" s="16" t="s">
        <v>16</v>
      </c>
      <c r="J5" s="35" t="str">
        <f>IF(C5="*ЛЕСНАЯ*","лесная","НЕТ")</f>
        <v>НЕТ</v>
      </c>
    </row>
    <row r="6" spans="1:10" ht="67.5" x14ac:dyDescent="0.2">
      <c r="A6" s="11" t="s">
        <v>11</v>
      </c>
      <c r="B6" s="12" t="s">
        <v>12</v>
      </c>
      <c r="C6" s="33" t="s">
        <v>17</v>
      </c>
      <c r="D6" s="13" t="s">
        <v>14</v>
      </c>
      <c r="E6" s="13" t="s">
        <v>15</v>
      </c>
      <c r="F6" s="17">
        <v>3409.7</v>
      </c>
      <c r="G6" s="15" t="s">
        <v>16</v>
      </c>
      <c r="H6" s="13" t="s">
        <v>16</v>
      </c>
      <c r="I6" s="16" t="s">
        <v>16</v>
      </c>
      <c r="J6" s="35" t="str">
        <f>VLOOKUP(C6,B148:C180,2)</f>
        <v>ЮЖНЫЙ ПОЛЮС</v>
      </c>
    </row>
    <row r="7" spans="1:10" ht="67.5" x14ac:dyDescent="0.2">
      <c r="A7" s="11" t="s">
        <v>11</v>
      </c>
      <c r="B7" s="12" t="s">
        <v>18</v>
      </c>
      <c r="C7" s="33" t="s">
        <v>19</v>
      </c>
      <c r="D7" s="13" t="s">
        <v>14</v>
      </c>
      <c r="E7" s="13" t="s">
        <v>15</v>
      </c>
      <c r="F7" s="14">
        <v>54</v>
      </c>
      <c r="G7" s="15" t="s">
        <v>16</v>
      </c>
      <c r="H7" s="13" t="s">
        <v>16</v>
      </c>
      <c r="I7" s="16" t="s">
        <v>16</v>
      </c>
      <c r="J7" s="35"/>
    </row>
    <row r="8" spans="1:10" ht="67.5" x14ac:dyDescent="0.2">
      <c r="A8" s="11" t="s">
        <v>11</v>
      </c>
      <c r="B8" s="12" t="s">
        <v>18</v>
      </c>
      <c r="C8" s="33" t="s">
        <v>20</v>
      </c>
      <c r="D8" s="13" t="s">
        <v>14</v>
      </c>
      <c r="E8" s="13" t="s">
        <v>15</v>
      </c>
      <c r="F8" s="14">
        <v>799</v>
      </c>
      <c r="G8" s="15" t="s">
        <v>16</v>
      </c>
      <c r="H8" s="13" t="s">
        <v>16</v>
      </c>
      <c r="I8" s="16" t="s">
        <v>16</v>
      </c>
      <c r="J8" s="35"/>
    </row>
    <row r="9" spans="1:10" ht="78.75" x14ac:dyDescent="0.2">
      <c r="A9" s="11" t="s">
        <v>11</v>
      </c>
      <c r="B9" s="12" t="s">
        <v>18</v>
      </c>
      <c r="C9" s="33" t="s">
        <v>21</v>
      </c>
      <c r="D9" s="13" t="s">
        <v>14</v>
      </c>
      <c r="E9" s="13" t="s">
        <v>15</v>
      </c>
      <c r="F9" s="14">
        <v>880</v>
      </c>
      <c r="G9" s="15" t="s">
        <v>16</v>
      </c>
      <c r="H9" s="13" t="s">
        <v>16</v>
      </c>
      <c r="I9" s="16" t="s">
        <v>16</v>
      </c>
      <c r="J9" s="35"/>
    </row>
    <row r="10" spans="1:10" ht="67.5" x14ac:dyDescent="0.2">
      <c r="A10" s="11" t="s">
        <v>11</v>
      </c>
      <c r="B10" s="12" t="s">
        <v>18</v>
      </c>
      <c r="C10" s="33" t="s">
        <v>22</v>
      </c>
      <c r="D10" s="13" t="s">
        <v>14</v>
      </c>
      <c r="E10" s="13" t="s">
        <v>15</v>
      </c>
      <c r="F10" s="14">
        <v>330</v>
      </c>
      <c r="G10" s="15" t="s">
        <v>16</v>
      </c>
      <c r="H10" s="13" t="s">
        <v>16</v>
      </c>
      <c r="I10" s="16" t="s">
        <v>16</v>
      </c>
      <c r="J10" s="35"/>
    </row>
    <row r="11" spans="1:10" ht="67.5" x14ac:dyDescent="0.2">
      <c r="A11" s="11" t="s">
        <v>23</v>
      </c>
      <c r="B11" s="12" t="s">
        <v>24</v>
      </c>
      <c r="C11" s="33" t="s">
        <v>25</v>
      </c>
      <c r="D11" s="13" t="s">
        <v>14</v>
      </c>
      <c r="E11" s="13" t="s">
        <v>15</v>
      </c>
      <c r="F11" s="14">
        <v>65</v>
      </c>
      <c r="G11" s="15" t="s">
        <v>16</v>
      </c>
      <c r="H11" s="13" t="s">
        <v>16</v>
      </c>
      <c r="I11" s="16" t="s">
        <v>16</v>
      </c>
      <c r="J11" s="35"/>
    </row>
    <row r="12" spans="1:10" ht="67.5" x14ac:dyDescent="0.2">
      <c r="A12" s="11" t="s">
        <v>23</v>
      </c>
      <c r="B12" s="12" t="s">
        <v>24</v>
      </c>
      <c r="C12" s="33" t="s">
        <v>26</v>
      </c>
      <c r="D12" s="13" t="s">
        <v>14</v>
      </c>
      <c r="E12" s="13" t="s">
        <v>15</v>
      </c>
      <c r="F12" s="14">
        <v>90</v>
      </c>
      <c r="G12" s="15" t="s">
        <v>16</v>
      </c>
      <c r="H12" s="13" t="s">
        <v>16</v>
      </c>
      <c r="I12" s="16" t="s">
        <v>16</v>
      </c>
      <c r="J12" s="35"/>
    </row>
    <row r="13" spans="1:10" ht="67.5" x14ac:dyDescent="0.2">
      <c r="A13" s="11" t="s">
        <v>23</v>
      </c>
      <c r="B13" s="12" t="s">
        <v>24</v>
      </c>
      <c r="C13" s="33" t="s">
        <v>27</v>
      </c>
      <c r="D13" s="13" t="s">
        <v>14</v>
      </c>
      <c r="E13" s="13" t="s">
        <v>15</v>
      </c>
      <c r="F13" s="14">
        <v>54</v>
      </c>
      <c r="G13" s="15" t="s">
        <v>16</v>
      </c>
      <c r="H13" s="13" t="s">
        <v>16</v>
      </c>
      <c r="I13" s="16" t="s">
        <v>16</v>
      </c>
      <c r="J13" s="35"/>
    </row>
    <row r="14" spans="1:10" ht="67.5" x14ac:dyDescent="0.2">
      <c r="A14" s="11" t="s">
        <v>23</v>
      </c>
      <c r="B14" s="12" t="s">
        <v>24</v>
      </c>
      <c r="C14" s="33" t="s">
        <v>28</v>
      </c>
      <c r="D14" s="13" t="s">
        <v>14</v>
      </c>
      <c r="E14" s="13" t="s">
        <v>15</v>
      </c>
      <c r="F14" s="14">
        <v>45</v>
      </c>
      <c r="G14" s="15" t="s">
        <v>16</v>
      </c>
      <c r="H14" s="13" t="s">
        <v>16</v>
      </c>
      <c r="I14" s="16" t="s">
        <v>16</v>
      </c>
      <c r="J14" s="35"/>
    </row>
    <row r="15" spans="1:10" ht="67.5" x14ac:dyDescent="0.2">
      <c r="A15" s="11" t="s">
        <v>23</v>
      </c>
      <c r="B15" s="12" t="s">
        <v>24</v>
      </c>
      <c r="C15" s="33" t="s">
        <v>29</v>
      </c>
      <c r="D15" s="13" t="s">
        <v>14</v>
      </c>
      <c r="E15" s="13" t="s">
        <v>15</v>
      </c>
      <c r="F15" s="14">
        <v>122</v>
      </c>
      <c r="G15" s="15" t="s">
        <v>16</v>
      </c>
      <c r="H15" s="13" t="s">
        <v>16</v>
      </c>
      <c r="I15" s="16" t="s">
        <v>16</v>
      </c>
      <c r="J15" s="35"/>
    </row>
    <row r="16" spans="1:10" ht="67.5" x14ac:dyDescent="0.2">
      <c r="A16" s="11" t="s">
        <v>23</v>
      </c>
      <c r="B16" s="12" t="s">
        <v>24</v>
      </c>
      <c r="C16" s="33" t="s">
        <v>30</v>
      </c>
      <c r="D16" s="13" t="s">
        <v>14</v>
      </c>
      <c r="E16" s="13" t="s">
        <v>15</v>
      </c>
      <c r="F16" s="14">
        <v>110</v>
      </c>
      <c r="G16" s="15" t="s">
        <v>16</v>
      </c>
      <c r="H16" s="13" t="s">
        <v>16</v>
      </c>
      <c r="I16" s="16" t="s">
        <v>16</v>
      </c>
      <c r="J16" s="35"/>
    </row>
    <row r="17" spans="1:10" ht="67.5" x14ac:dyDescent="0.2">
      <c r="A17" s="11" t="s">
        <v>23</v>
      </c>
      <c r="B17" s="12" t="s">
        <v>24</v>
      </c>
      <c r="C17" s="33" t="s">
        <v>31</v>
      </c>
      <c r="D17" s="13" t="s">
        <v>14</v>
      </c>
      <c r="E17" s="13" t="s">
        <v>15</v>
      </c>
      <c r="F17" s="14">
        <v>117</v>
      </c>
      <c r="G17" s="15" t="s">
        <v>16</v>
      </c>
      <c r="H17" s="13" t="s">
        <v>16</v>
      </c>
      <c r="I17" s="16" t="s">
        <v>16</v>
      </c>
      <c r="J17" s="35"/>
    </row>
    <row r="18" spans="1:10" ht="67.5" x14ac:dyDescent="0.2">
      <c r="A18" s="11" t="s">
        <v>23</v>
      </c>
      <c r="B18" s="12" t="s">
        <v>24</v>
      </c>
      <c r="C18" s="33" t="s">
        <v>32</v>
      </c>
      <c r="D18" s="13" t="s">
        <v>14</v>
      </c>
      <c r="E18" s="13" t="s">
        <v>15</v>
      </c>
      <c r="F18" s="14">
        <v>225</v>
      </c>
      <c r="G18" s="15" t="s">
        <v>16</v>
      </c>
      <c r="H18" s="13" t="s">
        <v>16</v>
      </c>
      <c r="I18" s="16" t="s">
        <v>16</v>
      </c>
      <c r="J18" s="35"/>
    </row>
    <row r="19" spans="1:10" ht="67.5" x14ac:dyDescent="0.2">
      <c r="A19" s="11" t="s">
        <v>23</v>
      </c>
      <c r="B19" s="12" t="s">
        <v>24</v>
      </c>
      <c r="C19" s="33" t="s">
        <v>33</v>
      </c>
      <c r="D19" s="13" t="s">
        <v>14</v>
      </c>
      <c r="E19" s="13" t="s">
        <v>15</v>
      </c>
      <c r="F19" s="14">
        <v>199</v>
      </c>
      <c r="G19" s="15" t="s">
        <v>16</v>
      </c>
      <c r="H19" s="13" t="s">
        <v>16</v>
      </c>
      <c r="I19" s="16" t="s">
        <v>16</v>
      </c>
      <c r="J19" s="35"/>
    </row>
    <row r="20" spans="1:10" ht="67.5" x14ac:dyDescent="0.2">
      <c r="A20" s="11" t="s">
        <v>23</v>
      </c>
      <c r="B20" s="12" t="s">
        <v>24</v>
      </c>
      <c r="C20" s="33" t="s">
        <v>34</v>
      </c>
      <c r="D20" s="13" t="s">
        <v>14</v>
      </c>
      <c r="E20" s="13" t="s">
        <v>15</v>
      </c>
      <c r="F20" s="14">
        <v>157</v>
      </c>
      <c r="G20" s="15" t="s">
        <v>16</v>
      </c>
      <c r="H20" s="13" t="s">
        <v>16</v>
      </c>
      <c r="I20" s="16" t="s">
        <v>16</v>
      </c>
      <c r="J20" s="35"/>
    </row>
    <row r="21" spans="1:10" ht="67.5" x14ac:dyDescent="0.2">
      <c r="A21" s="11" t="s">
        <v>23</v>
      </c>
      <c r="B21" s="12" t="s">
        <v>24</v>
      </c>
      <c r="C21" s="33" t="s">
        <v>35</v>
      </c>
      <c r="D21" s="13" t="s">
        <v>14</v>
      </c>
      <c r="E21" s="13" t="s">
        <v>15</v>
      </c>
      <c r="F21" s="14">
        <v>187</v>
      </c>
      <c r="G21" s="15" t="s">
        <v>16</v>
      </c>
      <c r="H21" s="13" t="s">
        <v>16</v>
      </c>
      <c r="I21" s="16" t="s">
        <v>16</v>
      </c>
      <c r="J21" s="35"/>
    </row>
    <row r="22" spans="1:10" ht="67.5" x14ac:dyDescent="0.2">
      <c r="A22" s="11" t="s">
        <v>23</v>
      </c>
      <c r="B22" s="12" t="s">
        <v>24</v>
      </c>
      <c r="C22" s="33" t="s">
        <v>36</v>
      </c>
      <c r="D22" s="13" t="s">
        <v>14</v>
      </c>
      <c r="E22" s="13" t="s">
        <v>15</v>
      </c>
      <c r="F22" s="14">
        <v>174.5</v>
      </c>
      <c r="G22" s="15" t="s">
        <v>16</v>
      </c>
      <c r="H22" s="13" t="s">
        <v>16</v>
      </c>
      <c r="I22" s="16" t="s">
        <v>16</v>
      </c>
      <c r="J22" s="35"/>
    </row>
    <row r="23" spans="1:10" ht="67.5" x14ac:dyDescent="0.2">
      <c r="A23" s="11" t="s">
        <v>23</v>
      </c>
      <c r="B23" s="12" t="s">
        <v>24</v>
      </c>
      <c r="C23" s="33" t="s">
        <v>37</v>
      </c>
      <c r="D23" s="13" t="s">
        <v>14</v>
      </c>
      <c r="E23" s="13" t="s">
        <v>15</v>
      </c>
      <c r="F23" s="14">
        <v>174.5</v>
      </c>
      <c r="G23" s="15" t="s">
        <v>16</v>
      </c>
      <c r="H23" s="13" t="s">
        <v>16</v>
      </c>
      <c r="I23" s="16" t="s">
        <v>16</v>
      </c>
      <c r="J23" s="35"/>
    </row>
    <row r="24" spans="1:10" ht="67.5" x14ac:dyDescent="0.2">
      <c r="A24" s="11" t="s">
        <v>23</v>
      </c>
      <c r="B24" s="12" t="s">
        <v>24</v>
      </c>
      <c r="C24" s="33" t="s">
        <v>37</v>
      </c>
      <c r="D24" s="13" t="s">
        <v>14</v>
      </c>
      <c r="E24" s="13" t="s">
        <v>15</v>
      </c>
      <c r="F24" s="14">
        <v>52</v>
      </c>
      <c r="G24" s="15" t="s">
        <v>16</v>
      </c>
      <c r="H24" s="13" t="s">
        <v>16</v>
      </c>
      <c r="I24" s="16" t="s">
        <v>16</v>
      </c>
      <c r="J24" s="35"/>
    </row>
    <row r="25" spans="1:10" ht="67.5" x14ac:dyDescent="0.2">
      <c r="A25" s="11" t="s">
        <v>23</v>
      </c>
      <c r="B25" s="12" t="s">
        <v>24</v>
      </c>
      <c r="C25" s="33" t="s">
        <v>36</v>
      </c>
      <c r="D25" s="13" t="s">
        <v>14</v>
      </c>
      <c r="E25" s="13" t="s">
        <v>15</v>
      </c>
      <c r="F25" s="14">
        <v>52</v>
      </c>
      <c r="G25" s="15" t="s">
        <v>16</v>
      </c>
      <c r="H25" s="13" t="s">
        <v>16</v>
      </c>
      <c r="I25" s="16" t="s">
        <v>16</v>
      </c>
      <c r="J25" s="35"/>
    </row>
    <row r="26" spans="1:10" ht="67.5" x14ac:dyDescent="0.2">
      <c r="A26" s="11" t="s">
        <v>23</v>
      </c>
      <c r="B26" s="12" t="s">
        <v>24</v>
      </c>
      <c r="C26" s="33" t="s">
        <v>36</v>
      </c>
      <c r="D26" s="13" t="s">
        <v>14</v>
      </c>
      <c r="E26" s="13" t="s">
        <v>15</v>
      </c>
      <c r="F26" s="14">
        <v>171.5</v>
      </c>
      <c r="G26" s="15" t="s">
        <v>16</v>
      </c>
      <c r="H26" s="13" t="s">
        <v>16</v>
      </c>
      <c r="I26" s="16" t="s">
        <v>16</v>
      </c>
      <c r="J26" s="35"/>
    </row>
    <row r="27" spans="1:10" ht="67.5" x14ac:dyDescent="0.2">
      <c r="A27" s="11" t="s">
        <v>23</v>
      </c>
      <c r="B27" s="12" t="s">
        <v>24</v>
      </c>
      <c r="C27" s="33" t="s">
        <v>38</v>
      </c>
      <c r="D27" s="13" t="s">
        <v>14</v>
      </c>
      <c r="E27" s="13" t="s">
        <v>15</v>
      </c>
      <c r="F27" s="14">
        <v>171.5</v>
      </c>
      <c r="G27" s="15" t="s">
        <v>16</v>
      </c>
      <c r="H27" s="13" t="s">
        <v>16</v>
      </c>
      <c r="I27" s="16" t="s">
        <v>16</v>
      </c>
      <c r="J27" s="35"/>
    </row>
    <row r="28" spans="1:10" ht="67.5" x14ac:dyDescent="0.2">
      <c r="A28" s="11" t="s">
        <v>23</v>
      </c>
      <c r="B28" s="12" t="s">
        <v>24</v>
      </c>
      <c r="C28" s="33" t="s">
        <v>39</v>
      </c>
      <c r="D28" s="13" t="s">
        <v>14</v>
      </c>
      <c r="E28" s="13" t="s">
        <v>15</v>
      </c>
      <c r="F28" s="14">
        <v>70</v>
      </c>
      <c r="G28" s="15" t="s">
        <v>16</v>
      </c>
      <c r="H28" s="13" t="s">
        <v>16</v>
      </c>
      <c r="I28" s="16" t="s">
        <v>16</v>
      </c>
      <c r="J28" s="35"/>
    </row>
    <row r="29" spans="1:10" ht="67.5" x14ac:dyDescent="0.2">
      <c r="A29" s="11" t="s">
        <v>23</v>
      </c>
      <c r="B29" s="12" t="s">
        <v>24</v>
      </c>
      <c r="C29" s="33" t="s">
        <v>40</v>
      </c>
      <c r="D29" s="13" t="s">
        <v>14</v>
      </c>
      <c r="E29" s="13" t="s">
        <v>15</v>
      </c>
      <c r="F29" s="14">
        <v>74</v>
      </c>
      <c r="G29" s="15" t="s">
        <v>16</v>
      </c>
      <c r="H29" s="13" t="s">
        <v>16</v>
      </c>
      <c r="I29" s="16" t="s">
        <v>16</v>
      </c>
      <c r="J29" s="35"/>
    </row>
    <row r="30" spans="1:10" ht="67.5" x14ac:dyDescent="0.2">
      <c r="A30" s="11" t="s">
        <v>23</v>
      </c>
      <c r="B30" s="12" t="s">
        <v>24</v>
      </c>
      <c r="C30" s="33" t="s">
        <v>41</v>
      </c>
      <c r="D30" s="13" t="s">
        <v>14</v>
      </c>
      <c r="E30" s="13" t="s">
        <v>15</v>
      </c>
      <c r="F30" s="14">
        <v>200</v>
      </c>
      <c r="G30" s="15" t="s">
        <v>16</v>
      </c>
      <c r="H30" s="13" t="s">
        <v>16</v>
      </c>
      <c r="I30" s="16" t="s">
        <v>16</v>
      </c>
      <c r="J30" s="35"/>
    </row>
    <row r="31" spans="1:10" ht="67.5" x14ac:dyDescent="0.2">
      <c r="A31" s="11" t="s">
        <v>23</v>
      </c>
      <c r="B31" s="12" t="s">
        <v>24</v>
      </c>
      <c r="C31" s="33" t="s">
        <v>42</v>
      </c>
      <c r="D31" s="13" t="s">
        <v>14</v>
      </c>
      <c r="E31" s="13" t="s">
        <v>15</v>
      </c>
      <c r="F31" s="14">
        <v>74</v>
      </c>
      <c r="G31" s="15" t="s">
        <v>16</v>
      </c>
      <c r="H31" s="13" t="s">
        <v>16</v>
      </c>
      <c r="I31" s="16" t="s">
        <v>16</v>
      </c>
      <c r="J31" s="35"/>
    </row>
    <row r="32" spans="1:10" ht="67.5" x14ac:dyDescent="0.2">
      <c r="A32" s="11" t="s">
        <v>43</v>
      </c>
      <c r="B32" s="12" t="s">
        <v>44</v>
      </c>
      <c r="C32" s="33" t="s">
        <v>45</v>
      </c>
      <c r="D32" s="13" t="s">
        <v>14</v>
      </c>
      <c r="E32" s="13" t="s">
        <v>15</v>
      </c>
      <c r="F32" s="14">
        <v>186</v>
      </c>
      <c r="G32" s="15" t="s">
        <v>16</v>
      </c>
      <c r="H32" s="13" t="s">
        <v>16</v>
      </c>
      <c r="I32" s="16" t="s">
        <v>16</v>
      </c>
      <c r="J32" s="35"/>
    </row>
    <row r="33" spans="1:10" ht="67.5" x14ac:dyDescent="0.2">
      <c r="A33" s="11" t="s">
        <v>43</v>
      </c>
      <c r="B33" s="12" t="s">
        <v>44</v>
      </c>
      <c r="C33" s="33" t="s">
        <v>46</v>
      </c>
      <c r="D33" s="13" t="s">
        <v>14</v>
      </c>
      <c r="E33" s="13" t="s">
        <v>15</v>
      </c>
      <c r="F33" s="14">
        <v>297</v>
      </c>
      <c r="G33" s="15" t="s">
        <v>16</v>
      </c>
      <c r="H33" s="13" t="s">
        <v>16</v>
      </c>
      <c r="I33" s="16" t="s">
        <v>16</v>
      </c>
      <c r="J33" s="35"/>
    </row>
    <row r="34" spans="1:10" ht="67.5" x14ac:dyDescent="0.2">
      <c r="A34" s="11" t="s">
        <v>43</v>
      </c>
      <c r="B34" s="12" t="s">
        <v>44</v>
      </c>
      <c r="C34" s="33" t="s">
        <v>47</v>
      </c>
      <c r="D34" s="13" t="s">
        <v>14</v>
      </c>
      <c r="E34" s="13" t="s">
        <v>15</v>
      </c>
      <c r="F34" s="17">
        <v>3663.9</v>
      </c>
      <c r="G34" s="15" t="s">
        <v>16</v>
      </c>
      <c r="H34" s="13" t="s">
        <v>16</v>
      </c>
      <c r="I34" s="16" t="s">
        <v>16</v>
      </c>
      <c r="J34" s="35"/>
    </row>
    <row r="35" spans="1:10" ht="67.5" x14ac:dyDescent="0.2">
      <c r="A35" s="11" t="s">
        <v>48</v>
      </c>
      <c r="B35" s="12" t="s">
        <v>49</v>
      </c>
      <c r="C35" s="33" t="s">
        <v>50</v>
      </c>
      <c r="D35" s="13" t="s">
        <v>14</v>
      </c>
      <c r="E35" s="13" t="s">
        <v>15</v>
      </c>
      <c r="F35" s="14">
        <v>210</v>
      </c>
      <c r="G35" s="15" t="s">
        <v>16</v>
      </c>
      <c r="H35" s="13" t="s">
        <v>16</v>
      </c>
      <c r="I35" s="16" t="s">
        <v>16</v>
      </c>
      <c r="J35" s="35"/>
    </row>
    <row r="36" spans="1:10" ht="67.5" x14ac:dyDescent="0.2">
      <c r="A36" s="11" t="s">
        <v>48</v>
      </c>
      <c r="B36" s="12" t="s">
        <v>49</v>
      </c>
      <c r="C36" s="33" t="s">
        <v>51</v>
      </c>
      <c r="D36" s="13" t="s">
        <v>14</v>
      </c>
      <c r="E36" s="13" t="s">
        <v>15</v>
      </c>
      <c r="F36" s="17">
        <v>1087.0999999999999</v>
      </c>
      <c r="G36" s="15" t="s">
        <v>16</v>
      </c>
      <c r="H36" s="13" t="s">
        <v>16</v>
      </c>
      <c r="I36" s="16" t="s">
        <v>16</v>
      </c>
      <c r="J36" s="35"/>
    </row>
    <row r="37" spans="1:10" ht="67.5" x14ac:dyDescent="0.2">
      <c r="A37" s="11" t="s">
        <v>48</v>
      </c>
      <c r="B37" s="12" t="s">
        <v>52</v>
      </c>
      <c r="C37" s="33" t="s">
        <v>53</v>
      </c>
      <c r="D37" s="13" t="s">
        <v>14</v>
      </c>
      <c r="E37" s="13" t="s">
        <v>15</v>
      </c>
      <c r="F37" s="14">
        <v>72</v>
      </c>
      <c r="G37" s="15" t="s">
        <v>16</v>
      </c>
      <c r="H37" s="13" t="s">
        <v>16</v>
      </c>
      <c r="I37" s="16" t="s">
        <v>16</v>
      </c>
      <c r="J37" s="35"/>
    </row>
    <row r="38" spans="1:10" ht="67.5" x14ac:dyDescent="0.2">
      <c r="A38" s="11" t="s">
        <v>48</v>
      </c>
      <c r="B38" s="12" t="s">
        <v>52</v>
      </c>
      <c r="C38" s="33" t="s">
        <v>54</v>
      </c>
      <c r="D38" s="13" t="s">
        <v>14</v>
      </c>
      <c r="E38" s="13" t="s">
        <v>15</v>
      </c>
      <c r="F38" s="14">
        <v>115</v>
      </c>
      <c r="G38" s="15" t="s">
        <v>16</v>
      </c>
      <c r="H38" s="13" t="s">
        <v>16</v>
      </c>
      <c r="I38" s="16" t="s">
        <v>16</v>
      </c>
      <c r="J38" s="35"/>
    </row>
    <row r="39" spans="1:10" ht="67.5" x14ac:dyDescent="0.2">
      <c r="A39" s="11" t="s">
        <v>48</v>
      </c>
      <c r="B39" s="12" t="s">
        <v>55</v>
      </c>
      <c r="C39" s="33" t="s">
        <v>56</v>
      </c>
      <c r="D39" s="13" t="s">
        <v>14</v>
      </c>
      <c r="E39" s="13" t="s">
        <v>15</v>
      </c>
      <c r="F39" s="14">
        <v>444.9</v>
      </c>
      <c r="G39" s="15" t="s">
        <v>16</v>
      </c>
      <c r="H39" s="13" t="s">
        <v>16</v>
      </c>
      <c r="I39" s="16" t="s">
        <v>16</v>
      </c>
      <c r="J39" s="35"/>
    </row>
    <row r="40" spans="1:10" ht="67.5" x14ac:dyDescent="0.2">
      <c r="A40" s="11" t="s">
        <v>48</v>
      </c>
      <c r="B40" s="12" t="s">
        <v>55</v>
      </c>
      <c r="C40" s="33" t="s">
        <v>57</v>
      </c>
      <c r="D40" s="13" t="s">
        <v>14</v>
      </c>
      <c r="E40" s="13" t="s">
        <v>15</v>
      </c>
      <c r="F40" s="17">
        <v>1731</v>
      </c>
      <c r="G40" s="15" t="s">
        <v>16</v>
      </c>
      <c r="H40" s="13" t="s">
        <v>16</v>
      </c>
      <c r="I40" s="16" t="s">
        <v>16</v>
      </c>
      <c r="J40" s="35"/>
    </row>
    <row r="41" spans="1:10" ht="67.5" x14ac:dyDescent="0.2">
      <c r="A41" s="11" t="s">
        <v>48</v>
      </c>
      <c r="B41" s="12" t="s">
        <v>58</v>
      </c>
      <c r="C41" s="33" t="s">
        <v>59</v>
      </c>
      <c r="D41" s="13" t="s">
        <v>14</v>
      </c>
      <c r="E41" s="13" t="s">
        <v>15</v>
      </c>
      <c r="F41" s="14">
        <v>286</v>
      </c>
      <c r="G41" s="15" t="s">
        <v>16</v>
      </c>
      <c r="H41" s="13" t="s">
        <v>16</v>
      </c>
      <c r="I41" s="16" t="s">
        <v>16</v>
      </c>
      <c r="J41" s="35"/>
    </row>
    <row r="42" spans="1:10" ht="67.5" x14ac:dyDescent="0.2">
      <c r="A42" s="11" t="s">
        <v>48</v>
      </c>
      <c r="B42" s="12" t="s">
        <v>58</v>
      </c>
      <c r="C42" s="33" t="s">
        <v>60</v>
      </c>
      <c r="D42" s="13" t="s">
        <v>14</v>
      </c>
      <c r="E42" s="13" t="s">
        <v>15</v>
      </c>
      <c r="F42" s="14">
        <v>438</v>
      </c>
      <c r="G42" s="15" t="s">
        <v>16</v>
      </c>
      <c r="H42" s="13" t="s">
        <v>16</v>
      </c>
      <c r="I42" s="16" t="s">
        <v>16</v>
      </c>
      <c r="J42" s="35"/>
    </row>
    <row r="43" spans="1:10" ht="67.5" x14ac:dyDescent="0.2">
      <c r="A43" s="11" t="s">
        <v>48</v>
      </c>
      <c r="B43" s="12" t="s">
        <v>58</v>
      </c>
      <c r="C43" s="33" t="s">
        <v>61</v>
      </c>
      <c r="D43" s="13" t="s">
        <v>14</v>
      </c>
      <c r="E43" s="13" t="s">
        <v>15</v>
      </c>
      <c r="F43" s="17">
        <v>6074.4</v>
      </c>
      <c r="G43" s="15" t="s">
        <v>16</v>
      </c>
      <c r="H43" s="13" t="s">
        <v>16</v>
      </c>
      <c r="I43" s="16" t="s">
        <v>16</v>
      </c>
      <c r="J43" s="35"/>
    </row>
    <row r="44" spans="1:10" ht="67.5" x14ac:dyDescent="0.2">
      <c r="A44" s="11" t="s">
        <v>48</v>
      </c>
      <c r="B44" s="12" t="s">
        <v>62</v>
      </c>
      <c r="C44" s="33" t="s">
        <v>63</v>
      </c>
      <c r="D44" s="13" t="s">
        <v>14</v>
      </c>
      <c r="E44" s="13" t="s">
        <v>15</v>
      </c>
      <c r="F44" s="17">
        <v>3581.4</v>
      </c>
      <c r="G44" s="15" t="s">
        <v>16</v>
      </c>
      <c r="H44" s="13" t="s">
        <v>16</v>
      </c>
      <c r="I44" s="16" t="s">
        <v>16</v>
      </c>
      <c r="J44" s="35"/>
    </row>
    <row r="45" spans="1:10" ht="67.5" x14ac:dyDescent="0.2">
      <c r="A45" s="11" t="s">
        <v>48</v>
      </c>
      <c r="B45" s="12" t="s">
        <v>64</v>
      </c>
      <c r="C45" s="33" t="s">
        <v>65</v>
      </c>
      <c r="D45" s="13" t="s">
        <v>14</v>
      </c>
      <c r="E45" s="13" t="s">
        <v>15</v>
      </c>
      <c r="F45" s="17">
        <v>1117.7</v>
      </c>
      <c r="G45" s="15" t="s">
        <v>16</v>
      </c>
      <c r="H45" s="13" t="s">
        <v>16</v>
      </c>
      <c r="I45" s="16" t="s">
        <v>16</v>
      </c>
      <c r="J45" s="35"/>
    </row>
    <row r="46" spans="1:10" ht="67.5" x14ac:dyDescent="0.2">
      <c r="A46" s="11" t="s">
        <v>48</v>
      </c>
      <c r="B46" s="12" t="s">
        <v>66</v>
      </c>
      <c r="C46" s="33" t="s">
        <v>67</v>
      </c>
      <c r="D46" s="13" t="s">
        <v>14</v>
      </c>
      <c r="E46" s="13" t="s">
        <v>15</v>
      </c>
      <c r="F46" s="14">
        <v>75</v>
      </c>
      <c r="G46" s="15" t="s">
        <v>16</v>
      </c>
      <c r="H46" s="13" t="s">
        <v>16</v>
      </c>
      <c r="I46" s="16" t="s">
        <v>16</v>
      </c>
      <c r="J46" s="35"/>
    </row>
    <row r="47" spans="1:10" ht="67.5" x14ac:dyDescent="0.2">
      <c r="A47" s="11" t="s">
        <v>48</v>
      </c>
      <c r="B47" s="12" t="s">
        <v>66</v>
      </c>
      <c r="C47" s="33" t="s">
        <v>68</v>
      </c>
      <c r="D47" s="13" t="s">
        <v>14</v>
      </c>
      <c r="E47" s="13" t="s">
        <v>15</v>
      </c>
      <c r="F47" s="17">
        <v>1996.7</v>
      </c>
      <c r="G47" s="15" t="s">
        <v>16</v>
      </c>
      <c r="H47" s="13" t="s">
        <v>16</v>
      </c>
      <c r="I47" s="16" t="s">
        <v>16</v>
      </c>
      <c r="J47" s="35"/>
    </row>
    <row r="48" spans="1:10" ht="67.5" x14ac:dyDescent="0.2">
      <c r="A48" s="11" t="s">
        <v>48</v>
      </c>
      <c r="B48" s="12" t="s">
        <v>69</v>
      </c>
      <c r="C48" s="33" t="s">
        <v>70</v>
      </c>
      <c r="D48" s="13" t="s">
        <v>14</v>
      </c>
      <c r="E48" s="13" t="s">
        <v>15</v>
      </c>
      <c r="F48" s="14">
        <v>250</v>
      </c>
      <c r="G48" s="15" t="s">
        <v>16</v>
      </c>
      <c r="H48" s="13" t="s">
        <v>16</v>
      </c>
      <c r="I48" s="16" t="s">
        <v>16</v>
      </c>
      <c r="J48" s="35"/>
    </row>
    <row r="49" spans="1:10" ht="67.5" x14ac:dyDescent="0.2">
      <c r="A49" s="11" t="s">
        <v>48</v>
      </c>
      <c r="B49" s="12" t="s">
        <v>69</v>
      </c>
      <c r="C49" s="33" t="s">
        <v>71</v>
      </c>
      <c r="D49" s="13" t="s">
        <v>14</v>
      </c>
      <c r="E49" s="13" t="s">
        <v>15</v>
      </c>
      <c r="F49" s="14">
        <v>187.5</v>
      </c>
      <c r="G49" s="15" t="s">
        <v>16</v>
      </c>
      <c r="H49" s="13" t="s">
        <v>16</v>
      </c>
      <c r="I49" s="16" t="s">
        <v>16</v>
      </c>
      <c r="J49" s="35"/>
    </row>
    <row r="50" spans="1:10" ht="67.5" x14ac:dyDescent="0.2">
      <c r="A50" s="11" t="s">
        <v>48</v>
      </c>
      <c r="B50" s="12" t="s">
        <v>69</v>
      </c>
      <c r="C50" s="33" t="s">
        <v>72</v>
      </c>
      <c r="D50" s="13" t="s">
        <v>14</v>
      </c>
      <c r="E50" s="13" t="s">
        <v>15</v>
      </c>
      <c r="F50" s="17">
        <v>1100</v>
      </c>
      <c r="G50" s="15" t="s">
        <v>16</v>
      </c>
      <c r="H50" s="13" t="s">
        <v>16</v>
      </c>
      <c r="I50" s="16" t="s">
        <v>16</v>
      </c>
      <c r="J50" s="35"/>
    </row>
    <row r="51" spans="1:10" ht="67.5" x14ac:dyDescent="0.2">
      <c r="A51" s="11" t="s">
        <v>48</v>
      </c>
      <c r="B51" s="12" t="s">
        <v>69</v>
      </c>
      <c r="C51" s="33" t="s">
        <v>73</v>
      </c>
      <c r="D51" s="13" t="s">
        <v>14</v>
      </c>
      <c r="E51" s="13" t="s">
        <v>15</v>
      </c>
      <c r="F51" s="14">
        <v>497</v>
      </c>
      <c r="G51" s="15" t="s">
        <v>16</v>
      </c>
      <c r="H51" s="13" t="s">
        <v>16</v>
      </c>
      <c r="I51" s="16" t="s">
        <v>16</v>
      </c>
      <c r="J51" s="35"/>
    </row>
    <row r="52" spans="1:10" ht="67.5" x14ac:dyDescent="0.2">
      <c r="A52" s="11" t="s">
        <v>48</v>
      </c>
      <c r="B52" s="12" t="s">
        <v>74</v>
      </c>
      <c r="C52" s="33" t="s">
        <v>75</v>
      </c>
      <c r="D52" s="13" t="s">
        <v>14</v>
      </c>
      <c r="E52" s="13" t="s">
        <v>15</v>
      </c>
      <c r="F52" s="14">
        <v>140</v>
      </c>
      <c r="G52" s="15" t="s">
        <v>16</v>
      </c>
      <c r="H52" s="13" t="s">
        <v>16</v>
      </c>
      <c r="I52" s="16" t="s">
        <v>16</v>
      </c>
      <c r="J52" s="35"/>
    </row>
    <row r="53" spans="1:10" ht="67.5" x14ac:dyDescent="0.2">
      <c r="A53" s="11" t="s">
        <v>48</v>
      </c>
      <c r="B53" s="12" t="s">
        <v>74</v>
      </c>
      <c r="C53" s="33" t="s">
        <v>76</v>
      </c>
      <c r="D53" s="13" t="s">
        <v>14</v>
      </c>
      <c r="E53" s="13" t="s">
        <v>15</v>
      </c>
      <c r="F53" s="14">
        <v>185</v>
      </c>
      <c r="G53" s="15" t="s">
        <v>16</v>
      </c>
      <c r="H53" s="13" t="s">
        <v>16</v>
      </c>
      <c r="I53" s="16" t="s">
        <v>16</v>
      </c>
      <c r="J53" s="35"/>
    </row>
    <row r="54" spans="1:10" ht="67.5" x14ac:dyDescent="0.2">
      <c r="A54" s="11" t="s">
        <v>48</v>
      </c>
      <c r="B54" s="12" t="s">
        <v>74</v>
      </c>
      <c r="C54" s="33" t="s">
        <v>77</v>
      </c>
      <c r="D54" s="13" t="s">
        <v>14</v>
      </c>
      <c r="E54" s="13" t="s">
        <v>15</v>
      </c>
      <c r="F54" s="14">
        <v>500</v>
      </c>
      <c r="G54" s="15" t="s">
        <v>16</v>
      </c>
      <c r="H54" s="13" t="s">
        <v>16</v>
      </c>
      <c r="I54" s="16" t="s">
        <v>16</v>
      </c>
      <c r="J54" s="35"/>
    </row>
    <row r="55" spans="1:10" ht="67.5" x14ac:dyDescent="0.2">
      <c r="A55" s="11" t="s">
        <v>48</v>
      </c>
      <c r="B55" s="12" t="s">
        <v>74</v>
      </c>
      <c r="C55" s="33" t="s">
        <v>78</v>
      </c>
      <c r="D55" s="13" t="s">
        <v>14</v>
      </c>
      <c r="E55" s="13" t="s">
        <v>15</v>
      </c>
      <c r="F55" s="14">
        <v>990.7</v>
      </c>
      <c r="G55" s="15" t="s">
        <v>16</v>
      </c>
      <c r="H55" s="13" t="s">
        <v>16</v>
      </c>
      <c r="I55" s="16" t="s">
        <v>16</v>
      </c>
      <c r="J55" s="35"/>
    </row>
    <row r="56" spans="1:10" ht="67.5" x14ac:dyDescent="0.2">
      <c r="A56" s="11" t="s">
        <v>48</v>
      </c>
      <c r="B56" s="12" t="s">
        <v>79</v>
      </c>
      <c r="C56" s="33" t="s">
        <v>80</v>
      </c>
      <c r="D56" s="13" t="s">
        <v>14</v>
      </c>
      <c r="E56" s="13" t="s">
        <v>15</v>
      </c>
      <c r="F56" s="14">
        <v>200</v>
      </c>
      <c r="G56" s="15" t="s">
        <v>16</v>
      </c>
      <c r="H56" s="13" t="s">
        <v>16</v>
      </c>
      <c r="I56" s="16" t="s">
        <v>16</v>
      </c>
      <c r="J56" s="35"/>
    </row>
    <row r="57" spans="1:10" ht="67.5" x14ac:dyDescent="0.2">
      <c r="A57" s="11" t="s">
        <v>48</v>
      </c>
      <c r="B57" s="12" t="s">
        <v>79</v>
      </c>
      <c r="C57" s="33" t="s">
        <v>81</v>
      </c>
      <c r="D57" s="13" t="s">
        <v>14</v>
      </c>
      <c r="E57" s="13" t="s">
        <v>15</v>
      </c>
      <c r="F57" s="14">
        <v>493.81</v>
      </c>
      <c r="G57" s="15" t="s">
        <v>16</v>
      </c>
      <c r="H57" s="13" t="s">
        <v>16</v>
      </c>
      <c r="I57" s="16" t="s">
        <v>16</v>
      </c>
      <c r="J57" s="35"/>
    </row>
    <row r="58" spans="1:10" ht="67.5" x14ac:dyDescent="0.2">
      <c r="A58" s="11" t="s">
        <v>48</v>
      </c>
      <c r="B58" s="12" t="s">
        <v>79</v>
      </c>
      <c r="C58" s="33" t="s">
        <v>82</v>
      </c>
      <c r="D58" s="13" t="s">
        <v>14</v>
      </c>
      <c r="E58" s="13" t="s">
        <v>15</v>
      </c>
      <c r="F58" s="14">
        <v>500</v>
      </c>
      <c r="G58" s="15" t="s">
        <v>16</v>
      </c>
      <c r="H58" s="13" t="s">
        <v>16</v>
      </c>
      <c r="I58" s="16" t="s">
        <v>16</v>
      </c>
      <c r="J58" s="35"/>
    </row>
    <row r="59" spans="1:10" ht="67.5" x14ac:dyDescent="0.2">
      <c r="A59" s="11" t="s">
        <v>48</v>
      </c>
      <c r="B59" s="12" t="s">
        <v>83</v>
      </c>
      <c r="C59" s="33" t="s">
        <v>84</v>
      </c>
      <c r="D59" s="13" t="s">
        <v>14</v>
      </c>
      <c r="E59" s="13" t="s">
        <v>15</v>
      </c>
      <c r="F59" s="14">
        <v>75</v>
      </c>
      <c r="G59" s="15" t="s">
        <v>16</v>
      </c>
      <c r="H59" s="13" t="s">
        <v>16</v>
      </c>
      <c r="I59" s="16" t="s">
        <v>16</v>
      </c>
      <c r="J59" s="35"/>
    </row>
    <row r="60" spans="1:10" ht="67.5" x14ac:dyDescent="0.2">
      <c r="A60" s="11" t="s">
        <v>48</v>
      </c>
      <c r="B60" s="12" t="s">
        <v>83</v>
      </c>
      <c r="C60" s="33" t="s">
        <v>85</v>
      </c>
      <c r="D60" s="13" t="s">
        <v>14</v>
      </c>
      <c r="E60" s="13" t="s">
        <v>15</v>
      </c>
      <c r="F60" s="14">
        <v>282.8</v>
      </c>
      <c r="G60" s="15" t="s">
        <v>16</v>
      </c>
      <c r="H60" s="13" t="s">
        <v>16</v>
      </c>
      <c r="I60" s="16" t="s">
        <v>16</v>
      </c>
      <c r="J60" s="35"/>
    </row>
    <row r="61" spans="1:10" ht="67.5" x14ac:dyDescent="0.2">
      <c r="A61" s="11" t="s">
        <v>48</v>
      </c>
      <c r="B61" s="12" t="s">
        <v>83</v>
      </c>
      <c r="C61" s="33" t="s">
        <v>86</v>
      </c>
      <c r="D61" s="13" t="s">
        <v>14</v>
      </c>
      <c r="E61" s="13" t="s">
        <v>15</v>
      </c>
      <c r="F61" s="17">
        <v>2000</v>
      </c>
      <c r="G61" s="15" t="s">
        <v>16</v>
      </c>
      <c r="H61" s="13" t="s">
        <v>16</v>
      </c>
      <c r="I61" s="16" t="s">
        <v>16</v>
      </c>
      <c r="J61" s="35"/>
    </row>
    <row r="62" spans="1:10" ht="67.5" x14ac:dyDescent="0.2">
      <c r="A62" s="11" t="s">
        <v>48</v>
      </c>
      <c r="B62" s="12" t="s">
        <v>83</v>
      </c>
      <c r="C62" s="33" t="s">
        <v>87</v>
      </c>
      <c r="D62" s="13" t="s">
        <v>14</v>
      </c>
      <c r="E62" s="13" t="s">
        <v>15</v>
      </c>
      <c r="F62" s="14">
        <v>500</v>
      </c>
      <c r="G62" s="15" t="s">
        <v>16</v>
      </c>
      <c r="H62" s="13" t="s">
        <v>16</v>
      </c>
      <c r="I62" s="16" t="s">
        <v>16</v>
      </c>
      <c r="J62" s="35"/>
    </row>
    <row r="63" spans="1:10" ht="67.5" x14ac:dyDescent="0.2">
      <c r="A63" s="11" t="s">
        <v>48</v>
      </c>
      <c r="B63" s="12" t="s">
        <v>88</v>
      </c>
      <c r="C63" s="33" t="s">
        <v>89</v>
      </c>
      <c r="D63" s="13" t="s">
        <v>14</v>
      </c>
      <c r="E63" s="13" t="s">
        <v>15</v>
      </c>
      <c r="F63" s="14">
        <v>120</v>
      </c>
      <c r="G63" s="15" t="s">
        <v>16</v>
      </c>
      <c r="H63" s="13" t="s">
        <v>16</v>
      </c>
      <c r="I63" s="16" t="s">
        <v>16</v>
      </c>
      <c r="J63" s="35"/>
    </row>
    <row r="64" spans="1:10" ht="67.5" x14ac:dyDescent="0.2">
      <c r="A64" s="11" t="s">
        <v>48</v>
      </c>
      <c r="B64" s="12" t="s">
        <v>88</v>
      </c>
      <c r="C64" s="33" t="s">
        <v>90</v>
      </c>
      <c r="D64" s="13" t="s">
        <v>14</v>
      </c>
      <c r="E64" s="13" t="s">
        <v>15</v>
      </c>
      <c r="F64" s="14">
        <v>196.5</v>
      </c>
      <c r="G64" s="15" t="s">
        <v>16</v>
      </c>
      <c r="H64" s="13" t="s">
        <v>16</v>
      </c>
      <c r="I64" s="16" t="s">
        <v>16</v>
      </c>
      <c r="J64" s="35"/>
    </row>
    <row r="65" spans="1:10" ht="67.5" x14ac:dyDescent="0.2">
      <c r="A65" s="11" t="s">
        <v>48</v>
      </c>
      <c r="B65" s="12" t="s">
        <v>88</v>
      </c>
      <c r="C65" s="33" t="s">
        <v>91</v>
      </c>
      <c r="D65" s="13" t="s">
        <v>14</v>
      </c>
      <c r="E65" s="13" t="s">
        <v>15</v>
      </c>
      <c r="F65" s="17">
        <v>1898.8</v>
      </c>
      <c r="G65" s="15" t="s">
        <v>16</v>
      </c>
      <c r="H65" s="13" t="s">
        <v>16</v>
      </c>
      <c r="I65" s="16" t="s">
        <v>16</v>
      </c>
      <c r="J65" s="35"/>
    </row>
    <row r="66" spans="1:10" ht="67.5" x14ac:dyDescent="0.2">
      <c r="A66" s="11" t="s">
        <v>48</v>
      </c>
      <c r="B66" s="12" t="s">
        <v>92</v>
      </c>
      <c r="C66" s="33" t="s">
        <v>93</v>
      </c>
      <c r="D66" s="13" t="s">
        <v>14</v>
      </c>
      <c r="E66" s="13" t="s">
        <v>15</v>
      </c>
      <c r="F66" s="14">
        <v>300</v>
      </c>
      <c r="G66" s="15" t="s">
        <v>16</v>
      </c>
      <c r="H66" s="13" t="s">
        <v>16</v>
      </c>
      <c r="I66" s="16" t="s">
        <v>16</v>
      </c>
      <c r="J66" s="35"/>
    </row>
    <row r="67" spans="1:10" ht="67.5" x14ac:dyDescent="0.2">
      <c r="A67" s="11" t="s">
        <v>48</v>
      </c>
      <c r="B67" s="12" t="s">
        <v>92</v>
      </c>
      <c r="C67" s="33" t="s">
        <v>94</v>
      </c>
      <c r="D67" s="13" t="s">
        <v>14</v>
      </c>
      <c r="E67" s="13" t="s">
        <v>15</v>
      </c>
      <c r="F67" s="14">
        <v>561</v>
      </c>
      <c r="G67" s="15" t="s">
        <v>16</v>
      </c>
      <c r="H67" s="13" t="s">
        <v>16</v>
      </c>
      <c r="I67" s="16" t="s">
        <v>16</v>
      </c>
      <c r="J67" s="35"/>
    </row>
    <row r="68" spans="1:10" ht="67.5" x14ac:dyDescent="0.2">
      <c r="A68" s="11" t="s">
        <v>48</v>
      </c>
      <c r="B68" s="12" t="s">
        <v>92</v>
      </c>
      <c r="C68" s="33" t="s">
        <v>95</v>
      </c>
      <c r="D68" s="13" t="s">
        <v>14</v>
      </c>
      <c r="E68" s="13" t="s">
        <v>15</v>
      </c>
      <c r="F68" s="17">
        <v>1329</v>
      </c>
      <c r="G68" s="15" t="s">
        <v>16</v>
      </c>
      <c r="H68" s="13" t="s">
        <v>16</v>
      </c>
      <c r="I68" s="16" t="s">
        <v>16</v>
      </c>
      <c r="J68" s="35"/>
    </row>
    <row r="69" spans="1:10" ht="67.5" x14ac:dyDescent="0.2">
      <c r="A69" s="11" t="s">
        <v>48</v>
      </c>
      <c r="B69" s="12" t="s">
        <v>96</v>
      </c>
      <c r="C69" s="33" t="s">
        <v>97</v>
      </c>
      <c r="D69" s="13" t="s">
        <v>14</v>
      </c>
      <c r="E69" s="13" t="s">
        <v>15</v>
      </c>
      <c r="F69" s="14">
        <v>176</v>
      </c>
      <c r="G69" s="15" t="s">
        <v>16</v>
      </c>
      <c r="H69" s="13" t="s">
        <v>16</v>
      </c>
      <c r="I69" s="16" t="s">
        <v>16</v>
      </c>
      <c r="J69" s="35"/>
    </row>
    <row r="70" spans="1:10" ht="67.5" x14ac:dyDescent="0.2">
      <c r="A70" s="11" t="s">
        <v>48</v>
      </c>
      <c r="B70" s="12" t="s">
        <v>96</v>
      </c>
      <c r="C70" s="33" t="s">
        <v>98</v>
      </c>
      <c r="D70" s="13" t="s">
        <v>14</v>
      </c>
      <c r="E70" s="13" t="s">
        <v>15</v>
      </c>
      <c r="F70" s="17">
        <v>2062.8000000000002</v>
      </c>
      <c r="G70" s="15" t="s">
        <v>16</v>
      </c>
      <c r="H70" s="13" t="s">
        <v>16</v>
      </c>
      <c r="I70" s="16" t="s">
        <v>16</v>
      </c>
      <c r="J70" s="35"/>
    </row>
    <row r="71" spans="1:10" ht="67.5" x14ac:dyDescent="0.2">
      <c r="A71" s="11" t="s">
        <v>48</v>
      </c>
      <c r="B71" s="12" t="s">
        <v>96</v>
      </c>
      <c r="C71" s="33" t="s">
        <v>99</v>
      </c>
      <c r="D71" s="13" t="s">
        <v>14</v>
      </c>
      <c r="E71" s="13" t="s">
        <v>15</v>
      </c>
      <c r="F71" s="14">
        <v>500</v>
      </c>
      <c r="G71" s="15" t="s">
        <v>16</v>
      </c>
      <c r="H71" s="13" t="s">
        <v>16</v>
      </c>
      <c r="I71" s="16" t="s">
        <v>16</v>
      </c>
      <c r="J71" s="35"/>
    </row>
    <row r="72" spans="1:10" ht="67.5" x14ac:dyDescent="0.2">
      <c r="A72" s="11" t="s">
        <v>48</v>
      </c>
      <c r="B72" s="12" t="s">
        <v>100</v>
      </c>
      <c r="C72" s="33" t="s">
        <v>101</v>
      </c>
      <c r="D72" s="13" t="s">
        <v>14</v>
      </c>
      <c r="E72" s="13" t="s">
        <v>15</v>
      </c>
      <c r="F72" s="14">
        <v>86</v>
      </c>
      <c r="G72" s="15" t="s">
        <v>16</v>
      </c>
      <c r="H72" s="13" t="s">
        <v>16</v>
      </c>
      <c r="I72" s="16" t="s">
        <v>16</v>
      </c>
      <c r="J72" s="35"/>
    </row>
    <row r="73" spans="1:10" ht="67.5" x14ac:dyDescent="0.2">
      <c r="A73" s="11" t="s">
        <v>48</v>
      </c>
      <c r="B73" s="12" t="s">
        <v>100</v>
      </c>
      <c r="C73" s="33" t="s">
        <v>102</v>
      </c>
      <c r="D73" s="13" t="s">
        <v>14</v>
      </c>
      <c r="E73" s="13" t="s">
        <v>15</v>
      </c>
      <c r="F73" s="17">
        <v>2515.8000000000002</v>
      </c>
      <c r="G73" s="15" t="s">
        <v>16</v>
      </c>
      <c r="H73" s="13" t="s">
        <v>16</v>
      </c>
      <c r="I73" s="16" t="s">
        <v>16</v>
      </c>
      <c r="J73" s="35"/>
    </row>
    <row r="74" spans="1:10" ht="67.5" x14ac:dyDescent="0.2">
      <c r="A74" s="11" t="s">
        <v>48</v>
      </c>
      <c r="B74" s="12" t="s">
        <v>103</v>
      </c>
      <c r="C74" s="33" t="s">
        <v>104</v>
      </c>
      <c r="D74" s="13" t="s">
        <v>14</v>
      </c>
      <c r="E74" s="13" t="s">
        <v>15</v>
      </c>
      <c r="F74" s="14">
        <v>150</v>
      </c>
      <c r="G74" s="15" t="s">
        <v>16</v>
      </c>
      <c r="H74" s="13" t="s">
        <v>16</v>
      </c>
      <c r="I74" s="16" t="s">
        <v>16</v>
      </c>
      <c r="J74" s="35"/>
    </row>
    <row r="75" spans="1:10" ht="67.5" x14ac:dyDescent="0.2">
      <c r="A75" s="11" t="s">
        <v>48</v>
      </c>
      <c r="B75" s="12" t="s">
        <v>103</v>
      </c>
      <c r="C75" s="33" t="s">
        <v>105</v>
      </c>
      <c r="D75" s="13" t="s">
        <v>14</v>
      </c>
      <c r="E75" s="13" t="s">
        <v>15</v>
      </c>
      <c r="F75" s="14">
        <v>150</v>
      </c>
      <c r="G75" s="15" t="s">
        <v>16</v>
      </c>
      <c r="H75" s="13" t="s">
        <v>16</v>
      </c>
      <c r="I75" s="16" t="s">
        <v>16</v>
      </c>
      <c r="J75" s="35"/>
    </row>
    <row r="76" spans="1:10" ht="67.5" x14ac:dyDescent="0.2">
      <c r="A76" s="11" t="s">
        <v>48</v>
      </c>
      <c r="B76" s="12" t="s">
        <v>103</v>
      </c>
      <c r="C76" s="33" t="s">
        <v>106</v>
      </c>
      <c r="D76" s="13" t="s">
        <v>14</v>
      </c>
      <c r="E76" s="13" t="s">
        <v>15</v>
      </c>
      <c r="F76" s="14">
        <v>500</v>
      </c>
      <c r="G76" s="15" t="s">
        <v>16</v>
      </c>
      <c r="H76" s="13" t="s">
        <v>16</v>
      </c>
      <c r="I76" s="16" t="s">
        <v>16</v>
      </c>
      <c r="J76" s="35"/>
    </row>
    <row r="77" spans="1:10" ht="67.5" x14ac:dyDescent="0.2">
      <c r="A77" s="11" t="s">
        <v>48</v>
      </c>
      <c r="B77" s="12" t="s">
        <v>103</v>
      </c>
      <c r="C77" s="33" t="s">
        <v>107</v>
      </c>
      <c r="D77" s="13" t="s">
        <v>14</v>
      </c>
      <c r="E77" s="13" t="s">
        <v>15</v>
      </c>
      <c r="F77" s="14">
        <v>170</v>
      </c>
      <c r="G77" s="15" t="s">
        <v>16</v>
      </c>
      <c r="H77" s="13" t="s">
        <v>16</v>
      </c>
      <c r="I77" s="16" t="s">
        <v>16</v>
      </c>
      <c r="J77" s="35"/>
    </row>
    <row r="78" spans="1:10" ht="67.5" x14ac:dyDescent="0.2">
      <c r="A78" s="11" t="s">
        <v>48</v>
      </c>
      <c r="B78" s="12" t="s">
        <v>103</v>
      </c>
      <c r="C78" s="33" t="s">
        <v>108</v>
      </c>
      <c r="D78" s="13" t="s">
        <v>14</v>
      </c>
      <c r="E78" s="13" t="s">
        <v>15</v>
      </c>
      <c r="F78" s="14">
        <v>79</v>
      </c>
      <c r="G78" s="15" t="s">
        <v>16</v>
      </c>
      <c r="H78" s="13" t="s">
        <v>16</v>
      </c>
      <c r="I78" s="16" t="s">
        <v>16</v>
      </c>
      <c r="J78" s="35"/>
    </row>
    <row r="79" spans="1:10" ht="67.5" x14ac:dyDescent="0.2">
      <c r="A79" s="11" t="s">
        <v>48</v>
      </c>
      <c r="B79" s="12" t="s">
        <v>103</v>
      </c>
      <c r="C79" s="33" t="s">
        <v>109</v>
      </c>
      <c r="D79" s="13" t="s">
        <v>14</v>
      </c>
      <c r="E79" s="13" t="s">
        <v>15</v>
      </c>
      <c r="F79" s="14">
        <v>444</v>
      </c>
      <c r="G79" s="15" t="s">
        <v>16</v>
      </c>
      <c r="H79" s="13" t="s">
        <v>16</v>
      </c>
      <c r="I79" s="16" t="s">
        <v>16</v>
      </c>
      <c r="J79" s="35"/>
    </row>
    <row r="80" spans="1:10" ht="67.5" x14ac:dyDescent="0.2">
      <c r="A80" s="11" t="s">
        <v>48</v>
      </c>
      <c r="B80" s="12" t="s">
        <v>103</v>
      </c>
      <c r="C80" s="33" t="s">
        <v>110</v>
      </c>
      <c r="D80" s="13" t="s">
        <v>14</v>
      </c>
      <c r="E80" s="13" t="s">
        <v>15</v>
      </c>
      <c r="F80" s="14">
        <v>500</v>
      </c>
      <c r="G80" s="15" t="s">
        <v>16</v>
      </c>
      <c r="H80" s="13" t="s">
        <v>16</v>
      </c>
      <c r="I80" s="16" t="s">
        <v>16</v>
      </c>
      <c r="J80" s="35"/>
    </row>
    <row r="81" spans="1:10" ht="67.5" x14ac:dyDescent="0.2">
      <c r="A81" s="11" t="s">
        <v>48</v>
      </c>
      <c r="B81" s="12" t="s">
        <v>111</v>
      </c>
      <c r="C81" s="33" t="s">
        <v>112</v>
      </c>
      <c r="D81" s="13" t="s">
        <v>14</v>
      </c>
      <c r="E81" s="13" t="s">
        <v>15</v>
      </c>
      <c r="F81" s="14">
        <v>434</v>
      </c>
      <c r="G81" s="15" t="s">
        <v>16</v>
      </c>
      <c r="H81" s="13" t="s">
        <v>16</v>
      </c>
      <c r="I81" s="16" t="s">
        <v>16</v>
      </c>
      <c r="J81" s="35"/>
    </row>
    <row r="82" spans="1:10" ht="67.5" x14ac:dyDescent="0.2">
      <c r="A82" s="11" t="s">
        <v>48</v>
      </c>
      <c r="B82" s="12" t="s">
        <v>111</v>
      </c>
      <c r="C82" s="33" t="s">
        <v>113</v>
      </c>
      <c r="D82" s="13" t="s">
        <v>14</v>
      </c>
      <c r="E82" s="13" t="s">
        <v>15</v>
      </c>
      <c r="F82" s="14">
        <v>948</v>
      </c>
      <c r="G82" s="15" t="s">
        <v>16</v>
      </c>
      <c r="H82" s="13" t="s">
        <v>16</v>
      </c>
      <c r="I82" s="16" t="s">
        <v>16</v>
      </c>
      <c r="J82" s="35"/>
    </row>
    <row r="83" spans="1:10" ht="67.5" x14ac:dyDescent="0.2">
      <c r="A83" s="11" t="s">
        <v>48</v>
      </c>
      <c r="B83" s="12" t="s">
        <v>114</v>
      </c>
      <c r="C83" s="33" t="s">
        <v>115</v>
      </c>
      <c r="D83" s="13" t="s">
        <v>14</v>
      </c>
      <c r="E83" s="13" t="s">
        <v>15</v>
      </c>
      <c r="F83" s="14">
        <v>112</v>
      </c>
      <c r="G83" s="15" t="s">
        <v>16</v>
      </c>
      <c r="H83" s="13" t="s">
        <v>16</v>
      </c>
      <c r="I83" s="16" t="s">
        <v>16</v>
      </c>
      <c r="J83" s="35"/>
    </row>
    <row r="84" spans="1:10" ht="67.5" x14ac:dyDescent="0.2">
      <c r="A84" s="11" t="s">
        <v>48</v>
      </c>
      <c r="B84" s="12" t="s">
        <v>114</v>
      </c>
      <c r="C84" s="33" t="s">
        <v>116</v>
      </c>
      <c r="D84" s="13" t="s">
        <v>14</v>
      </c>
      <c r="E84" s="13" t="s">
        <v>15</v>
      </c>
      <c r="F84" s="17">
        <v>1609</v>
      </c>
      <c r="G84" s="15" t="s">
        <v>16</v>
      </c>
      <c r="H84" s="13" t="s">
        <v>16</v>
      </c>
      <c r="I84" s="16" t="s">
        <v>16</v>
      </c>
      <c r="J84" s="35"/>
    </row>
    <row r="85" spans="1:10" ht="67.5" x14ac:dyDescent="0.2">
      <c r="A85" s="11" t="s">
        <v>48</v>
      </c>
      <c r="B85" s="12" t="s">
        <v>117</v>
      </c>
      <c r="C85" s="33" t="s">
        <v>118</v>
      </c>
      <c r="D85" s="13" t="s">
        <v>14</v>
      </c>
      <c r="E85" s="13" t="s">
        <v>15</v>
      </c>
      <c r="F85" s="14">
        <v>811</v>
      </c>
      <c r="G85" s="15" t="s">
        <v>16</v>
      </c>
      <c r="H85" s="13" t="s">
        <v>16</v>
      </c>
      <c r="I85" s="16" t="s">
        <v>16</v>
      </c>
      <c r="J85" s="35"/>
    </row>
    <row r="86" spans="1:10" ht="67.5" x14ac:dyDescent="0.2">
      <c r="A86" s="11" t="s">
        <v>48</v>
      </c>
      <c r="B86" s="12" t="s">
        <v>117</v>
      </c>
      <c r="C86" s="33" t="s">
        <v>119</v>
      </c>
      <c r="D86" s="13" t="s">
        <v>14</v>
      </c>
      <c r="E86" s="13" t="s">
        <v>15</v>
      </c>
      <c r="F86" s="14">
        <v>240</v>
      </c>
      <c r="G86" s="15" t="s">
        <v>16</v>
      </c>
      <c r="H86" s="13" t="s">
        <v>16</v>
      </c>
      <c r="I86" s="16" t="s">
        <v>16</v>
      </c>
      <c r="J86" s="35"/>
    </row>
    <row r="87" spans="1:10" ht="67.5" x14ac:dyDescent="0.2">
      <c r="A87" s="11" t="s">
        <v>48</v>
      </c>
      <c r="B87" s="12" t="s">
        <v>117</v>
      </c>
      <c r="C87" s="33" t="s">
        <v>120</v>
      </c>
      <c r="D87" s="13" t="s">
        <v>14</v>
      </c>
      <c r="E87" s="13" t="s">
        <v>15</v>
      </c>
      <c r="F87" s="17">
        <v>2034.8</v>
      </c>
      <c r="G87" s="15" t="s">
        <v>16</v>
      </c>
      <c r="H87" s="13" t="s">
        <v>16</v>
      </c>
      <c r="I87" s="16" t="s">
        <v>16</v>
      </c>
      <c r="J87" s="35"/>
    </row>
    <row r="88" spans="1:10" ht="67.5" x14ac:dyDescent="0.2">
      <c r="A88" s="11" t="s">
        <v>48</v>
      </c>
      <c r="B88" s="12" t="s">
        <v>121</v>
      </c>
      <c r="C88" s="33" t="s">
        <v>122</v>
      </c>
      <c r="D88" s="13" t="s">
        <v>14</v>
      </c>
      <c r="E88" s="13" t="s">
        <v>15</v>
      </c>
      <c r="F88" s="14">
        <v>500</v>
      </c>
      <c r="G88" s="15" t="s">
        <v>16</v>
      </c>
      <c r="H88" s="13" t="s">
        <v>16</v>
      </c>
      <c r="I88" s="16" t="s">
        <v>16</v>
      </c>
      <c r="J88" s="35"/>
    </row>
    <row r="89" spans="1:10" ht="67.5" x14ac:dyDescent="0.2">
      <c r="A89" s="11" t="s">
        <v>48</v>
      </c>
      <c r="B89" s="12" t="s">
        <v>121</v>
      </c>
      <c r="C89" s="33" t="s">
        <v>123</v>
      </c>
      <c r="D89" s="13" t="s">
        <v>14</v>
      </c>
      <c r="E89" s="13" t="s">
        <v>15</v>
      </c>
      <c r="F89" s="14">
        <v>148.6</v>
      </c>
      <c r="G89" s="15" t="s">
        <v>16</v>
      </c>
      <c r="H89" s="13" t="s">
        <v>16</v>
      </c>
      <c r="I89" s="16" t="s">
        <v>16</v>
      </c>
      <c r="J89" s="35"/>
    </row>
    <row r="90" spans="1:10" ht="67.5" x14ac:dyDescent="0.2">
      <c r="A90" s="11" t="s">
        <v>48</v>
      </c>
      <c r="B90" s="12" t="s">
        <v>121</v>
      </c>
      <c r="C90" s="33" t="s">
        <v>124</v>
      </c>
      <c r="D90" s="13" t="s">
        <v>14</v>
      </c>
      <c r="E90" s="13" t="s">
        <v>15</v>
      </c>
      <c r="F90" s="14">
        <v>698.4</v>
      </c>
      <c r="G90" s="15" t="s">
        <v>16</v>
      </c>
      <c r="H90" s="13" t="s">
        <v>16</v>
      </c>
      <c r="I90" s="16" t="s">
        <v>16</v>
      </c>
      <c r="J90" s="35"/>
    </row>
    <row r="91" spans="1:10" ht="67.5" x14ac:dyDescent="0.2">
      <c r="A91" s="11" t="s">
        <v>48</v>
      </c>
      <c r="B91" s="12" t="s">
        <v>125</v>
      </c>
      <c r="C91" s="33" t="s">
        <v>126</v>
      </c>
      <c r="D91" s="13" t="s">
        <v>14</v>
      </c>
      <c r="E91" s="13" t="s">
        <v>15</v>
      </c>
      <c r="F91" s="14">
        <v>100</v>
      </c>
      <c r="G91" s="15" t="s">
        <v>16</v>
      </c>
      <c r="H91" s="13" t="s">
        <v>16</v>
      </c>
      <c r="I91" s="16" t="s">
        <v>16</v>
      </c>
      <c r="J91" s="35"/>
    </row>
    <row r="92" spans="1:10" ht="67.5" x14ac:dyDescent="0.2">
      <c r="A92" s="11" t="s">
        <v>48</v>
      </c>
      <c r="B92" s="12" t="s">
        <v>125</v>
      </c>
      <c r="C92" s="33" t="s">
        <v>127</v>
      </c>
      <c r="D92" s="13" t="s">
        <v>14</v>
      </c>
      <c r="E92" s="13" t="s">
        <v>15</v>
      </c>
      <c r="F92" s="17">
        <v>1735</v>
      </c>
      <c r="G92" s="15" t="s">
        <v>16</v>
      </c>
      <c r="H92" s="13" t="s">
        <v>16</v>
      </c>
      <c r="I92" s="16" t="s">
        <v>16</v>
      </c>
      <c r="J92" s="35"/>
    </row>
    <row r="93" spans="1:10" ht="67.5" x14ac:dyDescent="0.2">
      <c r="A93" s="11" t="s">
        <v>48</v>
      </c>
      <c r="B93" s="12" t="s">
        <v>128</v>
      </c>
      <c r="C93" s="33" t="s">
        <v>129</v>
      </c>
      <c r="D93" s="13" t="s">
        <v>14</v>
      </c>
      <c r="E93" s="13" t="s">
        <v>15</v>
      </c>
      <c r="F93" s="14">
        <v>383</v>
      </c>
      <c r="G93" s="15" t="s">
        <v>16</v>
      </c>
      <c r="H93" s="13" t="s">
        <v>16</v>
      </c>
      <c r="I93" s="16" t="s">
        <v>16</v>
      </c>
      <c r="J93" s="35"/>
    </row>
    <row r="94" spans="1:10" ht="67.5" x14ac:dyDescent="0.2">
      <c r="A94" s="11" t="s">
        <v>48</v>
      </c>
      <c r="B94" s="12" t="s">
        <v>128</v>
      </c>
      <c r="C94" s="33" t="s">
        <v>130</v>
      </c>
      <c r="D94" s="13" t="s">
        <v>14</v>
      </c>
      <c r="E94" s="13" t="s">
        <v>15</v>
      </c>
      <c r="F94" s="17">
        <v>1640.5</v>
      </c>
      <c r="G94" s="15" t="s">
        <v>16</v>
      </c>
      <c r="H94" s="13" t="s">
        <v>16</v>
      </c>
      <c r="I94" s="16" t="s">
        <v>16</v>
      </c>
      <c r="J94" s="35"/>
    </row>
    <row r="95" spans="1:10" ht="67.5" x14ac:dyDescent="0.2">
      <c r="A95" s="11" t="s">
        <v>48</v>
      </c>
      <c r="B95" s="12" t="s">
        <v>128</v>
      </c>
      <c r="C95" s="33" t="s">
        <v>131</v>
      </c>
      <c r="D95" s="13" t="s">
        <v>14</v>
      </c>
      <c r="E95" s="13" t="s">
        <v>15</v>
      </c>
      <c r="F95" s="14">
        <v>500</v>
      </c>
      <c r="G95" s="15" t="s">
        <v>16</v>
      </c>
      <c r="H95" s="13" t="s">
        <v>16</v>
      </c>
      <c r="I95" s="16" t="s">
        <v>16</v>
      </c>
      <c r="J95" s="35"/>
    </row>
    <row r="96" spans="1:10" ht="67.5" x14ac:dyDescent="0.2">
      <c r="A96" s="11" t="s">
        <v>48</v>
      </c>
      <c r="B96" s="12" t="s">
        <v>132</v>
      </c>
      <c r="C96" s="33" t="s">
        <v>133</v>
      </c>
      <c r="D96" s="13" t="s">
        <v>14</v>
      </c>
      <c r="E96" s="13" t="s">
        <v>15</v>
      </c>
      <c r="F96" s="14">
        <v>100</v>
      </c>
      <c r="G96" s="15" t="s">
        <v>16</v>
      </c>
      <c r="H96" s="13" t="s">
        <v>16</v>
      </c>
      <c r="I96" s="16" t="s">
        <v>16</v>
      </c>
      <c r="J96" s="35"/>
    </row>
    <row r="97" spans="1:10" ht="67.5" x14ac:dyDescent="0.2">
      <c r="A97" s="11" t="s">
        <v>48</v>
      </c>
      <c r="B97" s="12" t="s">
        <v>132</v>
      </c>
      <c r="C97" s="33" t="s">
        <v>134</v>
      </c>
      <c r="D97" s="13" t="s">
        <v>14</v>
      </c>
      <c r="E97" s="13" t="s">
        <v>15</v>
      </c>
      <c r="F97" s="14">
        <v>500</v>
      </c>
      <c r="G97" s="15" t="s">
        <v>16</v>
      </c>
      <c r="H97" s="13" t="s">
        <v>16</v>
      </c>
      <c r="I97" s="16" t="s">
        <v>16</v>
      </c>
      <c r="J97" s="35"/>
    </row>
    <row r="98" spans="1:10" ht="67.5" x14ac:dyDescent="0.2">
      <c r="A98" s="11" t="s">
        <v>48</v>
      </c>
      <c r="B98" s="12" t="s">
        <v>132</v>
      </c>
      <c r="C98" s="33" t="s">
        <v>135</v>
      </c>
      <c r="D98" s="13" t="s">
        <v>14</v>
      </c>
      <c r="E98" s="13" t="s">
        <v>15</v>
      </c>
      <c r="F98" s="17">
        <v>1143.2</v>
      </c>
      <c r="G98" s="15" t="s">
        <v>16</v>
      </c>
      <c r="H98" s="13" t="s">
        <v>16</v>
      </c>
      <c r="I98" s="16" t="s">
        <v>16</v>
      </c>
      <c r="J98" s="35"/>
    </row>
    <row r="99" spans="1:10" ht="67.5" x14ac:dyDescent="0.2">
      <c r="A99" s="11" t="s">
        <v>48</v>
      </c>
      <c r="B99" s="12" t="s">
        <v>136</v>
      </c>
      <c r="C99" s="33" t="s">
        <v>137</v>
      </c>
      <c r="D99" s="13" t="s">
        <v>14</v>
      </c>
      <c r="E99" s="13" t="s">
        <v>15</v>
      </c>
      <c r="F99" s="14">
        <v>128</v>
      </c>
      <c r="G99" s="15" t="s">
        <v>16</v>
      </c>
      <c r="H99" s="13" t="s">
        <v>16</v>
      </c>
      <c r="I99" s="16" t="s">
        <v>16</v>
      </c>
      <c r="J99" s="35"/>
    </row>
    <row r="100" spans="1:10" ht="67.5" x14ac:dyDescent="0.2">
      <c r="A100" s="11" t="s">
        <v>48</v>
      </c>
      <c r="B100" s="12" t="s">
        <v>136</v>
      </c>
      <c r="C100" s="33" t="s">
        <v>138</v>
      </c>
      <c r="D100" s="13" t="s">
        <v>14</v>
      </c>
      <c r="E100" s="13" t="s">
        <v>15</v>
      </c>
      <c r="F100" s="14">
        <v>500</v>
      </c>
      <c r="G100" s="15" t="s">
        <v>16</v>
      </c>
      <c r="H100" s="13" t="s">
        <v>16</v>
      </c>
      <c r="I100" s="16" t="s">
        <v>16</v>
      </c>
      <c r="J100" s="35"/>
    </row>
    <row r="101" spans="1:10" ht="67.5" x14ac:dyDescent="0.2">
      <c r="A101" s="11" t="s">
        <v>48</v>
      </c>
      <c r="B101" s="12" t="s">
        <v>136</v>
      </c>
      <c r="C101" s="33" t="s">
        <v>139</v>
      </c>
      <c r="D101" s="13" t="s">
        <v>14</v>
      </c>
      <c r="E101" s="13" t="s">
        <v>15</v>
      </c>
      <c r="F101" s="17">
        <v>1775.2</v>
      </c>
      <c r="G101" s="15" t="s">
        <v>16</v>
      </c>
      <c r="H101" s="13" t="s">
        <v>16</v>
      </c>
      <c r="I101" s="16" t="s">
        <v>16</v>
      </c>
      <c r="J101" s="35"/>
    </row>
    <row r="102" spans="1:10" ht="67.5" x14ac:dyDescent="0.2">
      <c r="A102" s="11" t="s">
        <v>48</v>
      </c>
      <c r="B102" s="12" t="s">
        <v>140</v>
      </c>
      <c r="C102" s="33" t="s">
        <v>141</v>
      </c>
      <c r="D102" s="13" t="s">
        <v>14</v>
      </c>
      <c r="E102" s="13" t="s">
        <v>15</v>
      </c>
      <c r="F102" s="17">
        <v>2776</v>
      </c>
      <c r="G102" s="15" t="s">
        <v>16</v>
      </c>
      <c r="H102" s="13" t="s">
        <v>16</v>
      </c>
      <c r="I102" s="16" t="s">
        <v>16</v>
      </c>
      <c r="J102" s="35"/>
    </row>
    <row r="103" spans="1:10" ht="67.5" x14ac:dyDescent="0.2">
      <c r="A103" s="11" t="s">
        <v>48</v>
      </c>
      <c r="B103" s="12" t="s">
        <v>142</v>
      </c>
      <c r="C103" s="33" t="s">
        <v>143</v>
      </c>
      <c r="D103" s="13" t="s">
        <v>14</v>
      </c>
      <c r="E103" s="13" t="s">
        <v>15</v>
      </c>
      <c r="F103" s="14">
        <v>225</v>
      </c>
      <c r="G103" s="15" t="s">
        <v>16</v>
      </c>
      <c r="H103" s="13" t="s">
        <v>16</v>
      </c>
      <c r="I103" s="16" t="s">
        <v>16</v>
      </c>
      <c r="J103" s="35"/>
    </row>
    <row r="104" spans="1:10" ht="67.5" x14ac:dyDescent="0.2">
      <c r="A104" s="11" t="s">
        <v>48</v>
      </c>
      <c r="B104" s="12" t="s">
        <v>142</v>
      </c>
      <c r="C104" s="33" t="s">
        <v>144</v>
      </c>
      <c r="D104" s="13" t="s">
        <v>14</v>
      </c>
      <c r="E104" s="13" t="s">
        <v>15</v>
      </c>
      <c r="F104" s="17">
        <v>2688.9</v>
      </c>
      <c r="G104" s="15" t="s">
        <v>16</v>
      </c>
      <c r="H104" s="13" t="s">
        <v>16</v>
      </c>
      <c r="I104" s="16" t="s">
        <v>16</v>
      </c>
      <c r="J104" s="35"/>
    </row>
    <row r="105" spans="1:10" ht="67.5" x14ac:dyDescent="0.2">
      <c r="A105" s="11" t="s">
        <v>48</v>
      </c>
      <c r="B105" s="12" t="s">
        <v>145</v>
      </c>
      <c r="C105" s="33" t="s">
        <v>146</v>
      </c>
      <c r="D105" s="13" t="s">
        <v>14</v>
      </c>
      <c r="E105" s="13" t="s">
        <v>15</v>
      </c>
      <c r="F105" s="14">
        <v>100</v>
      </c>
      <c r="G105" s="15" t="s">
        <v>16</v>
      </c>
      <c r="H105" s="13" t="s">
        <v>16</v>
      </c>
      <c r="I105" s="16" t="s">
        <v>16</v>
      </c>
      <c r="J105" s="35"/>
    </row>
    <row r="106" spans="1:10" ht="67.5" x14ac:dyDescent="0.2">
      <c r="A106" s="11" t="s">
        <v>48</v>
      </c>
      <c r="B106" s="12" t="s">
        <v>145</v>
      </c>
      <c r="C106" s="33" t="s">
        <v>147</v>
      </c>
      <c r="D106" s="13" t="s">
        <v>14</v>
      </c>
      <c r="E106" s="13" t="s">
        <v>15</v>
      </c>
      <c r="F106" s="14">
        <v>500</v>
      </c>
      <c r="G106" s="15" t="s">
        <v>16</v>
      </c>
      <c r="H106" s="13" t="s">
        <v>16</v>
      </c>
      <c r="I106" s="16" t="s">
        <v>16</v>
      </c>
      <c r="J106" s="35"/>
    </row>
    <row r="107" spans="1:10" ht="67.5" x14ac:dyDescent="0.2">
      <c r="A107" s="11" t="s">
        <v>48</v>
      </c>
      <c r="B107" s="12" t="s">
        <v>145</v>
      </c>
      <c r="C107" s="33" t="s">
        <v>148</v>
      </c>
      <c r="D107" s="13" t="s">
        <v>14</v>
      </c>
      <c r="E107" s="13" t="s">
        <v>15</v>
      </c>
      <c r="F107" s="14">
        <v>601</v>
      </c>
      <c r="G107" s="15" t="s">
        <v>16</v>
      </c>
      <c r="H107" s="13" t="s">
        <v>16</v>
      </c>
      <c r="I107" s="16" t="s">
        <v>16</v>
      </c>
      <c r="J107" s="35"/>
    </row>
    <row r="108" spans="1:10" ht="67.5" x14ac:dyDescent="0.2">
      <c r="A108" s="11" t="s">
        <v>48</v>
      </c>
      <c r="B108" s="12" t="s">
        <v>149</v>
      </c>
      <c r="C108" s="33" t="s">
        <v>150</v>
      </c>
      <c r="D108" s="13" t="s">
        <v>14</v>
      </c>
      <c r="E108" s="13" t="s">
        <v>15</v>
      </c>
      <c r="F108" s="14">
        <v>250</v>
      </c>
      <c r="G108" s="15" t="s">
        <v>16</v>
      </c>
      <c r="H108" s="13" t="s">
        <v>16</v>
      </c>
      <c r="I108" s="16" t="s">
        <v>16</v>
      </c>
      <c r="J108" s="35"/>
    </row>
    <row r="109" spans="1:10" ht="67.5" x14ac:dyDescent="0.2">
      <c r="A109" s="11" t="s">
        <v>48</v>
      </c>
      <c r="B109" s="12" t="s">
        <v>149</v>
      </c>
      <c r="C109" s="33" t="s">
        <v>151</v>
      </c>
      <c r="D109" s="13" t="s">
        <v>14</v>
      </c>
      <c r="E109" s="13" t="s">
        <v>15</v>
      </c>
      <c r="F109" s="17">
        <v>1678</v>
      </c>
      <c r="G109" s="15" t="s">
        <v>16</v>
      </c>
      <c r="H109" s="13" t="s">
        <v>16</v>
      </c>
      <c r="I109" s="16" t="s">
        <v>16</v>
      </c>
      <c r="J109" s="35"/>
    </row>
    <row r="110" spans="1:10" ht="67.5" x14ac:dyDescent="0.2">
      <c r="A110" s="11" t="s">
        <v>152</v>
      </c>
      <c r="B110" s="12" t="s">
        <v>153</v>
      </c>
      <c r="C110" s="33" t="s">
        <v>154</v>
      </c>
      <c r="D110" s="13" t="s">
        <v>14</v>
      </c>
      <c r="E110" s="13" t="s">
        <v>15</v>
      </c>
      <c r="F110" s="14">
        <v>506</v>
      </c>
      <c r="G110" s="15" t="s">
        <v>16</v>
      </c>
      <c r="H110" s="13" t="s">
        <v>16</v>
      </c>
      <c r="I110" s="16" t="s">
        <v>16</v>
      </c>
      <c r="J110" s="35"/>
    </row>
    <row r="111" spans="1:10" ht="67.5" x14ac:dyDescent="0.2">
      <c r="A111" s="11" t="s">
        <v>152</v>
      </c>
      <c r="B111" s="12" t="s">
        <v>153</v>
      </c>
      <c r="C111" s="33" t="s">
        <v>155</v>
      </c>
      <c r="D111" s="13" t="s">
        <v>14</v>
      </c>
      <c r="E111" s="13" t="s">
        <v>15</v>
      </c>
      <c r="F111" s="17">
        <v>1706</v>
      </c>
      <c r="G111" s="15" t="s">
        <v>16</v>
      </c>
      <c r="H111" s="13" t="s">
        <v>16</v>
      </c>
      <c r="I111" s="16" t="s">
        <v>16</v>
      </c>
      <c r="J111" s="35"/>
    </row>
    <row r="112" spans="1:10" ht="67.5" x14ac:dyDescent="0.2">
      <c r="A112" s="11" t="s">
        <v>152</v>
      </c>
      <c r="B112" s="12" t="s">
        <v>156</v>
      </c>
      <c r="C112" s="33" t="s">
        <v>157</v>
      </c>
      <c r="D112" s="13" t="s">
        <v>14</v>
      </c>
      <c r="E112" s="13" t="s">
        <v>15</v>
      </c>
      <c r="F112" s="14">
        <v>350</v>
      </c>
      <c r="G112" s="15" t="s">
        <v>16</v>
      </c>
      <c r="H112" s="13" t="s">
        <v>16</v>
      </c>
      <c r="I112" s="16" t="s">
        <v>16</v>
      </c>
      <c r="J112" s="35"/>
    </row>
    <row r="113" spans="1:10" ht="67.5" x14ac:dyDescent="0.2">
      <c r="A113" s="11" t="s">
        <v>152</v>
      </c>
      <c r="B113" s="12" t="s">
        <v>156</v>
      </c>
      <c r="C113" s="33" t="s">
        <v>158</v>
      </c>
      <c r="D113" s="13" t="s">
        <v>14</v>
      </c>
      <c r="E113" s="13" t="s">
        <v>15</v>
      </c>
      <c r="F113" s="17">
        <v>1000</v>
      </c>
      <c r="G113" s="15" t="s">
        <v>16</v>
      </c>
      <c r="H113" s="13" t="s">
        <v>16</v>
      </c>
      <c r="I113" s="16" t="s">
        <v>16</v>
      </c>
      <c r="J113" s="35"/>
    </row>
    <row r="114" spans="1:10" ht="67.5" x14ac:dyDescent="0.2">
      <c r="A114" s="11" t="s">
        <v>152</v>
      </c>
      <c r="B114" s="12" t="s">
        <v>156</v>
      </c>
      <c r="C114" s="33" t="s">
        <v>159</v>
      </c>
      <c r="D114" s="13" t="s">
        <v>14</v>
      </c>
      <c r="E114" s="13" t="s">
        <v>15</v>
      </c>
      <c r="F114" s="17">
        <v>1000</v>
      </c>
      <c r="G114" s="15" t="s">
        <v>16</v>
      </c>
      <c r="H114" s="13" t="s">
        <v>16</v>
      </c>
      <c r="I114" s="16" t="s">
        <v>16</v>
      </c>
      <c r="J114" s="35"/>
    </row>
    <row r="115" spans="1:10" ht="67.5" x14ac:dyDescent="0.2">
      <c r="A115" s="11" t="s">
        <v>152</v>
      </c>
      <c r="B115" s="12" t="s">
        <v>156</v>
      </c>
      <c r="C115" s="33" t="s">
        <v>159</v>
      </c>
      <c r="D115" s="13" t="s">
        <v>14</v>
      </c>
      <c r="E115" s="13" t="s">
        <v>15</v>
      </c>
      <c r="F115" s="17">
        <v>3000</v>
      </c>
      <c r="G115" s="15" t="s">
        <v>16</v>
      </c>
      <c r="H115" s="13" t="s">
        <v>16</v>
      </c>
      <c r="I115" s="16" t="s">
        <v>16</v>
      </c>
      <c r="J115" s="35"/>
    </row>
    <row r="116" spans="1:10" ht="67.5" x14ac:dyDescent="0.2">
      <c r="A116" s="11" t="s">
        <v>160</v>
      </c>
      <c r="B116" s="12" t="s">
        <v>161</v>
      </c>
      <c r="C116" s="33" t="s">
        <v>162</v>
      </c>
      <c r="D116" s="13" t="s">
        <v>14</v>
      </c>
      <c r="E116" s="13" t="s">
        <v>15</v>
      </c>
      <c r="F116" s="14">
        <v>175</v>
      </c>
      <c r="G116" s="15" t="s">
        <v>16</v>
      </c>
      <c r="H116" s="13" t="s">
        <v>16</v>
      </c>
      <c r="I116" s="16" t="s">
        <v>16</v>
      </c>
      <c r="J116" s="35"/>
    </row>
    <row r="117" spans="1:10" ht="67.5" x14ac:dyDescent="0.2">
      <c r="A117" s="11" t="s">
        <v>160</v>
      </c>
      <c r="B117" s="12" t="s">
        <v>161</v>
      </c>
      <c r="C117" s="33" t="s">
        <v>163</v>
      </c>
      <c r="D117" s="13" t="s">
        <v>14</v>
      </c>
      <c r="E117" s="13" t="s">
        <v>15</v>
      </c>
      <c r="F117" s="14">
        <v>185</v>
      </c>
      <c r="G117" s="15" t="s">
        <v>16</v>
      </c>
      <c r="H117" s="13" t="s">
        <v>16</v>
      </c>
      <c r="I117" s="16" t="s">
        <v>16</v>
      </c>
      <c r="J117" s="35"/>
    </row>
    <row r="118" spans="1:10" ht="67.5" x14ac:dyDescent="0.2">
      <c r="A118" s="11" t="s">
        <v>160</v>
      </c>
      <c r="B118" s="12" t="s">
        <v>161</v>
      </c>
      <c r="C118" s="33" t="s">
        <v>164</v>
      </c>
      <c r="D118" s="13" t="s">
        <v>14</v>
      </c>
      <c r="E118" s="13" t="s">
        <v>15</v>
      </c>
      <c r="F118" s="14">
        <v>236</v>
      </c>
      <c r="G118" s="15" t="s">
        <v>16</v>
      </c>
      <c r="H118" s="13" t="s">
        <v>16</v>
      </c>
      <c r="I118" s="16" t="s">
        <v>16</v>
      </c>
      <c r="J118" s="35"/>
    </row>
    <row r="119" spans="1:10" ht="67.5" x14ac:dyDescent="0.2">
      <c r="A119" s="11" t="s">
        <v>160</v>
      </c>
      <c r="B119" s="12" t="s">
        <v>161</v>
      </c>
      <c r="C119" s="33" t="s">
        <v>165</v>
      </c>
      <c r="D119" s="13" t="s">
        <v>14</v>
      </c>
      <c r="E119" s="13" t="s">
        <v>15</v>
      </c>
      <c r="F119" s="14">
        <v>275</v>
      </c>
      <c r="G119" s="15" t="s">
        <v>16</v>
      </c>
      <c r="H119" s="13" t="s">
        <v>16</v>
      </c>
      <c r="I119" s="16" t="s">
        <v>16</v>
      </c>
      <c r="J119" s="35"/>
    </row>
    <row r="120" spans="1:10" ht="67.5" x14ac:dyDescent="0.2">
      <c r="A120" s="11" t="s">
        <v>160</v>
      </c>
      <c r="B120" s="12" t="s">
        <v>166</v>
      </c>
      <c r="C120" s="33" t="s">
        <v>167</v>
      </c>
      <c r="D120" s="13" t="s">
        <v>14</v>
      </c>
      <c r="E120" s="13" t="s">
        <v>15</v>
      </c>
      <c r="F120" s="14">
        <v>130</v>
      </c>
      <c r="G120" s="15" t="s">
        <v>16</v>
      </c>
      <c r="H120" s="13" t="s">
        <v>16</v>
      </c>
      <c r="I120" s="16" t="s">
        <v>16</v>
      </c>
      <c r="J120" s="35"/>
    </row>
    <row r="121" spans="1:10" ht="67.5" x14ac:dyDescent="0.2">
      <c r="A121" s="11" t="s">
        <v>160</v>
      </c>
      <c r="B121" s="12" t="s">
        <v>166</v>
      </c>
      <c r="C121" s="33" t="s">
        <v>168</v>
      </c>
      <c r="D121" s="13" t="s">
        <v>14</v>
      </c>
      <c r="E121" s="13" t="s">
        <v>15</v>
      </c>
      <c r="F121" s="14">
        <v>160</v>
      </c>
      <c r="G121" s="15" t="s">
        <v>16</v>
      </c>
      <c r="H121" s="13" t="s">
        <v>16</v>
      </c>
      <c r="I121" s="16" t="s">
        <v>16</v>
      </c>
      <c r="J121" s="35"/>
    </row>
    <row r="122" spans="1:10" ht="67.5" x14ac:dyDescent="0.2">
      <c r="A122" s="11" t="s">
        <v>160</v>
      </c>
      <c r="B122" s="12" t="s">
        <v>166</v>
      </c>
      <c r="C122" s="33" t="s">
        <v>169</v>
      </c>
      <c r="D122" s="13" t="s">
        <v>14</v>
      </c>
      <c r="E122" s="13" t="s">
        <v>15</v>
      </c>
      <c r="F122" s="14">
        <v>129</v>
      </c>
      <c r="G122" s="15" t="s">
        <v>16</v>
      </c>
      <c r="H122" s="13" t="s">
        <v>16</v>
      </c>
      <c r="I122" s="16" t="s">
        <v>16</v>
      </c>
      <c r="J122" s="35"/>
    </row>
    <row r="123" spans="1:10" ht="67.5" x14ac:dyDescent="0.2">
      <c r="A123" s="11" t="s">
        <v>160</v>
      </c>
      <c r="B123" s="12" t="s">
        <v>166</v>
      </c>
      <c r="C123" s="33" t="s">
        <v>170</v>
      </c>
      <c r="D123" s="13" t="s">
        <v>14</v>
      </c>
      <c r="E123" s="13" t="s">
        <v>15</v>
      </c>
      <c r="F123" s="14">
        <v>170</v>
      </c>
      <c r="G123" s="15" t="s">
        <v>16</v>
      </c>
      <c r="H123" s="13" t="s">
        <v>16</v>
      </c>
      <c r="I123" s="16" t="s">
        <v>16</v>
      </c>
      <c r="J123" s="35"/>
    </row>
    <row r="124" spans="1:10" ht="67.5" x14ac:dyDescent="0.2">
      <c r="A124" s="11" t="s">
        <v>160</v>
      </c>
      <c r="B124" s="12" t="s">
        <v>166</v>
      </c>
      <c r="C124" s="33" t="s">
        <v>171</v>
      </c>
      <c r="D124" s="13" t="s">
        <v>14</v>
      </c>
      <c r="E124" s="13" t="s">
        <v>15</v>
      </c>
      <c r="F124" s="14">
        <v>119.97</v>
      </c>
      <c r="G124" s="15" t="s">
        <v>16</v>
      </c>
      <c r="H124" s="13" t="s">
        <v>16</v>
      </c>
      <c r="I124" s="16" t="s">
        <v>16</v>
      </c>
      <c r="J124" s="35"/>
    </row>
    <row r="125" spans="1:10" ht="67.5" x14ac:dyDescent="0.2">
      <c r="A125" s="11" t="s">
        <v>160</v>
      </c>
      <c r="B125" s="12" t="s">
        <v>166</v>
      </c>
      <c r="C125" s="33" t="s">
        <v>172</v>
      </c>
      <c r="D125" s="13" t="s">
        <v>14</v>
      </c>
      <c r="E125" s="13" t="s">
        <v>15</v>
      </c>
      <c r="F125" s="14">
        <v>146.01</v>
      </c>
      <c r="G125" s="15" t="s">
        <v>16</v>
      </c>
      <c r="H125" s="13" t="s">
        <v>16</v>
      </c>
      <c r="I125" s="16" t="s">
        <v>16</v>
      </c>
      <c r="J125" s="35"/>
    </row>
    <row r="126" spans="1:10" ht="67.5" x14ac:dyDescent="0.2">
      <c r="A126" s="11" t="s">
        <v>160</v>
      </c>
      <c r="B126" s="12" t="s">
        <v>173</v>
      </c>
      <c r="C126" s="33" t="s">
        <v>174</v>
      </c>
      <c r="D126" s="13" t="s">
        <v>14</v>
      </c>
      <c r="E126" s="13" t="s">
        <v>15</v>
      </c>
      <c r="F126" s="17">
        <v>16000</v>
      </c>
      <c r="G126" s="15" t="s">
        <v>16</v>
      </c>
      <c r="H126" s="13" t="s">
        <v>16</v>
      </c>
      <c r="I126" s="16" t="s">
        <v>16</v>
      </c>
      <c r="J126" s="35"/>
    </row>
    <row r="127" spans="1:10" ht="67.5" x14ac:dyDescent="0.2">
      <c r="A127" s="11" t="s">
        <v>160</v>
      </c>
      <c r="B127" s="12" t="s">
        <v>173</v>
      </c>
      <c r="C127" s="33" t="s">
        <v>175</v>
      </c>
      <c r="D127" s="13" t="s">
        <v>14</v>
      </c>
      <c r="E127" s="13" t="s">
        <v>15</v>
      </c>
      <c r="F127" s="17">
        <v>6600</v>
      </c>
      <c r="G127" s="15" t="s">
        <v>16</v>
      </c>
      <c r="H127" s="13" t="s">
        <v>16</v>
      </c>
      <c r="I127" s="16" t="s">
        <v>16</v>
      </c>
      <c r="J127" s="35"/>
    </row>
    <row r="128" spans="1:10" ht="67.5" x14ac:dyDescent="0.2">
      <c r="A128" s="11" t="s">
        <v>160</v>
      </c>
      <c r="B128" s="12" t="s">
        <v>176</v>
      </c>
      <c r="C128" s="33" t="s">
        <v>177</v>
      </c>
      <c r="D128" s="13" t="s">
        <v>14</v>
      </c>
      <c r="E128" s="13" t="s">
        <v>15</v>
      </c>
      <c r="F128" s="14">
        <v>250</v>
      </c>
      <c r="G128" s="15" t="s">
        <v>16</v>
      </c>
      <c r="H128" s="13" t="s">
        <v>16</v>
      </c>
      <c r="I128" s="16" t="s">
        <v>16</v>
      </c>
      <c r="J128" s="35"/>
    </row>
    <row r="129" spans="1:10" ht="67.5" x14ac:dyDescent="0.2">
      <c r="A129" s="11" t="s">
        <v>160</v>
      </c>
      <c r="B129" s="12" t="s">
        <v>176</v>
      </c>
      <c r="C129" s="33" t="s">
        <v>178</v>
      </c>
      <c r="D129" s="13" t="s">
        <v>14</v>
      </c>
      <c r="E129" s="13" t="s">
        <v>15</v>
      </c>
      <c r="F129" s="14">
        <v>470</v>
      </c>
      <c r="G129" s="15" t="s">
        <v>16</v>
      </c>
      <c r="H129" s="13" t="s">
        <v>16</v>
      </c>
      <c r="I129" s="16" t="s">
        <v>16</v>
      </c>
      <c r="J129" s="35"/>
    </row>
    <row r="130" spans="1:10" ht="67.5" x14ac:dyDescent="0.2">
      <c r="A130" s="11" t="s">
        <v>160</v>
      </c>
      <c r="B130" s="12" t="s">
        <v>176</v>
      </c>
      <c r="C130" s="33" t="s">
        <v>179</v>
      </c>
      <c r="D130" s="13" t="s">
        <v>14</v>
      </c>
      <c r="E130" s="13" t="s">
        <v>15</v>
      </c>
      <c r="F130" s="14">
        <v>250</v>
      </c>
      <c r="G130" s="15" t="s">
        <v>16</v>
      </c>
      <c r="H130" s="13" t="s">
        <v>16</v>
      </c>
      <c r="I130" s="16" t="s">
        <v>16</v>
      </c>
      <c r="J130" s="35"/>
    </row>
    <row r="131" spans="1:10" ht="67.5" x14ac:dyDescent="0.2">
      <c r="A131" s="11" t="s">
        <v>160</v>
      </c>
      <c r="B131" s="12" t="s">
        <v>176</v>
      </c>
      <c r="C131" s="33" t="s">
        <v>180</v>
      </c>
      <c r="D131" s="13" t="s">
        <v>14</v>
      </c>
      <c r="E131" s="13" t="s">
        <v>15</v>
      </c>
      <c r="F131" s="14">
        <v>85</v>
      </c>
      <c r="G131" s="15" t="s">
        <v>16</v>
      </c>
      <c r="H131" s="13" t="s">
        <v>16</v>
      </c>
      <c r="I131" s="16" t="s">
        <v>16</v>
      </c>
      <c r="J131" s="35"/>
    </row>
    <row r="132" spans="1:10" ht="67.5" x14ac:dyDescent="0.2">
      <c r="A132" s="11" t="s">
        <v>160</v>
      </c>
      <c r="B132" s="12" t="s">
        <v>176</v>
      </c>
      <c r="C132" s="33" t="s">
        <v>181</v>
      </c>
      <c r="D132" s="13" t="s">
        <v>14</v>
      </c>
      <c r="E132" s="13" t="s">
        <v>15</v>
      </c>
      <c r="F132" s="14">
        <v>104</v>
      </c>
      <c r="G132" s="15" t="s">
        <v>16</v>
      </c>
      <c r="H132" s="13" t="s">
        <v>16</v>
      </c>
      <c r="I132" s="16" t="s">
        <v>16</v>
      </c>
      <c r="J132" s="35"/>
    </row>
    <row r="133" spans="1:10" ht="67.5" x14ac:dyDescent="0.2">
      <c r="A133" s="11" t="s">
        <v>160</v>
      </c>
      <c r="B133" s="12" t="s">
        <v>176</v>
      </c>
      <c r="C133" s="33" t="s">
        <v>182</v>
      </c>
      <c r="D133" s="13" t="s">
        <v>14</v>
      </c>
      <c r="E133" s="13" t="s">
        <v>15</v>
      </c>
      <c r="F133" s="14">
        <v>363</v>
      </c>
      <c r="G133" s="15" t="s">
        <v>16</v>
      </c>
      <c r="H133" s="13" t="s">
        <v>16</v>
      </c>
      <c r="I133" s="16" t="s">
        <v>16</v>
      </c>
      <c r="J133" s="35"/>
    </row>
    <row r="134" spans="1:10" ht="67.5" x14ac:dyDescent="0.2">
      <c r="A134" s="11" t="s">
        <v>160</v>
      </c>
      <c r="B134" s="12" t="s">
        <v>176</v>
      </c>
      <c r="C134" s="33" t="s">
        <v>183</v>
      </c>
      <c r="D134" s="13" t="s">
        <v>14</v>
      </c>
      <c r="E134" s="13" t="s">
        <v>15</v>
      </c>
      <c r="F134" s="14">
        <v>232</v>
      </c>
      <c r="G134" s="15" t="s">
        <v>16</v>
      </c>
      <c r="H134" s="13" t="s">
        <v>16</v>
      </c>
      <c r="I134" s="16" t="s">
        <v>16</v>
      </c>
      <c r="J134" s="35"/>
    </row>
    <row r="135" spans="1:10" ht="67.5" x14ac:dyDescent="0.2">
      <c r="A135" s="11" t="s">
        <v>160</v>
      </c>
      <c r="B135" s="12" t="s">
        <v>176</v>
      </c>
      <c r="C135" s="33" t="s">
        <v>184</v>
      </c>
      <c r="D135" s="13" t="s">
        <v>14</v>
      </c>
      <c r="E135" s="13" t="s">
        <v>15</v>
      </c>
      <c r="F135" s="14">
        <v>232</v>
      </c>
      <c r="G135" s="15" t="s">
        <v>16</v>
      </c>
      <c r="H135" s="13" t="s">
        <v>16</v>
      </c>
      <c r="I135" s="16" t="s">
        <v>16</v>
      </c>
      <c r="J135" s="35"/>
    </row>
    <row r="136" spans="1:10" ht="67.5" x14ac:dyDescent="0.2">
      <c r="A136" s="11" t="s">
        <v>185</v>
      </c>
      <c r="B136" s="12" t="s">
        <v>186</v>
      </c>
      <c r="C136" s="33" t="s">
        <v>187</v>
      </c>
      <c r="D136" s="13" t="s">
        <v>14</v>
      </c>
      <c r="E136" s="13" t="s">
        <v>15</v>
      </c>
      <c r="F136" s="14">
        <v>700</v>
      </c>
      <c r="G136" s="15" t="s">
        <v>16</v>
      </c>
      <c r="H136" s="13" t="s">
        <v>16</v>
      </c>
      <c r="I136" s="16" t="s">
        <v>16</v>
      </c>
      <c r="J136" s="35"/>
    </row>
    <row r="137" spans="1:10" ht="67.5" x14ac:dyDescent="0.2">
      <c r="A137" s="11" t="s">
        <v>185</v>
      </c>
      <c r="B137" s="12" t="s">
        <v>186</v>
      </c>
      <c r="C137" s="33" t="s">
        <v>188</v>
      </c>
      <c r="D137" s="13" t="s">
        <v>14</v>
      </c>
      <c r="E137" s="13" t="s">
        <v>15</v>
      </c>
      <c r="F137" s="14">
        <v>176</v>
      </c>
      <c r="G137" s="15" t="s">
        <v>16</v>
      </c>
      <c r="H137" s="13" t="s">
        <v>16</v>
      </c>
      <c r="I137" s="16" t="s">
        <v>16</v>
      </c>
      <c r="J137" s="35"/>
    </row>
    <row r="138" spans="1:10" ht="67.5" x14ac:dyDescent="0.2">
      <c r="A138" s="11" t="s">
        <v>185</v>
      </c>
      <c r="B138" s="12" t="s">
        <v>186</v>
      </c>
      <c r="C138" s="33" t="s">
        <v>189</v>
      </c>
      <c r="D138" s="13" t="s">
        <v>14</v>
      </c>
      <c r="E138" s="13" t="s">
        <v>15</v>
      </c>
      <c r="F138" s="14">
        <v>1.5</v>
      </c>
      <c r="G138" s="15" t="s">
        <v>16</v>
      </c>
      <c r="H138" s="13" t="s">
        <v>16</v>
      </c>
      <c r="I138" s="16" t="s">
        <v>16</v>
      </c>
      <c r="J138" s="35"/>
    </row>
    <row r="139" spans="1:10" ht="67.5" x14ac:dyDescent="0.2">
      <c r="A139" s="11" t="s">
        <v>185</v>
      </c>
      <c r="B139" s="12" t="s">
        <v>186</v>
      </c>
      <c r="C139" s="33" t="s">
        <v>190</v>
      </c>
      <c r="D139" s="13" t="s">
        <v>14</v>
      </c>
      <c r="E139" s="13" t="s">
        <v>15</v>
      </c>
      <c r="F139" s="14">
        <v>1.5</v>
      </c>
      <c r="G139" s="15" t="s">
        <v>16</v>
      </c>
      <c r="H139" s="13" t="s">
        <v>16</v>
      </c>
      <c r="I139" s="16" t="s">
        <v>16</v>
      </c>
      <c r="J139" s="35"/>
    </row>
    <row r="140" spans="1:10" ht="67.5" x14ac:dyDescent="0.2">
      <c r="A140" s="11" t="s">
        <v>185</v>
      </c>
      <c r="B140" s="12" t="s">
        <v>186</v>
      </c>
      <c r="C140" s="33" t="s">
        <v>191</v>
      </c>
      <c r="D140" s="13" t="s">
        <v>14</v>
      </c>
      <c r="E140" s="13" t="s">
        <v>15</v>
      </c>
      <c r="F140" s="14">
        <v>120</v>
      </c>
      <c r="G140" s="15" t="s">
        <v>16</v>
      </c>
      <c r="H140" s="13" t="s">
        <v>16</v>
      </c>
      <c r="I140" s="16" t="s">
        <v>16</v>
      </c>
      <c r="J140" s="35"/>
    </row>
    <row r="141" spans="1:10" ht="67.5" x14ac:dyDescent="0.2">
      <c r="A141" s="11" t="s">
        <v>185</v>
      </c>
      <c r="B141" s="12" t="s">
        <v>186</v>
      </c>
      <c r="C141" s="33" t="s">
        <v>192</v>
      </c>
      <c r="D141" s="13" t="s">
        <v>14</v>
      </c>
      <c r="E141" s="13" t="s">
        <v>15</v>
      </c>
      <c r="F141" s="14">
        <v>290.02999999999997</v>
      </c>
      <c r="G141" s="15" t="s">
        <v>16</v>
      </c>
      <c r="H141" s="13" t="s">
        <v>16</v>
      </c>
      <c r="I141" s="16" t="s">
        <v>16</v>
      </c>
      <c r="J141" s="35"/>
    </row>
    <row r="142" spans="1:10" ht="67.5" x14ac:dyDescent="0.2">
      <c r="A142" s="11" t="s">
        <v>185</v>
      </c>
      <c r="B142" s="12" t="s">
        <v>186</v>
      </c>
      <c r="C142" s="33" t="s">
        <v>193</v>
      </c>
      <c r="D142" s="13" t="s">
        <v>14</v>
      </c>
      <c r="E142" s="13" t="s">
        <v>15</v>
      </c>
      <c r="F142" s="14">
        <v>370</v>
      </c>
      <c r="G142" s="15" t="s">
        <v>16</v>
      </c>
      <c r="H142" s="13" t="s">
        <v>16</v>
      </c>
      <c r="I142" s="16" t="s">
        <v>16</v>
      </c>
      <c r="J142" s="35"/>
    </row>
    <row r="143" spans="1:10" ht="67.5" x14ac:dyDescent="0.2">
      <c r="A143" s="11" t="s">
        <v>185</v>
      </c>
      <c r="B143" s="12" t="s">
        <v>186</v>
      </c>
      <c r="C143" s="33" t="s">
        <v>194</v>
      </c>
      <c r="D143" s="13" t="s">
        <v>14</v>
      </c>
      <c r="E143" s="13" t="s">
        <v>15</v>
      </c>
      <c r="F143" s="14">
        <v>199</v>
      </c>
      <c r="G143" s="15" t="s">
        <v>16</v>
      </c>
      <c r="H143" s="13" t="s">
        <v>16</v>
      </c>
      <c r="I143" s="16" t="s">
        <v>16</v>
      </c>
      <c r="J143" s="35"/>
    </row>
    <row r="144" spans="1:10" ht="79.5" thickBot="1" x14ac:dyDescent="0.25">
      <c r="A144" s="11" t="s">
        <v>185</v>
      </c>
      <c r="B144" s="12" t="s">
        <v>195</v>
      </c>
      <c r="C144" s="33" t="s">
        <v>196</v>
      </c>
      <c r="D144" s="13" t="s">
        <v>14</v>
      </c>
      <c r="E144" s="13" t="s">
        <v>15</v>
      </c>
      <c r="F144" s="17">
        <v>30000</v>
      </c>
      <c r="G144" s="15" t="s">
        <v>16</v>
      </c>
      <c r="H144" s="13" t="s">
        <v>16</v>
      </c>
      <c r="I144" s="16" t="s">
        <v>16</v>
      </c>
      <c r="J144" s="35"/>
    </row>
    <row r="145" spans="1:9" ht="12" thickBot="1" x14ac:dyDescent="0.25">
      <c r="A145" s="34" t="s">
        <v>197</v>
      </c>
      <c r="B145" s="34"/>
      <c r="C145" s="34"/>
      <c r="D145" s="34"/>
      <c r="E145" s="34"/>
      <c r="F145" s="18">
        <v>139821.12</v>
      </c>
      <c r="G145" s="19"/>
      <c r="H145" s="20"/>
      <c r="I145" s="21" t="s">
        <v>16</v>
      </c>
    </row>
    <row r="147" spans="1:9" ht="12" thickBot="1" x14ac:dyDescent="0.25">
      <c r="F147" s="22">
        <f>SUBTOTAL(109,$F$5:$F$144)</f>
        <v>139821.12</v>
      </c>
    </row>
    <row r="148" spans="1:9" ht="12" x14ac:dyDescent="0.2">
      <c r="B148" t="s">
        <v>231</v>
      </c>
      <c r="C148" s="32" t="s">
        <v>198</v>
      </c>
      <c r="D148">
        <v>1</v>
      </c>
      <c r="E148" s="23" t="s">
        <v>198</v>
      </c>
      <c r="F148" s="24">
        <f>SUMIF($C$5:$C$144,"*АКАДЕМ ПАРК*",$F$5:$F$144)</f>
        <v>2776</v>
      </c>
      <c r="G148" s="22">
        <f>$F$147-F148</f>
        <v>137045.12</v>
      </c>
    </row>
    <row r="149" spans="1:9" ht="12" x14ac:dyDescent="0.2">
      <c r="B149" t="s">
        <v>232</v>
      </c>
      <c r="C149" s="32" t="s">
        <v>199</v>
      </c>
      <c r="D149">
        <v>2</v>
      </c>
      <c r="E149" s="25" t="s">
        <v>199</v>
      </c>
      <c r="F149" s="26">
        <f>SUMIF($C$5:$C$144,"*БАЛКАНСКАЯ*",$F$5:$F$144)</f>
        <v>3045.5299999999997</v>
      </c>
      <c r="G149" s="22">
        <f t="shared" ref="G149:G180" si="0">$F$147-F149</f>
        <v>136775.59</v>
      </c>
    </row>
    <row r="150" spans="1:9" ht="12" x14ac:dyDescent="0.2">
      <c r="B150" t="s">
        <v>233</v>
      </c>
      <c r="C150" s="32" t="s">
        <v>200</v>
      </c>
      <c r="D150">
        <v>3</v>
      </c>
      <c r="E150" s="25" t="s">
        <v>200</v>
      </c>
      <c r="F150" s="26">
        <f>SUMIF($C$5:$C$144,"*БУХАРЕСТСКАЯ*",$F$5:$F$144)</f>
        <v>3149.9</v>
      </c>
      <c r="G150" s="22">
        <f t="shared" si="0"/>
        <v>136671.22</v>
      </c>
    </row>
    <row r="151" spans="1:9" ht="12" x14ac:dyDescent="0.2">
      <c r="B151" t="s">
        <v>234</v>
      </c>
      <c r="C151" s="32" t="s">
        <v>201</v>
      </c>
      <c r="D151">
        <v>4</v>
      </c>
      <c r="E151" s="25" t="s">
        <v>201</v>
      </c>
      <c r="F151" s="26">
        <f>SUMIF($C$5:$C$144,"*ВЕЛИКАН ПАРК*",$F$5:$F$144)</f>
        <v>17117.7</v>
      </c>
      <c r="G151" s="22">
        <f t="shared" si="0"/>
        <v>122703.42</v>
      </c>
    </row>
    <row r="152" spans="1:9" ht="12" x14ac:dyDescent="0.2">
      <c r="B152" t="s">
        <v>235</v>
      </c>
      <c r="C152" s="32" t="s">
        <v>202</v>
      </c>
      <c r="D152">
        <v>5</v>
      </c>
      <c r="E152" s="25" t="s">
        <v>202</v>
      </c>
      <c r="F152" s="26">
        <f>SUMIF($C$5:$C$144,"*ЗВЕЗДНАЯ*",$F$5:$F$144)</f>
        <v>1744.7</v>
      </c>
      <c r="G152" s="22">
        <f t="shared" si="0"/>
        <v>138076.41999999998</v>
      </c>
    </row>
    <row r="153" spans="1:9" ht="12" x14ac:dyDescent="0.2">
      <c r="B153" t="s">
        <v>236</v>
      </c>
      <c r="C153" s="32" t="s">
        <v>203</v>
      </c>
      <c r="D153">
        <v>6</v>
      </c>
      <c r="E153" s="25" t="s">
        <v>203</v>
      </c>
      <c r="F153" s="26">
        <f>SUMIF($C$5:$C$144,"*ЖЕМЧУЖНАЯ ПЛАЗА*",$F$5:$F$144)</f>
        <v>3277.8</v>
      </c>
      <c r="G153" s="22">
        <f t="shared" si="0"/>
        <v>136543.32</v>
      </c>
    </row>
    <row r="154" spans="1:9" ht="12" x14ac:dyDescent="0.2">
      <c r="B154" t="s">
        <v>237</v>
      </c>
      <c r="C154" s="32" t="s">
        <v>204</v>
      </c>
      <c r="D154">
        <v>7</v>
      </c>
      <c r="E154" s="25" t="s">
        <v>204</v>
      </c>
      <c r="F154" s="26">
        <f>SUMIF($C$5:$C$144,"*ГАЛЕРЕЯ*",$F$5:$F$144)</f>
        <v>5720</v>
      </c>
      <c r="G154" s="22">
        <f t="shared" si="0"/>
        <v>134101.12</v>
      </c>
    </row>
    <row r="155" spans="1:9" ht="12" x14ac:dyDescent="0.2">
      <c r="B155" t="s">
        <v>238</v>
      </c>
      <c r="C155" s="32" t="s">
        <v>205</v>
      </c>
      <c r="D155">
        <v>8</v>
      </c>
      <c r="E155" s="25" t="s">
        <v>205</v>
      </c>
      <c r="F155" s="26">
        <f>SUMIF($C$5:$C$144,"*ГРАНД КАНЬОН*",$F$5:$F$144)</f>
        <v>3752.9</v>
      </c>
      <c r="G155" s="22">
        <f t="shared" si="0"/>
        <v>136068.22</v>
      </c>
    </row>
    <row r="156" spans="1:9" ht="12" x14ac:dyDescent="0.2">
      <c r="B156" t="s">
        <v>239</v>
      </c>
      <c r="C156" s="32" t="s">
        <v>206</v>
      </c>
      <c r="D156">
        <v>9</v>
      </c>
      <c r="E156" s="27" t="s">
        <v>206</v>
      </c>
      <c r="F156" s="26">
        <f>SUMIF($C$5:$C$144,"*ГУЛЛИВЕР*",$F$5:$F$144)</f>
        <v>3156.8</v>
      </c>
      <c r="G156" s="22">
        <f t="shared" si="0"/>
        <v>136664.32000000001</v>
      </c>
    </row>
    <row r="157" spans="1:9" ht="12" x14ac:dyDescent="0.2">
      <c r="B157" t="s">
        <v>240</v>
      </c>
      <c r="C157" s="32" t="s">
        <v>207</v>
      </c>
      <c r="D157">
        <v>10</v>
      </c>
      <c r="E157" s="25" t="s">
        <v>207</v>
      </c>
      <c r="F157" s="26">
        <f>SUMIF($C$5:$C$144,"*ИЮНЬ*",$F$5:$F$144)</f>
        <v>2186.9699999999998</v>
      </c>
      <c r="G157" s="22">
        <f t="shared" si="0"/>
        <v>137634.15</v>
      </c>
    </row>
    <row r="158" spans="1:9" ht="12" x14ac:dyDescent="0.2">
      <c r="B158" t="s">
        <v>241</v>
      </c>
      <c r="C158" s="32" t="s">
        <v>208</v>
      </c>
      <c r="D158">
        <v>11</v>
      </c>
      <c r="E158" s="28" t="s">
        <v>208</v>
      </c>
      <c r="F158" s="26">
        <f>SUMIF($C$5:$C$144,"*КАСТОРАМА
*",$F$5:$F$144)</f>
        <v>2510</v>
      </c>
      <c r="G158" s="22">
        <f t="shared" si="0"/>
        <v>137311.12</v>
      </c>
    </row>
    <row r="159" spans="1:9" ht="12" x14ac:dyDescent="0.2">
      <c r="B159" t="s">
        <v>242</v>
      </c>
      <c r="C159" s="32" t="s">
        <v>209</v>
      </c>
      <c r="D159">
        <v>12</v>
      </c>
      <c r="E159" s="25" t="s">
        <v>209</v>
      </c>
      <c r="F159" s="26">
        <f>SUMIF($C$5:$C$144,"*КАСТОРАМА2*",$F$5:$F$144)</f>
        <v>2150.6999999999998</v>
      </c>
      <c r="G159" s="22">
        <f t="shared" si="0"/>
        <v>137670.41999999998</v>
      </c>
    </row>
    <row r="160" spans="1:9" ht="12" x14ac:dyDescent="0.2">
      <c r="B160" t="s">
        <v>243</v>
      </c>
      <c r="C160" s="32" t="s">
        <v>210</v>
      </c>
      <c r="D160">
        <v>13</v>
      </c>
      <c r="E160" s="25" t="s">
        <v>210</v>
      </c>
      <c r="F160" s="26">
        <f>SUMIF($C$5:$C$144,"*КАПИТОЛИЙ*",$F$5:$F$144)</f>
        <v>502</v>
      </c>
      <c r="G160" s="22">
        <f t="shared" si="0"/>
        <v>139319.12</v>
      </c>
    </row>
    <row r="161" spans="2:7" ht="12" x14ac:dyDescent="0.2">
      <c r="B161" t="s">
        <v>244</v>
      </c>
      <c r="C161" s="32" t="s">
        <v>211</v>
      </c>
      <c r="D161">
        <v>14</v>
      </c>
      <c r="E161" s="25" t="s">
        <v>211</v>
      </c>
      <c r="F161" s="26">
        <f>SUMIF($C$5:$C$144,"*КОНТИНЕНТ*",$F$5:$F$144)</f>
        <v>1993</v>
      </c>
      <c r="G161" s="22">
        <f t="shared" si="0"/>
        <v>137828.12</v>
      </c>
    </row>
    <row r="162" spans="2:7" ht="12" x14ac:dyDescent="0.2">
      <c r="B162" t="s">
        <v>262</v>
      </c>
      <c r="C162" s="32" t="s">
        <v>212</v>
      </c>
      <c r="D162">
        <v>15</v>
      </c>
      <c r="E162" s="25" t="s">
        <v>212</v>
      </c>
      <c r="F162" s="26">
        <f>SUMIF($C$5:$C$144,"*ЛЕСНАЯ*",$F$5:$F$144)</f>
        <v>3805.7</v>
      </c>
      <c r="G162" s="22">
        <f t="shared" si="0"/>
        <v>136015.41999999998</v>
      </c>
    </row>
    <row r="163" spans="2:7" ht="12" x14ac:dyDescent="0.2">
      <c r="B163" t="s">
        <v>263</v>
      </c>
      <c r="C163" s="32" t="s">
        <v>213</v>
      </c>
      <c r="D163">
        <v>16</v>
      </c>
      <c r="E163" s="25" t="s">
        <v>213</v>
      </c>
      <c r="F163" s="26">
        <f>SUMIF($C$5:$C$144,"*ЛЕТО*",$F$5:$F$144)</f>
        <v>2857.8</v>
      </c>
      <c r="G163" s="22">
        <f t="shared" si="0"/>
        <v>136963.32</v>
      </c>
    </row>
    <row r="164" spans="2:7" ht="12" x14ac:dyDescent="0.2">
      <c r="B164" t="s">
        <v>245</v>
      </c>
      <c r="C164" s="32" t="s">
        <v>214</v>
      </c>
      <c r="D164">
        <v>17</v>
      </c>
      <c r="E164" s="25" t="s">
        <v>214</v>
      </c>
      <c r="F164" s="26">
        <f>SUMIF($C$5:$C$144,"*ЛОНДОН МОЛЛ*",$F$5:$F$144)</f>
        <v>2248.5</v>
      </c>
      <c r="G164" s="22">
        <f t="shared" si="0"/>
        <v>137572.62</v>
      </c>
    </row>
    <row r="165" spans="2:7" ht="12" x14ac:dyDescent="0.2">
      <c r="B165" t="s">
        <v>246</v>
      </c>
      <c r="C165" s="32" t="s">
        <v>215</v>
      </c>
      <c r="D165">
        <v>18</v>
      </c>
      <c r="E165" s="25" t="s">
        <v>215</v>
      </c>
      <c r="F165" s="26">
        <f>SUMIF($C$5:$C$144,"*МЕГА ДЫБЕНКО*",$F$5:$F$144)</f>
        <v>37083.410000000003</v>
      </c>
      <c r="G165" s="22">
        <f t="shared" si="0"/>
        <v>102737.70999999999</v>
      </c>
    </row>
    <row r="166" spans="2:7" ht="12" x14ac:dyDescent="0.2">
      <c r="B166" t="s">
        <v>247</v>
      </c>
      <c r="C166" s="32" t="s">
        <v>216</v>
      </c>
      <c r="D166">
        <v>19</v>
      </c>
      <c r="E166" s="27" t="s">
        <v>216</v>
      </c>
      <c r="F166" s="26">
        <f>SUMIF($C$5:$C$144,"*МЕГА ПАРНАС*",$F$5:$F$144)</f>
        <v>4675.8999999999996</v>
      </c>
      <c r="G166" s="22">
        <f t="shared" si="0"/>
        <v>135145.22</v>
      </c>
    </row>
    <row r="167" spans="2:7" ht="12" x14ac:dyDescent="0.2">
      <c r="B167" t="s">
        <v>248</v>
      </c>
      <c r="C167" s="32" t="s">
        <v>217</v>
      </c>
      <c r="D167">
        <v>20</v>
      </c>
      <c r="E167" s="25" t="s">
        <v>217</v>
      </c>
      <c r="F167" s="26">
        <f>SUMIF($C$5:$C$144,"*МЕЖДУНАРОДНАЯ*",$F$5:$F$144)</f>
        <v>1193.81</v>
      </c>
      <c r="G167" s="22">
        <f t="shared" si="0"/>
        <v>138627.31</v>
      </c>
    </row>
    <row r="168" spans="2:7" ht="12" x14ac:dyDescent="0.2">
      <c r="B168" t="s">
        <v>249</v>
      </c>
      <c r="C168" s="32" t="s">
        <v>218</v>
      </c>
      <c r="D168">
        <v>21</v>
      </c>
      <c r="E168" s="27" t="s">
        <v>218</v>
      </c>
      <c r="F168" s="26">
        <f>SUMIF($C$5:$C$144,"*МЕРКУРИЙ*",$F$5:$F$144)</f>
        <v>2672.4</v>
      </c>
      <c r="G168" s="22">
        <f t="shared" si="0"/>
        <v>137148.72</v>
      </c>
    </row>
    <row r="169" spans="2:7" ht="12" x14ac:dyDescent="0.2">
      <c r="B169" t="s">
        <v>250</v>
      </c>
      <c r="C169" s="32" t="s">
        <v>219</v>
      </c>
      <c r="D169">
        <v>22</v>
      </c>
      <c r="E169" s="25" t="s">
        <v>219</v>
      </c>
      <c r="F169" s="26">
        <f>SUMIF($C$5:$C$144,"*МОСКОВСКИЙ 2*",$F$5:$F$144)</f>
        <v>4906.3</v>
      </c>
      <c r="G169" s="22">
        <f t="shared" si="0"/>
        <v>134914.82</v>
      </c>
    </row>
    <row r="170" spans="2:7" ht="12" x14ac:dyDescent="0.2">
      <c r="B170" t="s">
        <v>251</v>
      </c>
      <c r="C170" s="32" t="s">
        <v>220</v>
      </c>
      <c r="D170">
        <v>23</v>
      </c>
      <c r="E170" s="25" t="s">
        <v>220</v>
      </c>
      <c r="F170" s="26">
        <f>SUMIF($C$5:$C$144,"*НЕВСКИЙ 180*",$F$5:$F$144)</f>
        <v>8167</v>
      </c>
      <c r="G170" s="22">
        <f t="shared" si="0"/>
        <v>131654.12</v>
      </c>
    </row>
    <row r="171" spans="2:7" ht="12" x14ac:dyDescent="0.2">
      <c r="B171" t="s">
        <v>252</v>
      </c>
      <c r="C171" s="32" t="s">
        <v>221</v>
      </c>
      <c r="D171">
        <v>24</v>
      </c>
      <c r="E171" s="25" t="s">
        <v>221</v>
      </c>
      <c r="F171" s="26">
        <f>SUMIF($C$5:$C$144,"*НЕПТУН*",$F$5:$F$144)</f>
        <v>1721</v>
      </c>
      <c r="G171" s="22">
        <f t="shared" si="0"/>
        <v>138100.12</v>
      </c>
    </row>
    <row r="172" spans="2:7" ht="12" x14ac:dyDescent="0.2">
      <c r="B172" t="s">
        <v>253</v>
      </c>
      <c r="C172" s="32" t="s">
        <v>222</v>
      </c>
      <c r="D172">
        <v>25</v>
      </c>
      <c r="E172" s="25" t="s">
        <v>222</v>
      </c>
      <c r="F172" s="26">
        <f>SUMIF($C$5:$C$144,"*ОКЕЙ БОГАТЫРСКИЙ*",$F$5:$F$144)</f>
        <v>0</v>
      </c>
      <c r="G172" s="22">
        <f t="shared" si="0"/>
        <v>139821.12</v>
      </c>
    </row>
    <row r="173" spans="2:7" ht="12" x14ac:dyDescent="0.2">
      <c r="B173" t="s">
        <v>254</v>
      </c>
      <c r="C173" s="32" t="s">
        <v>223</v>
      </c>
      <c r="D173">
        <v>26</v>
      </c>
      <c r="E173" s="25" t="s">
        <v>223</v>
      </c>
      <c r="F173" s="26">
        <f>SUMIF($C$5:$C$144,"*ОКЕЙ БОЛЬШЕВИКОВ*",$F$5:$F$144)</f>
        <v>2385.3000000000002</v>
      </c>
      <c r="G173" s="22">
        <f t="shared" si="0"/>
        <v>137435.82</v>
      </c>
    </row>
    <row r="174" spans="2:7" ht="12" x14ac:dyDescent="0.2">
      <c r="B174" t="s">
        <v>255</v>
      </c>
      <c r="C174" s="32" t="s">
        <v>224</v>
      </c>
      <c r="D174">
        <v>27</v>
      </c>
      <c r="E174" s="25" t="s">
        <v>224</v>
      </c>
      <c r="F174" s="26">
        <f>SUMIF($C$5:$C$144,"*ОКЕЙ ЛАДОЖСКАЯ*",$F$5:$F$144)</f>
        <v>2201.6999999999998</v>
      </c>
      <c r="G174" s="22">
        <f t="shared" si="0"/>
        <v>137619.41999999998</v>
      </c>
    </row>
    <row r="175" spans="2:7" ht="12" x14ac:dyDescent="0.2">
      <c r="B175" t="s">
        <v>256</v>
      </c>
      <c r="C175" s="32" t="s">
        <v>225</v>
      </c>
      <c r="D175">
        <v>28</v>
      </c>
      <c r="E175" s="25" t="s">
        <v>225</v>
      </c>
      <c r="F175" s="26">
        <f>SUMIF($C$5:$C$144,"*ПИТЕРЛЭНД*",$F$5:$F$144)</f>
        <v>1928</v>
      </c>
      <c r="G175" s="22">
        <f t="shared" si="0"/>
        <v>137893.12</v>
      </c>
    </row>
    <row r="176" spans="2:7" ht="12" x14ac:dyDescent="0.2">
      <c r="B176" t="s">
        <v>257</v>
      </c>
      <c r="C176" s="32" t="s">
        <v>226</v>
      </c>
      <c r="D176">
        <v>29</v>
      </c>
      <c r="E176" s="25" t="s">
        <v>226</v>
      </c>
      <c r="F176" s="26">
        <f>SUMIF($C$5:$C$144,"*ПЯТЬ ОЗЕР*",$F$5:$F$144)</f>
        <v>1342.1</v>
      </c>
      <c r="G176" s="22">
        <f t="shared" si="0"/>
        <v>138479.01999999999</v>
      </c>
    </row>
    <row r="177" spans="2:7" ht="12" x14ac:dyDescent="0.2">
      <c r="B177" t="s">
        <v>258</v>
      </c>
      <c r="C177" s="32" t="s">
        <v>227</v>
      </c>
      <c r="D177">
        <v>30</v>
      </c>
      <c r="E177" s="25" t="s">
        <v>227</v>
      </c>
      <c r="F177" s="26">
        <f>SUMIF($C$5:$C$144,"*РАДУГА*",$F$5:$F$144)</f>
        <v>2403.1999999999998</v>
      </c>
      <c r="G177" s="22">
        <f t="shared" si="0"/>
        <v>137417.91999999998</v>
      </c>
    </row>
    <row r="178" spans="2:7" ht="12" x14ac:dyDescent="0.2">
      <c r="B178" t="s">
        <v>259</v>
      </c>
      <c r="C178" s="32" t="s">
        <v>228</v>
      </c>
      <c r="D178">
        <v>31</v>
      </c>
      <c r="E178" s="25" t="s">
        <v>228</v>
      </c>
      <c r="F178" s="26">
        <f>SUMIF($C$5:$C$144,"*РИО*",$F$5:$F$144)</f>
        <v>3500</v>
      </c>
      <c r="G178" s="22">
        <f t="shared" si="0"/>
        <v>136321.12</v>
      </c>
    </row>
    <row r="179" spans="2:7" ht="12" x14ac:dyDescent="0.2">
      <c r="B179" t="s">
        <v>260</v>
      </c>
      <c r="C179" s="32" t="s">
        <v>229</v>
      </c>
      <c r="D179">
        <v>32</v>
      </c>
      <c r="E179" s="25" t="s">
        <v>229</v>
      </c>
      <c r="F179" s="26">
        <f>SUMIF($C$5:$C$144,"*СИТИ МОЛЛ*",$F$5:$F$144)</f>
        <v>2212</v>
      </c>
      <c r="G179" s="22">
        <f t="shared" si="0"/>
        <v>137609.12</v>
      </c>
    </row>
    <row r="180" spans="2:7" ht="12.75" thickBot="1" x14ac:dyDescent="0.25">
      <c r="B180" t="s">
        <v>261</v>
      </c>
      <c r="C180" s="32" t="s">
        <v>230</v>
      </c>
      <c r="D180">
        <v>33</v>
      </c>
      <c r="E180" s="29" t="s">
        <v>230</v>
      </c>
      <c r="F180" s="30">
        <f>SUMIF($C$5:$C$144,"*ЮЖНЫЙ ПОЛЮС*",$F$5:$F$144)</f>
        <v>1433</v>
      </c>
      <c r="G180" s="22">
        <f t="shared" si="0"/>
        <v>138388.12</v>
      </c>
    </row>
    <row r="181" spans="2:7" x14ac:dyDescent="0.2">
      <c r="F181" s="31">
        <f>SUM(F148:F180)</f>
        <v>139821.12</v>
      </c>
    </row>
    <row r="182" spans="2:7" x14ac:dyDescent="0.2">
      <c r="F182" s="22">
        <f>F181-F145</f>
        <v>0</v>
      </c>
    </row>
  </sheetData>
  <mergeCells count="1">
    <mergeCell ref="A145:E145"/>
  </mergeCells>
  <pageMargins left="0.75" right="0.75" top="1" bottom="1" header="0.5" footer="0.5"/>
  <headerFooter>
    <oddHeader>&amp;RЖурнал проводок (01.10.14-31.10.14)   Страница #P</oddHeader>
    <oddFooter>&amp;RОтчет сформирован 06.11.14 13:40:51  Пользователь: Никитин_Владимир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Никитин Владимир</dc:creator>
  <cp:lastModifiedBy>Никитин Владимир</cp:lastModifiedBy>
  <dcterms:created xsi:type="dcterms:W3CDTF">2014-11-06T15:29:18Z</dcterms:created>
  <dcterms:modified xsi:type="dcterms:W3CDTF">2014-11-10T07:17:23Z</dcterms:modified>
</cp:coreProperties>
</file>