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155" windowWidth="19815" windowHeight="6765" tabRatio="768" activeTab="2"/>
  </bookViews>
  <sheets>
    <sheet name="выручка" sheetId="11" r:id="rId1"/>
    <sheet name="график" sheetId="21" r:id="rId2"/>
    <sheet name="КАК НАДА" sheetId="24" r:id="rId3"/>
  </sheets>
  <calcPr calcId="145621"/>
</workbook>
</file>

<file path=xl/calcChain.xml><?xml version="1.0" encoding="utf-8"?>
<calcChain xmlns="http://schemas.openxmlformats.org/spreadsheetml/2006/main">
  <c r="L4" i="24" l="1"/>
  <c r="L5" i="24"/>
  <c r="L6" i="24"/>
  <c r="L7" i="24"/>
  <c r="N4" i="24" l="1"/>
  <c r="N5" i="24" l="1"/>
  <c r="N6" i="24"/>
  <c r="N7" i="24"/>
  <c r="F34" i="24" l="1"/>
  <c r="E34" i="24"/>
  <c r="D34" i="24"/>
  <c r="C34" i="24"/>
  <c r="B34" i="24"/>
  <c r="H27" i="24"/>
  <c r="G27" i="24"/>
  <c r="F27" i="24"/>
  <c r="E27" i="24"/>
  <c r="D27" i="24"/>
  <c r="C27" i="24"/>
  <c r="B27" i="24"/>
  <c r="H20" i="24"/>
  <c r="G20" i="24"/>
  <c r="F20" i="24"/>
  <c r="E20" i="24"/>
  <c r="D20" i="24"/>
  <c r="C20" i="24"/>
  <c r="B20" i="24"/>
  <c r="H13" i="24"/>
  <c r="G13" i="24"/>
  <c r="F13" i="24"/>
  <c r="E13" i="24"/>
  <c r="D13" i="24"/>
  <c r="C13" i="24"/>
  <c r="B13" i="24"/>
  <c r="H6" i="24"/>
  <c r="G6" i="24"/>
  <c r="F6" i="24"/>
  <c r="E6" i="24"/>
  <c r="D6" i="24"/>
  <c r="M7" i="21"/>
  <c r="N7" i="21" s="1"/>
  <c r="P7" i="21" s="1"/>
  <c r="L7" i="21"/>
  <c r="B26" i="21"/>
  <c r="C26" i="21"/>
  <c r="D26" i="21"/>
  <c r="E26" i="21"/>
  <c r="F26" i="21"/>
  <c r="B21" i="21"/>
  <c r="C21" i="21"/>
  <c r="D21" i="21"/>
  <c r="E21" i="21"/>
  <c r="F21" i="21"/>
  <c r="G21" i="21"/>
  <c r="H21" i="21"/>
  <c r="C16" i="21"/>
  <c r="D16" i="21"/>
  <c r="E16" i="21"/>
  <c r="F16" i="21"/>
  <c r="G16" i="21"/>
  <c r="H16" i="21"/>
  <c r="B11" i="21"/>
  <c r="C11" i="21"/>
  <c r="D11" i="21"/>
  <c r="E11" i="21"/>
  <c r="F11" i="21"/>
  <c r="G11" i="21"/>
  <c r="H11" i="21"/>
  <c r="D6" i="21"/>
  <c r="E6" i="21"/>
  <c r="M4" i="21"/>
  <c r="N4" i="21" s="1"/>
  <c r="P4" i="21" s="1"/>
  <c r="F6" i="21"/>
  <c r="G6" i="21"/>
  <c r="H6" i="21"/>
  <c r="D26" i="11"/>
  <c r="E26" i="11"/>
  <c r="F26" i="11"/>
  <c r="C26" i="11"/>
  <c r="B26" i="11"/>
  <c r="H21" i="11"/>
  <c r="G21" i="11"/>
  <c r="F21" i="11"/>
  <c r="E21" i="11"/>
  <c r="D21" i="11"/>
  <c r="C21" i="11"/>
  <c r="B21" i="11"/>
  <c r="H16" i="11"/>
  <c r="G16" i="11"/>
  <c r="F16" i="11"/>
  <c r="E16" i="11"/>
  <c r="D16" i="11"/>
  <c r="C16" i="11"/>
  <c r="B16" i="11"/>
  <c r="H11" i="11"/>
  <c r="G11" i="11"/>
  <c r="F11" i="11"/>
  <c r="E11" i="11"/>
  <c r="D11" i="11"/>
  <c r="C11" i="11"/>
  <c r="B11" i="11"/>
  <c r="H6" i="11"/>
  <c r="G6" i="11"/>
  <c r="F6" i="11"/>
  <c r="E6" i="11"/>
  <c r="B16" i="21"/>
  <c r="M4" i="24"/>
  <c r="K6" i="24"/>
  <c r="M7" i="24"/>
  <c r="O7" i="24" s="1"/>
  <c r="K5" i="24"/>
  <c r="K7" i="24"/>
  <c r="M5" i="24"/>
  <c r="O5" i="24" s="1"/>
  <c r="M6" i="24"/>
  <c r="O6" i="24" s="1"/>
  <c r="K4" i="24"/>
  <c r="L6" i="21"/>
  <c r="M6" i="21"/>
  <c r="N6" i="21" s="1"/>
  <c r="P6" i="21" s="1"/>
  <c r="M5" i="21"/>
  <c r="N5" i="21" s="1"/>
  <c r="O5" i="21"/>
  <c r="O6" i="21"/>
  <c r="O7" i="21"/>
  <c r="O4" i="21"/>
  <c r="L4" i="21"/>
  <c r="L5" i="21"/>
  <c r="D6" i="11"/>
  <c r="J8" i="24" l="1"/>
  <c r="P5" i="21"/>
  <c r="K8" i="21"/>
  <c r="O4" i="24"/>
</calcChain>
</file>

<file path=xl/comments1.xml><?xml version="1.0" encoding="utf-8"?>
<comments xmlns="http://schemas.openxmlformats.org/spreadsheetml/2006/main">
  <authors>
    <author>Марин В.С.</author>
  </authors>
  <commentLis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считает неверно</t>
        </r>
      </text>
    </comment>
  </commentList>
</comments>
</file>

<file path=xl/sharedStrings.xml><?xml version="1.0" encoding="utf-8"?>
<sst xmlns="http://schemas.openxmlformats.org/spreadsheetml/2006/main" count="133" uniqueCount="28">
  <si>
    <t>четверг</t>
  </si>
  <si>
    <t>пятница</t>
  </si>
  <si>
    <t>суббота</t>
  </si>
  <si>
    <t>воскресенье</t>
  </si>
  <si>
    <t>понедельник</t>
  </si>
  <si>
    <t>вторник</t>
  </si>
  <si>
    <t>среда</t>
  </si>
  <si>
    <t>менее 1 000</t>
  </si>
  <si>
    <t>менее 2 000</t>
  </si>
  <si>
    <t>менее 3 000</t>
  </si>
  <si>
    <t>менее 4 000</t>
  </si>
  <si>
    <t>менее 5 000</t>
  </si>
  <si>
    <t>менее 6 000</t>
  </si>
  <si>
    <t>менее 7 000</t>
  </si>
  <si>
    <t>менее 10 000</t>
  </si>
  <si>
    <t>менее 8 000</t>
  </si>
  <si>
    <t>менее 9 000</t>
  </si>
  <si>
    <t>Боря</t>
  </si>
  <si>
    <t>Галя</t>
  </si>
  <si>
    <t>Витя</t>
  </si>
  <si>
    <t>ID</t>
  </si>
  <si>
    <t>Оклад</t>
  </si>
  <si>
    <t>Итого</t>
  </si>
  <si>
    <t>Бонус</t>
  </si>
  <si>
    <t>Лёша</t>
  </si>
  <si>
    <t>Факт</t>
  </si>
  <si>
    <t>План</t>
  </si>
  <si>
    <t>Лёша(ст.)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</si>
</sst>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&quot;, &quot;mmmm&quot; &quot;dd&quot;, &quot;yyyy"/>
    <numFmt numFmtId="165" formatCode="#,##0.00&quot;р.&quot;"/>
    <numFmt numFmtId="166" formatCode="#,##0.00&quot; &quot;[$руб.-419];[Red]&quot;-&quot;#,##0.00&quot; &quot;[$руб.-419]"/>
  </numFmts>
  <fonts count="13" x14ac:knownFonts="1">
    <font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DF2F9"/>
        <bgColor rgb="FFEDF2F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2">
    <xf numFmtId="0" fontId="0" fillId="0" borderId="0"/>
    <xf numFmtId="164" fontId="4" fillId="0" borderId="0"/>
    <xf numFmtId="0" fontId="2" fillId="2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6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5">
    <xf numFmtId="0" fontId="0" fillId="0" borderId="0" xfId="0"/>
    <xf numFmtId="165" fontId="4" fillId="0" borderId="16" xfId="1" applyNumberFormat="1" applyFont="1" applyFill="1" applyBorder="1"/>
    <xf numFmtId="0" fontId="4" fillId="0" borderId="0" xfId="1" applyNumberFormat="1" applyFont="1" applyFill="1" applyBorder="1"/>
    <xf numFmtId="0" fontId="9" fillId="0" borderId="0" xfId="0" applyNumberFormat="1" applyFont="1" applyFill="1" applyBorder="1"/>
    <xf numFmtId="165" fontId="9" fillId="0" borderId="16" xfId="0" applyNumberFormat="1" applyFont="1" applyFill="1" applyBorder="1"/>
    <xf numFmtId="10" fontId="9" fillId="3" borderId="16" xfId="0" applyNumberFormat="1" applyFont="1" applyFill="1" applyBorder="1"/>
    <xf numFmtId="165" fontId="9" fillId="0" borderId="17" xfId="0" applyNumberFormat="1" applyFont="1" applyFill="1" applyBorder="1"/>
    <xf numFmtId="165" fontId="9" fillId="0" borderId="1" xfId="0" applyNumberFormat="1" applyFont="1" applyFill="1" applyBorder="1"/>
    <xf numFmtId="165" fontId="9" fillId="0" borderId="18" xfId="0" applyNumberFormat="1" applyFont="1" applyFill="1" applyBorder="1"/>
    <xf numFmtId="165" fontId="4" fillId="4" borderId="1" xfId="1" applyNumberFormat="1" applyFont="1" applyFill="1" applyBorder="1"/>
    <xf numFmtId="14" fontId="10" fillId="5" borderId="16" xfId="0" applyNumberFormat="1" applyFont="1" applyFill="1" applyBorder="1" applyAlignment="1">
      <alignment horizontal="left"/>
    </xf>
    <xf numFmtId="14" fontId="10" fillId="5" borderId="1" xfId="0" applyNumberFormat="1" applyFont="1" applyFill="1" applyBorder="1" applyAlignment="1">
      <alignment horizontal="left"/>
    </xf>
    <xf numFmtId="14" fontId="10" fillId="5" borderId="17" xfId="0" applyNumberFormat="1" applyFont="1" applyFill="1" applyBorder="1" applyAlignment="1">
      <alignment horizontal="left"/>
    </xf>
    <xf numFmtId="14" fontId="10" fillId="5" borderId="19" xfId="0" applyNumberFormat="1" applyFont="1" applyFill="1" applyBorder="1" applyAlignment="1">
      <alignment horizontal="left"/>
    </xf>
    <xf numFmtId="10" fontId="9" fillId="3" borderId="1" xfId="0" applyNumberFormat="1" applyFont="1" applyFill="1" applyBorder="1"/>
    <xf numFmtId="0" fontId="9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/>
    <xf numFmtId="0" fontId="10" fillId="6" borderId="1" xfId="0" applyNumberFormat="1" applyFont="1" applyFill="1" applyBorder="1"/>
    <xf numFmtId="14" fontId="10" fillId="5" borderId="2" xfId="0" applyNumberFormat="1" applyFont="1" applyFill="1" applyBorder="1" applyAlignment="1">
      <alignment horizontal="left"/>
    </xf>
    <xf numFmtId="0" fontId="10" fillId="6" borderId="2" xfId="0" applyNumberFormat="1" applyFont="1" applyFill="1" applyBorder="1"/>
    <xf numFmtId="165" fontId="9" fillId="0" borderId="20" xfId="0" applyNumberFormat="1" applyFont="1" applyFill="1" applyBorder="1"/>
    <xf numFmtId="0" fontId="10" fillId="6" borderId="3" xfId="0" applyNumberFormat="1" applyFont="1" applyFill="1" applyBorder="1"/>
    <xf numFmtId="14" fontId="10" fillId="5" borderId="4" xfId="0" applyNumberFormat="1" applyFont="1" applyFill="1" applyBorder="1" applyAlignment="1">
      <alignment horizontal="left"/>
    </xf>
    <xf numFmtId="14" fontId="10" fillId="5" borderId="20" xfId="0" applyNumberFormat="1" applyFont="1" applyFill="1" applyBorder="1" applyAlignment="1">
      <alignment horizontal="left"/>
    </xf>
    <xf numFmtId="165" fontId="4" fillId="4" borderId="2" xfId="1" applyNumberFormat="1" applyFont="1" applyFill="1" applyBorder="1"/>
    <xf numFmtId="10" fontId="9" fillId="3" borderId="17" xfId="0" applyNumberFormat="1" applyFont="1" applyFill="1" applyBorder="1"/>
    <xf numFmtId="165" fontId="4" fillId="4" borderId="4" xfId="1" applyNumberFormat="1" applyFont="1" applyFill="1" applyBorder="1"/>
    <xf numFmtId="10" fontId="9" fillId="3" borderId="20" xfId="0" applyNumberFormat="1" applyFont="1" applyFill="1" applyBorder="1"/>
    <xf numFmtId="10" fontId="9" fillId="3" borderId="2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0" fontId="7" fillId="6" borderId="1" xfId="0" applyNumberFormat="1" applyFont="1" applyFill="1" applyBorder="1" applyAlignment="1">
      <alignment vertical="center"/>
    </xf>
    <xf numFmtId="0" fontId="7" fillId="6" borderId="2" xfId="0" applyNumberFormat="1" applyFont="1" applyFill="1" applyBorder="1" applyAlignment="1">
      <alignment vertical="center"/>
    </xf>
    <xf numFmtId="0" fontId="7" fillId="6" borderId="3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horizontal="left" vertical="center"/>
    </xf>
    <xf numFmtId="14" fontId="7" fillId="5" borderId="4" xfId="0" applyNumberFormat="1" applyFont="1" applyFill="1" applyBorder="1" applyAlignment="1">
      <alignment horizontal="left" vertical="center"/>
    </xf>
    <xf numFmtId="165" fontId="12" fillId="0" borderId="1" xfId="1" applyNumberFormat="1" applyFont="1" applyFill="1" applyBorder="1" applyAlignment="1">
      <alignment vertical="center"/>
    </xf>
    <xf numFmtId="165" fontId="12" fillId="0" borderId="4" xfId="1" applyNumberFormat="1" applyFont="1" applyFill="1" applyBorder="1" applyAlignment="1">
      <alignment vertical="center"/>
    </xf>
    <xf numFmtId="165" fontId="3" fillId="0" borderId="16" xfId="0" applyNumberFormat="1" applyFont="1" applyFill="1" applyBorder="1" applyAlignment="1">
      <alignment vertical="center"/>
    </xf>
    <xf numFmtId="165" fontId="3" fillId="0" borderId="17" xfId="0" applyNumberFormat="1" applyFont="1" applyFill="1" applyBorder="1" applyAlignment="1">
      <alignment vertical="center"/>
    </xf>
    <xf numFmtId="165" fontId="3" fillId="0" borderId="20" xfId="0" applyNumberFormat="1" applyFont="1" applyFill="1" applyBorder="1" applyAlignment="1">
      <alignment vertical="center"/>
    </xf>
    <xf numFmtId="10" fontId="3" fillId="0" borderId="19" xfId="0" applyNumberFormat="1" applyFont="1" applyFill="1" applyBorder="1" applyAlignment="1">
      <alignment vertical="center"/>
    </xf>
    <xf numFmtId="10" fontId="3" fillId="0" borderId="22" xfId="0" applyNumberFormat="1" applyFont="1" applyFill="1" applyBorder="1" applyAlignment="1">
      <alignment vertical="center"/>
    </xf>
    <xf numFmtId="165" fontId="12" fillId="0" borderId="5" xfId="1" applyNumberFormat="1" applyFont="1" applyFill="1" applyBorder="1" applyAlignment="1">
      <alignment vertical="center"/>
    </xf>
    <xf numFmtId="165" fontId="3" fillId="7" borderId="1" xfId="0" applyNumberFormat="1" applyFont="1" applyFill="1" applyBorder="1" applyAlignment="1">
      <alignment vertical="center"/>
    </xf>
    <xf numFmtId="165" fontId="12" fillId="7" borderId="4" xfId="1" applyNumberFormat="1" applyFont="1" applyFill="1" applyBorder="1" applyAlignment="1">
      <alignment vertical="center"/>
    </xf>
    <xf numFmtId="165" fontId="3" fillId="7" borderId="6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12" fillId="0" borderId="2" xfId="1" applyNumberFormat="1" applyFont="1" applyFill="1" applyBorder="1" applyAlignment="1">
      <alignment vertical="center"/>
    </xf>
    <xf numFmtId="10" fontId="3" fillId="0" borderId="23" xfId="0" applyNumberFormat="1" applyFont="1" applyFill="1" applyBorder="1" applyAlignment="1">
      <alignment vertical="center"/>
    </xf>
    <xf numFmtId="165" fontId="3" fillId="7" borderId="2" xfId="0" applyNumberFormat="1" applyFont="1" applyFill="1" applyBorder="1" applyAlignment="1">
      <alignment vertical="center"/>
    </xf>
    <xf numFmtId="165" fontId="3" fillId="7" borderId="4" xfId="0" applyNumberFormat="1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14" fontId="7" fillId="5" borderId="16" xfId="0" applyNumberFormat="1" applyFont="1" applyFill="1" applyBorder="1" applyAlignment="1">
      <alignment horizontal="left" vertical="center"/>
    </xf>
    <xf numFmtId="14" fontId="7" fillId="5" borderId="20" xfId="0" applyNumberFormat="1" applyFont="1" applyFill="1" applyBorder="1" applyAlignment="1">
      <alignment horizontal="left" vertical="center"/>
    </xf>
    <xf numFmtId="165" fontId="12" fillId="7" borderId="1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65" fontId="9" fillId="0" borderId="24" xfId="0" applyNumberFormat="1" applyFont="1" applyFill="1" applyBorder="1"/>
    <xf numFmtId="10" fontId="9" fillId="3" borderId="19" xfId="0" applyNumberFormat="1" applyFont="1" applyFill="1" applyBorder="1"/>
    <xf numFmtId="10" fontId="9" fillId="3" borderId="22" xfId="0" applyNumberFormat="1" applyFont="1" applyFill="1" applyBorder="1"/>
    <xf numFmtId="10" fontId="9" fillId="3" borderId="23" xfId="0" applyNumberFormat="1" applyFont="1" applyFill="1" applyBorder="1"/>
    <xf numFmtId="10" fontId="9" fillId="3" borderId="6" xfId="0" applyNumberFormat="1" applyFont="1" applyFill="1" applyBorder="1"/>
    <xf numFmtId="165" fontId="12" fillId="0" borderId="7" xfId="1" applyNumberFormat="1" applyFont="1" applyFill="1" applyBorder="1" applyAlignment="1">
      <alignment vertical="center"/>
    </xf>
    <xf numFmtId="165" fontId="12" fillId="0" borderId="8" xfId="1" applyNumberFormat="1" applyFont="1" applyFill="1" applyBorder="1" applyAlignment="1">
      <alignment vertical="center"/>
    </xf>
    <xf numFmtId="165" fontId="3" fillId="0" borderId="25" xfId="0" applyNumberFormat="1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165" fontId="3" fillId="0" borderId="26" xfId="0" applyNumberFormat="1" applyFont="1" applyFill="1" applyBorder="1" applyAlignment="1">
      <alignment vertical="center"/>
    </xf>
    <xf numFmtId="165" fontId="3" fillId="0" borderId="27" xfId="0" applyNumberFormat="1" applyFont="1" applyFill="1" applyBorder="1" applyAlignment="1">
      <alignment vertical="center"/>
    </xf>
    <xf numFmtId="165" fontId="3" fillId="0" borderId="28" xfId="0" applyNumberFormat="1" applyFont="1" applyFill="1" applyBorder="1" applyAlignment="1">
      <alignment vertical="center"/>
    </xf>
    <xf numFmtId="165" fontId="12" fillId="0" borderId="10" xfId="1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165" fontId="12" fillId="0" borderId="12" xfId="1" applyNumberFormat="1" applyFont="1" applyFill="1" applyBorder="1" applyAlignment="1">
      <alignment vertical="center"/>
    </xf>
    <xf numFmtId="10" fontId="3" fillId="0" borderId="13" xfId="0" applyNumberFormat="1" applyFont="1" applyFill="1" applyBorder="1" applyAlignment="1">
      <alignment vertical="center"/>
    </xf>
    <xf numFmtId="10" fontId="3" fillId="0" borderId="26" xfId="0" applyNumberFormat="1" applyFont="1" applyFill="1" applyBorder="1" applyAlignment="1">
      <alignment vertical="center"/>
    </xf>
    <xf numFmtId="10" fontId="3" fillId="0" borderId="27" xfId="0" applyNumberFormat="1" applyFont="1" applyFill="1" applyBorder="1" applyAlignment="1">
      <alignment vertical="center"/>
    </xf>
    <xf numFmtId="165" fontId="3" fillId="0" borderId="14" xfId="0" applyNumberFormat="1" applyFont="1" applyFill="1" applyBorder="1" applyAlignment="1">
      <alignment vertical="center"/>
    </xf>
    <xf numFmtId="10" fontId="3" fillId="0" borderId="28" xfId="0" applyNumberFormat="1" applyFont="1" applyFill="1" applyBorder="1" applyAlignment="1">
      <alignment vertical="center"/>
    </xf>
    <xf numFmtId="165" fontId="3" fillId="0" borderId="29" xfId="0" applyNumberFormat="1" applyFont="1" applyFill="1" applyBorder="1" applyAlignment="1">
      <alignment vertical="center"/>
    </xf>
    <xf numFmtId="165" fontId="12" fillId="0" borderId="11" xfId="1" applyNumberFormat="1" applyFont="1" applyFill="1" applyBorder="1" applyAlignment="1">
      <alignment vertical="center"/>
    </xf>
    <xf numFmtId="10" fontId="9" fillId="3" borderId="30" xfId="0" applyNumberFormat="1" applyFont="1" applyFill="1" applyBorder="1"/>
    <xf numFmtId="165" fontId="12" fillId="0" borderId="3" xfId="1" applyNumberFormat="1" applyFont="1" applyFill="1" applyBorder="1" applyAlignment="1">
      <alignment vertical="center"/>
    </xf>
    <xf numFmtId="165" fontId="12" fillId="0" borderId="9" xfId="1" applyNumberFormat="1" applyFont="1" applyFill="1" applyBorder="1" applyAlignment="1">
      <alignment vertical="center"/>
    </xf>
    <xf numFmtId="10" fontId="3" fillId="0" borderId="29" xfId="0" applyNumberFormat="1" applyFont="1" applyFill="1" applyBorder="1" applyAlignment="1">
      <alignment vertical="center"/>
    </xf>
    <xf numFmtId="10" fontId="3" fillId="0" borderId="11" xfId="0" applyNumberFormat="1" applyFont="1" applyFill="1" applyBorder="1" applyAlignment="1">
      <alignment vertical="center"/>
    </xf>
    <xf numFmtId="10" fontId="3" fillId="0" borderId="15" xfId="0" applyNumberFormat="1" applyFont="1" applyFill="1" applyBorder="1" applyAlignment="1">
      <alignment vertical="center"/>
    </xf>
    <xf numFmtId="10" fontId="3" fillId="0" borderId="14" xfId="0" applyNumberFormat="1" applyFont="1" applyFill="1" applyBorder="1" applyAlignment="1">
      <alignment vertical="center"/>
    </xf>
    <xf numFmtId="10" fontId="3" fillId="0" borderId="31" xfId="0" applyNumberFormat="1" applyFont="1" applyFill="1" applyBorder="1" applyAlignment="1">
      <alignment vertical="center"/>
    </xf>
    <xf numFmtId="165" fontId="3" fillId="8" borderId="1" xfId="0" applyNumberFormat="1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</cellXfs>
  <cellStyles count="12">
    <cellStyle name="Excel Built-in Normal" xfId="1"/>
    <cellStyle name="Excel_CondFormat_1_1_1" xfId="2"/>
    <cellStyle name="Heading" xfId="3"/>
    <cellStyle name="Heading1" xfId="4"/>
    <cellStyle name="Result" xfId="5"/>
    <cellStyle name="Result2" xfId="6"/>
    <cellStyle name="Обычный" xfId="0" builtinId="0" customBuiltin="1"/>
    <cellStyle name="Обычный 2 2" xfId="7"/>
    <cellStyle name="Обычный 2 3" xfId="8"/>
    <cellStyle name="Обычный 2 4" xfId="9"/>
    <cellStyle name="Обычный 2 5" xfId="10"/>
    <cellStyle name="Обычный 2 6" xfId="11"/>
  </cellStyles>
  <dxfs count="110"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U100"/>
  <sheetViews>
    <sheetView zoomScale="80" zoomScaleNormal="80" workbookViewId="0">
      <selection activeCell="D6" sqref="D6"/>
    </sheetView>
  </sheetViews>
  <sheetFormatPr defaultColWidth="0" defaultRowHeight="15" customHeight="1" zeroHeight="1" x14ac:dyDescent="0.25"/>
  <cols>
    <col min="1" max="1" width="3.75" style="3" customWidth="1"/>
    <col min="2" max="8" width="20" style="3" customWidth="1"/>
    <col min="9" max="9" width="3.75" style="3" customWidth="1"/>
    <col min="10" max="20" width="10.75" style="3" customWidth="1"/>
    <col min="21" max="246" width="10.75" style="3" hidden="1" customWidth="1"/>
    <col min="247" max="247" width="3.75" style="3" hidden="1" customWidth="1"/>
    <col min="248" max="248" width="6.125" style="3" hidden="1" customWidth="1"/>
    <col min="249" max="249" width="7.625" style="3" hidden="1" customWidth="1"/>
    <col min="250" max="250" width="0" style="3" hidden="1" customWidth="1"/>
    <col min="251" max="251" width="7.625" style="3" hidden="1" customWidth="1"/>
    <col min="252" max="252" width="0" style="3" hidden="1" customWidth="1"/>
    <col min="253" max="253" width="7.625" style="3" hidden="1" customWidth="1"/>
    <col min="254" max="254" width="0" style="3" hidden="1" customWidth="1"/>
    <col min="255" max="255" width="7.625" style="3" hidden="1" customWidth="1"/>
    <col min="256" max="16384" width="0" style="3" hidden="1"/>
  </cols>
  <sheetData>
    <row r="1" spans="1:250" x14ac:dyDescent="0.25">
      <c r="B1" s="17" t="s">
        <v>4</v>
      </c>
      <c r="C1" s="17" t="s">
        <v>5</v>
      </c>
      <c r="D1" s="17" t="s">
        <v>6</v>
      </c>
      <c r="E1" s="17" t="s">
        <v>0</v>
      </c>
      <c r="F1" s="19" t="s">
        <v>1</v>
      </c>
      <c r="G1" s="21" t="s">
        <v>2</v>
      </c>
      <c r="H1" s="17" t="s">
        <v>3</v>
      </c>
    </row>
    <row r="2" spans="1:250" ht="15" customHeight="1" x14ac:dyDescent="0.25"/>
    <row r="3" spans="1:250" s="15" customFormat="1" x14ac:dyDescent="0.25">
      <c r="A3" s="3"/>
      <c r="B3" s="3"/>
      <c r="C3" s="3"/>
      <c r="D3" s="11">
        <v>41913</v>
      </c>
      <c r="E3" s="11">
        <v>41914</v>
      </c>
      <c r="F3" s="18">
        <v>41915</v>
      </c>
      <c r="G3" s="22">
        <v>41916</v>
      </c>
      <c r="H3" s="11">
        <v>41917</v>
      </c>
    </row>
    <row r="4" spans="1:250" x14ac:dyDescent="0.25">
      <c r="D4" s="9">
        <v>6000</v>
      </c>
      <c r="E4" s="9">
        <v>6000</v>
      </c>
      <c r="F4" s="9">
        <v>6000</v>
      </c>
      <c r="G4" s="9">
        <v>6000</v>
      </c>
      <c r="H4" s="24">
        <v>6000</v>
      </c>
      <c r="I4" s="2"/>
      <c r="S4" s="16" t="s">
        <v>7</v>
      </c>
      <c r="T4" s="16">
        <v>1000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</row>
    <row r="5" spans="1:250" x14ac:dyDescent="0.25">
      <c r="D5" s="4">
        <v>4700</v>
      </c>
      <c r="E5" s="4">
        <v>3270</v>
      </c>
      <c r="F5" s="6">
        <v>1030</v>
      </c>
      <c r="G5" s="20">
        <v>6300</v>
      </c>
      <c r="H5" s="7">
        <v>4840</v>
      </c>
      <c r="I5" s="2"/>
      <c r="S5" s="16" t="s">
        <v>8</v>
      </c>
      <c r="T5" s="16">
        <v>2000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</row>
    <row r="6" spans="1:250" x14ac:dyDescent="0.25">
      <c r="D6" s="5">
        <f>IF(D5&gt;="","",D5/D4-1)</f>
        <v>-0.21666666666666667</v>
      </c>
      <c r="E6" s="5">
        <f>IF(E5&gt;="","",E5/E4-1)</f>
        <v>-0.45499999999999996</v>
      </c>
      <c r="F6" s="25">
        <f>IF(F5&gt;="","",F5/F4-1)</f>
        <v>-0.82833333333333337</v>
      </c>
      <c r="G6" s="27">
        <f>IF(G5&gt;="","",G5/G4-1)</f>
        <v>5.0000000000000044E-2</v>
      </c>
      <c r="H6" s="14">
        <f>IF(H5&gt;="","",H5/H4-1)</f>
        <v>-0.19333333333333336</v>
      </c>
      <c r="I6" s="2"/>
      <c r="S6" s="16" t="s">
        <v>9</v>
      </c>
      <c r="T6" s="16">
        <v>3000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</row>
    <row r="7" spans="1:250" x14ac:dyDescent="0.25">
      <c r="S7" s="16" t="s">
        <v>10</v>
      </c>
      <c r="T7" s="16">
        <v>4000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</row>
    <row r="8" spans="1:250" x14ac:dyDescent="0.25">
      <c r="B8" s="11">
        <v>41918</v>
      </c>
      <c r="C8" s="11">
        <v>41919</v>
      </c>
      <c r="D8" s="11">
        <v>41920</v>
      </c>
      <c r="E8" s="11">
        <v>41921</v>
      </c>
      <c r="F8" s="18">
        <v>41922</v>
      </c>
      <c r="G8" s="22">
        <v>41923</v>
      </c>
      <c r="H8" s="11">
        <v>41924</v>
      </c>
      <c r="I8" s="15"/>
      <c r="S8" s="16" t="s">
        <v>11</v>
      </c>
      <c r="T8" s="16">
        <v>5000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</row>
    <row r="9" spans="1:250" x14ac:dyDescent="0.25">
      <c r="B9" s="9">
        <v>6000</v>
      </c>
      <c r="C9" s="9">
        <v>6000</v>
      </c>
      <c r="D9" s="9">
        <v>6000</v>
      </c>
      <c r="E9" s="9">
        <v>6000</v>
      </c>
      <c r="F9" s="24">
        <v>6000</v>
      </c>
      <c r="G9" s="26">
        <v>6000</v>
      </c>
      <c r="H9" s="9">
        <v>6000</v>
      </c>
      <c r="S9" s="16" t="s">
        <v>12</v>
      </c>
      <c r="T9" s="16">
        <v>6000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</row>
    <row r="10" spans="1:250" x14ac:dyDescent="0.25">
      <c r="B10" s="1">
        <v>2390</v>
      </c>
      <c r="C10" s="4">
        <v>6440</v>
      </c>
      <c r="D10" s="4">
        <v>8730</v>
      </c>
      <c r="E10" s="4">
        <v>6680</v>
      </c>
      <c r="F10" s="6">
        <v>7670</v>
      </c>
      <c r="G10" s="20">
        <v>4640</v>
      </c>
      <c r="H10" s="7">
        <v>3085</v>
      </c>
      <c r="S10" s="16" t="s">
        <v>13</v>
      </c>
      <c r="T10" s="16">
        <v>7000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</row>
    <row r="11" spans="1:250" x14ac:dyDescent="0.25">
      <c r="B11" s="5">
        <f t="shared" ref="B11:H11" si="0">IF(B10&gt;="","",B10/B9-1)</f>
        <v>-0.60166666666666668</v>
      </c>
      <c r="C11" s="5">
        <f t="shared" si="0"/>
        <v>7.333333333333325E-2</v>
      </c>
      <c r="D11" s="5">
        <f t="shared" si="0"/>
        <v>0.45500000000000007</v>
      </c>
      <c r="E11" s="5">
        <f t="shared" si="0"/>
        <v>0.11333333333333329</v>
      </c>
      <c r="F11" s="25">
        <f t="shared" si="0"/>
        <v>0.27833333333333332</v>
      </c>
      <c r="G11" s="27">
        <f t="shared" si="0"/>
        <v>-0.22666666666666668</v>
      </c>
      <c r="H11" s="14">
        <f t="shared" si="0"/>
        <v>-0.48583333333333334</v>
      </c>
      <c r="S11" s="16" t="s">
        <v>15</v>
      </c>
      <c r="T11" s="16">
        <v>8000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</row>
    <row r="12" spans="1:250" x14ac:dyDescent="0.25">
      <c r="S12" s="16" t="s">
        <v>16</v>
      </c>
      <c r="T12" s="16">
        <v>9000</v>
      </c>
    </row>
    <row r="13" spans="1:250" x14ac:dyDescent="0.25">
      <c r="B13" s="11">
        <v>41925</v>
      </c>
      <c r="C13" s="11">
        <v>41926</v>
      </c>
      <c r="D13" s="11">
        <v>41927</v>
      </c>
      <c r="E13" s="11">
        <v>41928</v>
      </c>
      <c r="F13" s="18">
        <v>41929</v>
      </c>
      <c r="G13" s="22">
        <v>41930</v>
      </c>
      <c r="H13" s="11">
        <v>41931</v>
      </c>
      <c r="I13" s="15"/>
      <c r="S13" s="16" t="s">
        <v>14</v>
      </c>
      <c r="T13" s="16">
        <v>10000</v>
      </c>
    </row>
    <row r="14" spans="1:250" x14ac:dyDescent="0.25">
      <c r="B14" s="9">
        <v>6000</v>
      </c>
      <c r="C14" s="9">
        <v>6000</v>
      </c>
      <c r="D14" s="9">
        <v>6000</v>
      </c>
      <c r="E14" s="9">
        <v>6000</v>
      </c>
      <c r="F14" s="24">
        <v>6000</v>
      </c>
      <c r="G14" s="26">
        <v>6000</v>
      </c>
      <c r="H14" s="9">
        <v>6000</v>
      </c>
    </row>
    <row r="15" spans="1:250" x14ac:dyDescent="0.25">
      <c r="B15" s="4">
        <v>2880</v>
      </c>
      <c r="C15" s="4">
        <v>2360</v>
      </c>
      <c r="D15" s="4">
        <v>1470</v>
      </c>
      <c r="E15" s="8">
        <v>2910</v>
      </c>
      <c r="F15" s="6">
        <v>4010</v>
      </c>
      <c r="G15" s="20">
        <v>3060</v>
      </c>
      <c r="H15" s="7">
        <v>4755</v>
      </c>
    </row>
    <row r="16" spans="1:250" x14ac:dyDescent="0.25">
      <c r="B16" s="5">
        <f t="shared" ref="B16:H16" si="1">IF(B15&gt;="","",B15/B14-1)</f>
        <v>-0.52</v>
      </c>
      <c r="C16" s="5">
        <f t="shared" si="1"/>
        <v>-0.60666666666666669</v>
      </c>
      <c r="D16" s="5">
        <f t="shared" si="1"/>
        <v>-0.755</v>
      </c>
      <c r="E16" s="5">
        <f t="shared" si="1"/>
        <v>-0.51500000000000001</v>
      </c>
      <c r="F16" s="25">
        <f t="shared" si="1"/>
        <v>-0.33166666666666667</v>
      </c>
      <c r="G16" s="27">
        <f t="shared" si="1"/>
        <v>-0.49</v>
      </c>
      <c r="H16" s="14">
        <f t="shared" si="1"/>
        <v>-0.20750000000000002</v>
      </c>
    </row>
    <row r="17" spans="2:9" x14ac:dyDescent="0.25"/>
    <row r="18" spans="2:9" x14ac:dyDescent="0.25">
      <c r="B18" s="10">
        <v>41932</v>
      </c>
      <c r="C18" s="10">
        <v>41933</v>
      </c>
      <c r="D18" s="10">
        <v>41934</v>
      </c>
      <c r="E18" s="10">
        <v>41935</v>
      </c>
      <c r="F18" s="12">
        <v>41936</v>
      </c>
      <c r="G18" s="23">
        <v>41937</v>
      </c>
      <c r="H18" s="11">
        <v>41938</v>
      </c>
      <c r="I18" s="15"/>
    </row>
    <row r="19" spans="2:9" x14ac:dyDescent="0.25">
      <c r="B19" s="9">
        <v>6000</v>
      </c>
      <c r="C19" s="9">
        <v>6000</v>
      </c>
      <c r="D19" s="9">
        <v>6000</v>
      </c>
      <c r="E19" s="9">
        <v>6000</v>
      </c>
      <c r="F19" s="24">
        <v>6000</v>
      </c>
      <c r="G19" s="26">
        <v>6000</v>
      </c>
      <c r="H19" s="9">
        <v>6000</v>
      </c>
    </row>
    <row r="20" spans="2:9" x14ac:dyDescent="0.25">
      <c r="B20" s="1">
        <v>2150</v>
      </c>
      <c r="C20" s="4">
        <v>3465</v>
      </c>
      <c r="D20" s="4">
        <v>2820</v>
      </c>
      <c r="E20" s="4">
        <v>1240</v>
      </c>
      <c r="F20" s="6">
        <v>6645</v>
      </c>
      <c r="G20" s="20">
        <v>1180</v>
      </c>
      <c r="H20" s="7">
        <v>7170</v>
      </c>
    </row>
    <row r="21" spans="2:9" x14ac:dyDescent="0.25">
      <c r="B21" s="5">
        <f t="shared" ref="B21:G21" si="2">IF(B20&gt;="","",B20/B19-1)</f>
        <v>-0.64166666666666661</v>
      </c>
      <c r="C21" s="5">
        <f t="shared" si="2"/>
        <v>-0.42249999999999999</v>
      </c>
      <c r="D21" s="5">
        <f t="shared" si="2"/>
        <v>-0.53</v>
      </c>
      <c r="E21" s="5">
        <f t="shared" si="2"/>
        <v>-0.79333333333333333</v>
      </c>
      <c r="F21" s="25">
        <f t="shared" si="2"/>
        <v>0.10749999999999993</v>
      </c>
      <c r="G21" s="28">
        <f t="shared" si="2"/>
        <v>-0.80333333333333334</v>
      </c>
      <c r="H21" s="14">
        <f>IF(H20&gt;="","",H20/H19-1)</f>
        <v>0.19500000000000006</v>
      </c>
    </row>
    <row r="22" spans="2:9" x14ac:dyDescent="0.25"/>
    <row r="23" spans="2:9" x14ac:dyDescent="0.25">
      <c r="B23" s="10">
        <v>41939</v>
      </c>
      <c r="C23" s="10">
        <v>41940</v>
      </c>
      <c r="D23" s="10">
        <v>41941</v>
      </c>
      <c r="E23" s="10">
        <v>41942</v>
      </c>
      <c r="F23" s="13">
        <v>41943</v>
      </c>
      <c r="G23" s="2"/>
      <c r="H23" s="2"/>
      <c r="I23" s="2"/>
    </row>
    <row r="24" spans="2:9" x14ac:dyDescent="0.25">
      <c r="B24" s="9">
        <v>6000</v>
      </c>
      <c r="C24" s="9">
        <v>6000</v>
      </c>
      <c r="D24" s="9">
        <v>6000</v>
      </c>
      <c r="E24" s="9">
        <v>6000</v>
      </c>
      <c r="F24" s="9">
        <v>6000</v>
      </c>
    </row>
    <row r="25" spans="2:9" x14ac:dyDescent="0.25">
      <c r="B25" s="4">
        <v>4450</v>
      </c>
      <c r="C25" s="4">
        <v>12220</v>
      </c>
      <c r="D25" s="4">
        <v>3960</v>
      </c>
      <c r="E25" s="4">
        <v>2290</v>
      </c>
      <c r="F25" s="63">
        <v>6250</v>
      </c>
    </row>
    <row r="26" spans="2:9" x14ac:dyDescent="0.25">
      <c r="B26" s="5">
        <f>IF(B25&gt;="","",B25/B24-1)</f>
        <v>-0.2583333333333333</v>
      </c>
      <c r="C26" s="5">
        <f>IF(C25&gt;="","",C25/C24-1)</f>
        <v>1.0366666666666666</v>
      </c>
      <c r="D26" s="5">
        <f>IF(D25&gt;="","",D25/D24-1)</f>
        <v>-0.33999999999999997</v>
      </c>
      <c r="E26" s="5">
        <f>IF(E25&gt;="","",E25/E24-1)</f>
        <v>-0.6183333333333334</v>
      </c>
      <c r="F26" s="5">
        <f>IF(F25&gt;="","",F25/F24-1)</f>
        <v>4.1666666666666741E-2</v>
      </c>
    </row>
    <row r="27" spans="2:9" x14ac:dyDescent="0.25"/>
    <row r="28" spans="2:9" x14ac:dyDescent="0.25"/>
    <row r="29" spans="2:9" x14ac:dyDescent="0.25"/>
    <row r="30" spans="2:9" x14ac:dyDescent="0.25"/>
    <row r="31" spans="2:9" x14ac:dyDescent="0.25"/>
    <row r="32" spans="2:9" x14ac:dyDescent="0.25"/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/>
    <row r="48" spans="2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conditionalFormatting sqref="B10:H10 B15:H15 B20:H20 B5:H5 B25:H25">
    <cfRule type="notContainsBlanks" dxfId="109" priority="8" stopIfTrue="1">
      <formula>LEN(TRIM(B5))&gt;0</formula>
    </cfRule>
  </conditionalFormatting>
  <conditionalFormatting sqref="A1:XFD1048576">
    <cfRule type="cellIs" dxfId="108" priority="9" stopIfTrue="1" operator="lessThan">
      <formula>0</formula>
    </cfRule>
    <cfRule type="containsBlanks" dxfId="107" priority="10" stopIfTrue="1">
      <formula>LEN(TRIM(A1))=0</formula>
    </cfRule>
  </conditionalFormatting>
  <conditionalFormatting sqref="B4:H26">
    <cfRule type="expression" dxfId="106" priority="46" stopIfTrue="1">
      <formula>(B2&lt;=TODAY())*(B2&gt;41759)*(B4&lt;VLOOKUP(#REF!,$S$4:$T$13,2,))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04"/>
  <sheetViews>
    <sheetView zoomScale="80" zoomScaleNormal="80" workbookViewId="0">
      <selection activeCell="M4" sqref="M4"/>
    </sheetView>
  </sheetViews>
  <sheetFormatPr defaultColWidth="0" defaultRowHeight="15" zeroHeight="1" x14ac:dyDescent="0.2"/>
  <cols>
    <col min="1" max="1" width="3.75" style="38" customWidth="1"/>
    <col min="2" max="8" width="15" style="38" customWidth="1"/>
    <col min="9" max="10" width="3.75" style="38" customWidth="1"/>
    <col min="11" max="11" width="7.5" style="38" customWidth="1"/>
    <col min="12" max="12" width="5.875" style="38" bestFit="1" customWidth="1"/>
    <col min="13" max="13" width="5.875" style="38" customWidth="1"/>
    <col min="14" max="16" width="10.125" style="38" bestFit="1" customWidth="1"/>
    <col min="17" max="17" width="10.75" style="38" bestFit="1" customWidth="1"/>
    <col min="18" max="18" width="10" style="38" bestFit="1" customWidth="1"/>
    <col min="19" max="27" width="12.5" style="38" customWidth="1"/>
    <col min="28" max="16384" width="0" style="38" hidden="1"/>
  </cols>
  <sheetData>
    <row r="1" spans="2:16" x14ac:dyDescent="0.2">
      <c r="B1" s="35" t="s">
        <v>4</v>
      </c>
      <c r="C1" s="35" t="s">
        <v>5</v>
      </c>
      <c r="D1" s="35" t="s">
        <v>6</v>
      </c>
      <c r="E1" s="35" t="s">
        <v>0</v>
      </c>
      <c r="F1" s="36" t="s">
        <v>1</v>
      </c>
      <c r="G1" s="37" t="s">
        <v>2</v>
      </c>
      <c r="H1" s="35" t="s">
        <v>3</v>
      </c>
    </row>
    <row r="2" spans="2:16" x14ac:dyDescent="0.2"/>
    <row r="3" spans="2:16" x14ac:dyDescent="0.2">
      <c r="D3" s="39">
        <v>41913</v>
      </c>
      <c r="E3" s="39">
        <v>41914</v>
      </c>
      <c r="F3" s="39">
        <v>41915</v>
      </c>
      <c r="G3" s="40">
        <v>41916</v>
      </c>
      <c r="H3" s="39">
        <v>41917</v>
      </c>
      <c r="K3" s="30" t="s">
        <v>20</v>
      </c>
      <c r="L3" s="30" t="s">
        <v>26</v>
      </c>
      <c r="M3" s="30" t="s">
        <v>25</v>
      </c>
      <c r="N3" s="30" t="s">
        <v>21</v>
      </c>
      <c r="O3" s="30" t="s">
        <v>23</v>
      </c>
      <c r="P3" s="31" t="s">
        <v>22</v>
      </c>
    </row>
    <row r="4" spans="2:16" x14ac:dyDescent="0.2">
      <c r="D4" s="41" t="s">
        <v>18</v>
      </c>
      <c r="E4" s="41"/>
      <c r="F4" s="41" t="s">
        <v>18</v>
      </c>
      <c r="G4" s="45" t="s">
        <v>19</v>
      </c>
      <c r="H4" s="33" t="s">
        <v>19</v>
      </c>
      <c r="K4" s="32" t="s">
        <v>18</v>
      </c>
      <c r="L4" s="62">
        <f>COUNTIF(B$3:H$26,K4)</f>
        <v>13</v>
      </c>
      <c r="M4" s="29">
        <f ca="1">SUMPRODUCT((B$3:H$23&lt;=TODAY())*((B$4:H$24=K4)+(B$5:H$25=K4))*ISNUMBER(B$3:H$23))</f>
        <v>13</v>
      </c>
      <c r="N4" s="33">
        <f ca="1">M4*500</f>
        <v>6500</v>
      </c>
      <c r="O4" s="33">
        <f>SUMPRODUCT(((B$4:H$24=K4)+(B$5:H$25=K4))*ISNUMBER(B$3:H$23)*TEXT(B$6:H$26,"0;;0;\0")/TEXT(ISTEXT(B$4:H$24)+ISTEXT(B$5:H$25),"0;;1"))/5</f>
        <v>11005</v>
      </c>
      <c r="P4" s="34">
        <f ca="1">SUM(N4:O4)</f>
        <v>17505</v>
      </c>
    </row>
    <row r="5" spans="2:16" x14ac:dyDescent="0.2">
      <c r="D5" s="43"/>
      <c r="E5" s="43" t="s">
        <v>17</v>
      </c>
      <c r="F5" s="44"/>
      <c r="G5" s="48" t="s">
        <v>27</v>
      </c>
      <c r="H5" s="33" t="s">
        <v>27</v>
      </c>
      <c r="K5" s="32" t="s">
        <v>19</v>
      </c>
      <c r="L5" s="62">
        <f>COUNTIF(B$3:H$26,K5)</f>
        <v>2</v>
      </c>
      <c r="M5" s="29">
        <f ca="1">SUMPRODUCT((B$3:H$23&lt;=TODAY())*((B$4:H$24=K5)+(B$5:H$25=K5))*ISNUMBER(B$3:H$23))</f>
        <v>2</v>
      </c>
      <c r="N5" s="33">
        <f ca="1">M5*500</f>
        <v>1000</v>
      </c>
      <c r="O5" s="33">
        <f>SUMPRODUCT(((B$4:H$24=K5)+(B$5:H$25=K5))*ISNUMBER(B$3:H$23)*TEXT(B$6:H$26,"0;;0;\0")/TEXT(ISTEXT(B$4:H$24)+ISTEXT(B$5:H$25),"0;;1"))/5</f>
        <v>1114</v>
      </c>
      <c r="P5" s="34">
        <f ca="1">SUM(N5:O5)</f>
        <v>2114</v>
      </c>
    </row>
    <row r="6" spans="2:16" x14ac:dyDescent="0.2">
      <c r="D6" s="49">
        <f>выручка!D5</f>
        <v>4700</v>
      </c>
      <c r="E6" s="49">
        <f>выручка!E5</f>
        <v>3270</v>
      </c>
      <c r="F6" s="49">
        <f>выручка!F5</f>
        <v>1030</v>
      </c>
      <c r="G6" s="50">
        <f>выручка!G5</f>
        <v>6300</v>
      </c>
      <c r="H6" s="51">
        <f>выручка!H5</f>
        <v>4840</v>
      </c>
      <c r="K6" s="32" t="s">
        <v>17</v>
      </c>
      <c r="L6" s="62">
        <f>COUNTIF(B$3:H$26,K6)</f>
        <v>4</v>
      </c>
      <c r="M6" s="29">
        <f ca="1">SUMPRODUCT((B$3:H$23&lt;=TODAY())*((B$4:H$24=K6)+(B$5:H$25=K6))*ISNUMBER(B$3:H$23))</f>
        <v>4</v>
      </c>
      <c r="N6" s="33">
        <f ca="1">M6*500</f>
        <v>2000</v>
      </c>
      <c r="O6" s="33">
        <f>SUMPRODUCT(((B$4:H$24=K6)+(B$5:H$25=K6))*ISNUMBER(B$3:H$23)*TEXT(B$6:H$26,"0;;0;\0")/TEXT(ISTEXT(B$4:H$24)+ISTEXT(B$5:H$25),"0;;1"))/5</f>
        <v>2119</v>
      </c>
      <c r="P6" s="34">
        <f ca="1">SUM(N6:O6)-(1490*0.5)-(990*0.5)-((100+690+90+990)*0.5)-500</f>
        <v>1444</v>
      </c>
    </row>
    <row r="7" spans="2:16" ht="15" customHeight="1" x14ac:dyDescent="0.2">
      <c r="H7" s="52"/>
      <c r="K7" s="52" t="s">
        <v>24</v>
      </c>
      <c r="L7" s="62">
        <f>COUNTIF(B$3:H$26,K7)+5</f>
        <v>17</v>
      </c>
      <c r="M7" s="29">
        <f ca="1">SUMPRODUCT((B$3:H$23&lt;=TODAY())*((B$4:H$24=K7)+(B$5:H$25=K7))*ISNUMBER(B$3:H$23))+5</f>
        <v>17</v>
      </c>
      <c r="N7" s="33">
        <f ca="1">M7*300</f>
        <v>5100</v>
      </c>
      <c r="O7" s="33">
        <f>SUMPRODUCT(((B$4:H$24=K7)+(B$5:H$25=K7))*ISNUMBER(B$3:H$23)*TEXT(B$6:H$26,"0;;0;\0")/TEXT(ISTEXT(B$4:H$24)+ISTEXT(B$5:H$25),"0;;1"))/5</f>
        <v>9475</v>
      </c>
      <c r="P7" s="34">
        <f ca="1">SUM(N7:O7)-(490*0.5)-5000-8000</f>
        <v>1330</v>
      </c>
    </row>
    <row r="8" spans="2:16" ht="15" customHeight="1" x14ac:dyDescent="0.2">
      <c r="B8" s="39">
        <v>41918</v>
      </c>
      <c r="C8" s="39">
        <v>41919</v>
      </c>
      <c r="D8" s="39">
        <v>41920</v>
      </c>
      <c r="E8" s="39">
        <v>41921</v>
      </c>
      <c r="F8" s="39">
        <v>41922</v>
      </c>
      <c r="G8" s="40">
        <v>41923</v>
      </c>
      <c r="H8" s="39">
        <v>41924</v>
      </c>
      <c r="K8" s="93">
        <f ca="1">SUM(N4:O7)</f>
        <v>38313</v>
      </c>
      <c r="L8" s="94"/>
      <c r="M8" s="94"/>
      <c r="N8" s="94"/>
      <c r="O8" s="94"/>
      <c r="P8" s="94"/>
    </row>
    <row r="9" spans="2:16" ht="15" customHeight="1" x14ac:dyDescent="0.2">
      <c r="B9" s="41" t="s">
        <v>18</v>
      </c>
      <c r="C9" s="41" t="s">
        <v>18</v>
      </c>
      <c r="D9" s="41" t="s">
        <v>18</v>
      </c>
      <c r="E9" s="41" t="s">
        <v>18</v>
      </c>
      <c r="F9" s="53" t="s">
        <v>18</v>
      </c>
      <c r="G9" s="54"/>
      <c r="H9" s="33" t="s">
        <v>17</v>
      </c>
    </row>
    <row r="10" spans="2:16" ht="15" customHeight="1" x14ac:dyDescent="0.2">
      <c r="B10" s="46"/>
      <c r="C10" s="46" t="s">
        <v>27</v>
      </c>
      <c r="D10" s="33" t="s">
        <v>27</v>
      </c>
      <c r="E10" s="46" t="s">
        <v>27</v>
      </c>
      <c r="F10" s="47"/>
      <c r="G10" s="45" t="s">
        <v>24</v>
      </c>
      <c r="H10" s="41"/>
    </row>
    <row r="11" spans="2:16" ht="15" customHeight="1" x14ac:dyDescent="0.2">
      <c r="B11" s="49">
        <f>выручка!B10</f>
        <v>2390</v>
      </c>
      <c r="C11" s="49">
        <f>выручка!C10</f>
        <v>6440</v>
      </c>
      <c r="D11" s="49">
        <f>выручка!D10</f>
        <v>8730</v>
      </c>
      <c r="E11" s="49">
        <f>выручка!E10</f>
        <v>6680</v>
      </c>
      <c r="F11" s="49">
        <f>выручка!F10</f>
        <v>7670</v>
      </c>
      <c r="G11" s="56">
        <f>выручка!G10</f>
        <v>4640</v>
      </c>
      <c r="H11" s="49">
        <f>выручка!H10</f>
        <v>3085</v>
      </c>
    </row>
    <row r="12" spans="2:16" ht="15" customHeight="1" x14ac:dyDescent="0.2"/>
    <row r="13" spans="2:16" ht="15" customHeight="1" x14ac:dyDescent="0.2">
      <c r="B13" s="39">
        <v>41925</v>
      </c>
      <c r="C13" s="39">
        <v>41926</v>
      </c>
      <c r="D13" s="39">
        <v>41927</v>
      </c>
      <c r="E13" s="39">
        <v>41928</v>
      </c>
      <c r="F13" s="39">
        <v>41929</v>
      </c>
      <c r="G13" s="40">
        <v>41930</v>
      </c>
      <c r="H13" s="39">
        <v>41931</v>
      </c>
    </row>
    <row r="14" spans="2:16" ht="15" customHeight="1" x14ac:dyDescent="0.2">
      <c r="B14" s="41"/>
      <c r="C14" s="41" t="s">
        <v>18</v>
      </c>
      <c r="D14" s="41" t="s">
        <v>18</v>
      </c>
      <c r="E14" s="41"/>
      <c r="F14" s="53"/>
      <c r="G14" s="42"/>
      <c r="H14" s="41" t="s">
        <v>24</v>
      </c>
    </row>
    <row r="15" spans="2:16" ht="15" customHeight="1" x14ac:dyDescent="0.2">
      <c r="B15" s="46" t="s">
        <v>24</v>
      </c>
      <c r="C15" s="46"/>
      <c r="D15" s="46"/>
      <c r="E15" s="46" t="s">
        <v>24</v>
      </c>
      <c r="F15" s="47" t="s">
        <v>24</v>
      </c>
      <c r="G15" s="54" t="s">
        <v>17</v>
      </c>
      <c r="H15" s="57"/>
    </row>
    <row r="16" spans="2:16" ht="15" customHeight="1" x14ac:dyDescent="0.2">
      <c r="B16" s="49">
        <f>выручка!B15</f>
        <v>2880</v>
      </c>
      <c r="C16" s="49">
        <f>выручка!C15</f>
        <v>2360</v>
      </c>
      <c r="D16" s="49">
        <f>выручка!D15</f>
        <v>1470</v>
      </c>
      <c r="E16" s="49">
        <f>выручка!E15</f>
        <v>2910</v>
      </c>
      <c r="F16" s="55">
        <f>выручка!F15</f>
        <v>4010</v>
      </c>
      <c r="G16" s="56">
        <f>выручка!G15</f>
        <v>3060</v>
      </c>
      <c r="H16" s="49">
        <f>выручка!H15</f>
        <v>4755</v>
      </c>
    </row>
    <row r="17" spans="2:8" ht="15" customHeight="1" x14ac:dyDescent="0.2"/>
    <row r="18" spans="2:8" x14ac:dyDescent="0.2">
      <c r="B18" s="58">
        <v>41932</v>
      </c>
      <c r="C18" s="58">
        <v>41933</v>
      </c>
      <c r="D18" s="58">
        <v>41934</v>
      </c>
      <c r="E18" s="58">
        <v>41935</v>
      </c>
      <c r="F18" s="58">
        <v>41936</v>
      </c>
      <c r="G18" s="59">
        <v>41937</v>
      </c>
      <c r="H18" s="39">
        <v>41938</v>
      </c>
    </row>
    <row r="19" spans="2:8" x14ac:dyDescent="0.2">
      <c r="B19" s="41" t="s">
        <v>18</v>
      </c>
      <c r="C19" s="41" t="s">
        <v>18</v>
      </c>
      <c r="D19" s="41"/>
      <c r="E19" s="41"/>
      <c r="F19" s="53" t="s">
        <v>18</v>
      </c>
      <c r="G19" s="42"/>
      <c r="H19" s="41" t="s">
        <v>24</v>
      </c>
    </row>
    <row r="20" spans="2:8" x14ac:dyDescent="0.2">
      <c r="B20" s="46"/>
      <c r="C20" s="46"/>
      <c r="D20" s="46" t="s">
        <v>24</v>
      </c>
      <c r="E20" s="46" t="s">
        <v>24</v>
      </c>
      <c r="F20" s="47"/>
      <c r="G20" s="45" t="s">
        <v>17</v>
      </c>
      <c r="H20" s="33"/>
    </row>
    <row r="21" spans="2:8" x14ac:dyDescent="0.2">
      <c r="B21" s="49">
        <f>выручка!B20</f>
        <v>2150</v>
      </c>
      <c r="C21" s="49">
        <f>выручка!C20</f>
        <v>3465</v>
      </c>
      <c r="D21" s="49">
        <f>выручка!D20</f>
        <v>2820</v>
      </c>
      <c r="E21" s="49">
        <f>выручка!E20</f>
        <v>1240</v>
      </c>
      <c r="F21" s="55">
        <f>выручка!F20</f>
        <v>6645</v>
      </c>
      <c r="G21" s="56">
        <f>выручка!G20</f>
        <v>1180</v>
      </c>
      <c r="H21" s="49">
        <f>выручка!H20</f>
        <v>7170</v>
      </c>
    </row>
    <row r="22" spans="2:8" x14ac:dyDescent="0.2"/>
    <row r="23" spans="2:8" x14ac:dyDescent="0.2">
      <c r="B23" s="39">
        <v>41939</v>
      </c>
      <c r="C23" s="39">
        <v>41940</v>
      </c>
      <c r="D23" s="39">
        <v>41941</v>
      </c>
      <c r="E23" s="39">
        <v>41942</v>
      </c>
      <c r="F23" s="39">
        <v>41943</v>
      </c>
    </row>
    <row r="24" spans="2:8" x14ac:dyDescent="0.2">
      <c r="B24" s="41" t="s">
        <v>24</v>
      </c>
      <c r="C24" s="41"/>
      <c r="D24" s="41" t="s">
        <v>24</v>
      </c>
      <c r="E24" s="41" t="s">
        <v>24</v>
      </c>
      <c r="F24" s="41" t="s">
        <v>24</v>
      </c>
    </row>
    <row r="25" spans="2:8" x14ac:dyDescent="0.2">
      <c r="B25" s="57"/>
      <c r="C25" s="57" t="s">
        <v>18</v>
      </c>
      <c r="D25" s="46"/>
      <c r="E25" s="46"/>
      <c r="F25" s="46"/>
    </row>
    <row r="26" spans="2:8" x14ac:dyDescent="0.2">
      <c r="B26" s="60">
        <f>выручка!B25</f>
        <v>4450</v>
      </c>
      <c r="C26" s="49">
        <f>выручка!C25</f>
        <v>12220</v>
      </c>
      <c r="D26" s="49">
        <f>выручка!D25</f>
        <v>3960</v>
      </c>
      <c r="E26" s="49">
        <f>выручка!E25</f>
        <v>2290</v>
      </c>
      <c r="F26" s="49">
        <f>выручка!F25</f>
        <v>6250</v>
      </c>
    </row>
    <row r="27" spans="2:8" x14ac:dyDescent="0.2">
      <c r="B27" s="61"/>
    </row>
    <row r="28" spans="2:8" x14ac:dyDescent="0.2"/>
    <row r="29" spans="2:8" x14ac:dyDescent="0.2"/>
    <row r="30" spans="2:8" x14ac:dyDescent="0.2"/>
    <row r="31" spans="2:8" x14ac:dyDescent="0.2"/>
    <row r="32" spans="2:8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</sheetData>
  <mergeCells count="1">
    <mergeCell ref="K8:P8"/>
  </mergeCells>
  <conditionalFormatting sqref="A28:XFD65536 Q1:IV27">
    <cfRule type="containsText" dxfId="105" priority="41" stopIfTrue="1" operator="containsText" text="Лёша">
      <formula>NOT(ISERROR(SEARCH("Лёша",A1)))</formula>
    </cfRule>
    <cfRule type="containsText" dxfId="104" priority="42" stopIfTrue="1" operator="containsText" text="Боря">
      <formula>NOT(ISERROR(SEARCH("Боря",A1)))</formula>
    </cfRule>
    <cfRule type="containsText" dxfId="103" priority="43" stopIfTrue="1" operator="containsText" text="Витя">
      <formula>NOT(ISERROR(SEARCH("Витя",A1)))</formula>
    </cfRule>
    <cfRule type="containsText" dxfId="102" priority="44" stopIfTrue="1" operator="containsText" text="Галя">
      <formula>NOT(ISERROR(SEARCH("Галя",A1)))</formula>
    </cfRule>
    <cfRule type="containsBlanks" dxfId="101" priority="45" stopIfTrue="1">
      <formula>LEN(TRIM(A1))=0</formula>
    </cfRule>
  </conditionalFormatting>
  <conditionalFormatting sqref="A5:F5 A1:P3 I5:K5 A6:K7 L5:P7 A8:P8 A4:C4 I4:P4 A11:P13 A9:A10 G10:P10 I9:P9 A16:P18 A14:A15 I14:P15 A21:P23 A19:A20 I19:P20 A26:P27 A24:A25 G24:P25">
    <cfRule type="containsText" dxfId="100" priority="36" stopIfTrue="1" operator="containsText" text="Лёша">
      <formula>NOT(ISERROR(SEARCH("Лёша",A1)))</formula>
    </cfRule>
    <cfRule type="containsText" dxfId="99" priority="37" stopIfTrue="1" operator="containsText" text="Боря">
      <formula>NOT(ISERROR(SEARCH("Боря",A1)))</formula>
    </cfRule>
    <cfRule type="containsText" dxfId="98" priority="38" stopIfTrue="1" operator="containsText" text="Витя">
      <formula>NOT(ISERROR(SEARCH("Витя",A1)))</formula>
    </cfRule>
    <cfRule type="containsText" dxfId="97" priority="39" stopIfTrue="1" operator="containsText" text="Галя">
      <formula>NOT(ISERROR(SEARCH("Галя",A1)))</formula>
    </cfRule>
    <cfRule type="containsBlanks" dxfId="96" priority="40" stopIfTrue="1">
      <formula>LEN(TRIM(A1))=0</formula>
    </cfRule>
  </conditionalFormatting>
  <conditionalFormatting sqref="D4:F4">
    <cfRule type="containsText" dxfId="95" priority="31" stopIfTrue="1" operator="containsText" text="Лёша">
      <formula>NOT(ISERROR(SEARCH("Лёша",D4)))</formula>
    </cfRule>
    <cfRule type="containsText" dxfId="94" priority="32" stopIfTrue="1" operator="containsText" text="Боря">
      <formula>NOT(ISERROR(SEARCH("Боря",D4)))</formula>
    </cfRule>
    <cfRule type="containsText" dxfId="93" priority="33" stopIfTrue="1" operator="containsText" text="Витя">
      <formula>NOT(ISERROR(SEARCH("Витя",D4)))</formula>
    </cfRule>
    <cfRule type="containsText" dxfId="92" priority="34" stopIfTrue="1" operator="containsText" text="Галя">
      <formula>NOT(ISERROR(SEARCH("Галя",D4)))</formula>
    </cfRule>
    <cfRule type="containsBlanks" dxfId="91" priority="35" stopIfTrue="1">
      <formula>LEN(TRIM(D4))=0</formula>
    </cfRule>
  </conditionalFormatting>
  <conditionalFormatting sqref="G4:H5">
    <cfRule type="containsText" dxfId="90" priority="26" stopIfTrue="1" operator="containsText" text="Лёша">
      <formula>NOT(ISERROR(SEARCH("Лёша",G4)))</formula>
    </cfRule>
    <cfRule type="containsText" dxfId="89" priority="27" stopIfTrue="1" operator="containsText" text="Боря">
      <formula>NOT(ISERROR(SEARCH("Боря",G4)))</formula>
    </cfRule>
    <cfRule type="containsText" dxfId="88" priority="28" stopIfTrue="1" operator="containsText" text="Витя">
      <formula>NOT(ISERROR(SEARCH("Витя",G4)))</formula>
    </cfRule>
    <cfRule type="containsText" dxfId="87" priority="29" stopIfTrue="1" operator="containsText" text="Галя">
      <formula>NOT(ISERROR(SEARCH("Галя",G4)))</formula>
    </cfRule>
    <cfRule type="containsBlanks" dxfId="86" priority="30" stopIfTrue="1">
      <formula>LEN(TRIM(G4))=0</formula>
    </cfRule>
  </conditionalFormatting>
  <conditionalFormatting sqref="B9:F10">
    <cfRule type="containsText" dxfId="85" priority="21" stopIfTrue="1" operator="containsText" text="Лёша">
      <formula>NOT(ISERROR(SEARCH("Лёша",B9)))</formula>
    </cfRule>
    <cfRule type="containsText" dxfId="84" priority="22" stopIfTrue="1" operator="containsText" text="Боря">
      <formula>NOT(ISERROR(SEARCH("Боря",B9)))</formula>
    </cfRule>
    <cfRule type="containsText" dxfId="83" priority="23" stopIfTrue="1" operator="containsText" text="Витя">
      <formula>NOT(ISERROR(SEARCH("Витя",B9)))</formula>
    </cfRule>
    <cfRule type="containsText" dxfId="82" priority="24" stopIfTrue="1" operator="containsText" text="Галя">
      <formula>NOT(ISERROR(SEARCH("Галя",B9)))</formula>
    </cfRule>
    <cfRule type="containsBlanks" dxfId="81" priority="25" stopIfTrue="1">
      <formula>LEN(TRIM(B9))=0</formula>
    </cfRule>
  </conditionalFormatting>
  <conditionalFormatting sqref="G9:H9">
    <cfRule type="containsText" dxfId="80" priority="16" stopIfTrue="1" operator="containsText" text="Лёша">
      <formula>NOT(ISERROR(SEARCH("Лёша",G9)))</formula>
    </cfRule>
    <cfRule type="containsText" dxfId="79" priority="17" stopIfTrue="1" operator="containsText" text="Боря">
      <formula>NOT(ISERROR(SEARCH("Боря",G9)))</formula>
    </cfRule>
    <cfRule type="containsText" dxfId="78" priority="18" stopIfTrue="1" operator="containsText" text="Витя">
      <formula>NOT(ISERROR(SEARCH("Витя",G9)))</formula>
    </cfRule>
    <cfRule type="containsText" dxfId="77" priority="19" stopIfTrue="1" operator="containsText" text="Галя">
      <formula>NOT(ISERROR(SEARCH("Галя",G9)))</formula>
    </cfRule>
    <cfRule type="containsBlanks" dxfId="76" priority="20" stopIfTrue="1">
      <formula>LEN(TRIM(G9))=0</formula>
    </cfRule>
  </conditionalFormatting>
  <conditionalFormatting sqref="B14:H15">
    <cfRule type="containsText" dxfId="75" priority="11" stopIfTrue="1" operator="containsText" text="Лёша">
      <formula>NOT(ISERROR(SEARCH("Лёша",B14)))</formula>
    </cfRule>
    <cfRule type="containsText" dxfId="74" priority="12" stopIfTrue="1" operator="containsText" text="Боря">
      <formula>NOT(ISERROR(SEARCH("Боря",B14)))</formula>
    </cfRule>
    <cfRule type="containsText" dxfId="73" priority="13" stopIfTrue="1" operator="containsText" text="Витя">
      <formula>NOT(ISERROR(SEARCH("Витя",B14)))</formula>
    </cfRule>
    <cfRule type="containsText" dxfId="72" priority="14" stopIfTrue="1" operator="containsText" text="Галя">
      <formula>NOT(ISERROR(SEARCH("Галя",B14)))</formula>
    </cfRule>
    <cfRule type="containsBlanks" dxfId="71" priority="15" stopIfTrue="1">
      <formula>LEN(TRIM(B14))=0</formula>
    </cfRule>
  </conditionalFormatting>
  <conditionalFormatting sqref="B19:H20">
    <cfRule type="containsText" dxfId="70" priority="6" stopIfTrue="1" operator="containsText" text="Лёша">
      <formula>NOT(ISERROR(SEARCH("Лёша",B19)))</formula>
    </cfRule>
    <cfRule type="containsText" dxfId="69" priority="7" stopIfTrue="1" operator="containsText" text="Боря">
      <formula>NOT(ISERROR(SEARCH("Боря",B19)))</formula>
    </cfRule>
    <cfRule type="containsText" dxfId="68" priority="8" stopIfTrue="1" operator="containsText" text="Витя">
      <formula>NOT(ISERROR(SEARCH("Витя",B19)))</formula>
    </cfRule>
    <cfRule type="containsText" dxfId="67" priority="9" stopIfTrue="1" operator="containsText" text="Галя">
      <formula>NOT(ISERROR(SEARCH("Галя",B19)))</formula>
    </cfRule>
    <cfRule type="containsBlanks" dxfId="66" priority="10" stopIfTrue="1">
      <formula>LEN(TRIM(B19))=0</formula>
    </cfRule>
  </conditionalFormatting>
  <conditionalFormatting sqref="B24:F25">
    <cfRule type="containsText" dxfId="65" priority="1" stopIfTrue="1" operator="containsText" text="Лёша">
      <formula>NOT(ISERROR(SEARCH("Лёша",B24)))</formula>
    </cfRule>
    <cfRule type="containsText" dxfId="64" priority="2" stopIfTrue="1" operator="containsText" text="Боря">
      <formula>NOT(ISERROR(SEARCH("Боря",B24)))</formula>
    </cfRule>
    <cfRule type="containsText" dxfId="63" priority="3" stopIfTrue="1" operator="containsText" text="Витя">
      <formula>NOT(ISERROR(SEARCH("Витя",B24)))</formula>
    </cfRule>
    <cfRule type="containsText" dxfId="62" priority="4" stopIfTrue="1" operator="containsText" text="Галя">
      <formula>NOT(ISERROR(SEARCH("Галя",B24)))</formula>
    </cfRule>
    <cfRule type="containsBlanks" dxfId="61" priority="5" stopIfTrue="1">
      <formula>LEN(TRIM(B24))=0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108"/>
  <sheetViews>
    <sheetView tabSelected="1" zoomScale="80" zoomScaleNormal="80" workbookViewId="0">
      <selection activeCell="L4" sqref="L4"/>
    </sheetView>
  </sheetViews>
  <sheetFormatPr defaultColWidth="0" defaultRowHeight="15" zeroHeight="1" x14ac:dyDescent="0.25"/>
  <cols>
    <col min="1" max="1" width="3.75" style="3" customWidth="1"/>
    <col min="2" max="8" width="20" style="3" customWidth="1"/>
    <col min="9" max="9" width="3.75" style="3" customWidth="1"/>
    <col min="10" max="10" width="10.75" style="3" customWidth="1"/>
    <col min="11" max="11" width="5.25" style="3" bestFit="1" customWidth="1"/>
    <col min="12" max="12" width="5.125" style="3" bestFit="1" customWidth="1"/>
    <col min="13" max="13" width="9.25" style="3" bestFit="1" customWidth="1"/>
    <col min="14" max="14" width="10.25" style="3" customWidth="1"/>
    <col min="15" max="20" width="10.75" style="3" customWidth="1"/>
    <col min="21" max="246" width="10.75" style="3" hidden="1" customWidth="1"/>
    <col min="247" max="247" width="3.75" style="3" hidden="1" customWidth="1"/>
    <col min="248" max="248" width="6.125" style="3" hidden="1" customWidth="1"/>
    <col min="249" max="249" width="7.625" style="3" hidden="1" customWidth="1"/>
    <col min="250" max="250" width="0" style="3" hidden="1" customWidth="1"/>
    <col min="251" max="251" width="7.625" style="3" hidden="1" customWidth="1"/>
    <col min="252" max="252" width="0" style="3" hidden="1" customWidth="1"/>
    <col min="253" max="253" width="7.625" style="3" hidden="1" customWidth="1"/>
    <col min="254" max="254" width="0" style="3" hidden="1" customWidth="1"/>
    <col min="255" max="255" width="7.625" style="3" hidden="1" customWidth="1"/>
    <col min="256" max="16384" width="0" style="3" hidden="1"/>
  </cols>
  <sheetData>
    <row r="1" spans="1:250" x14ac:dyDescent="0.25">
      <c r="B1" s="17" t="s">
        <v>4</v>
      </c>
      <c r="C1" s="17" t="s">
        <v>5</v>
      </c>
      <c r="D1" s="17" t="s">
        <v>6</v>
      </c>
      <c r="E1" s="17" t="s">
        <v>0</v>
      </c>
      <c r="F1" s="19" t="s">
        <v>1</v>
      </c>
      <c r="G1" s="21" t="s">
        <v>2</v>
      </c>
      <c r="H1" s="17" t="s">
        <v>3</v>
      </c>
    </row>
    <row r="2" spans="1:250" ht="15" customHeight="1" x14ac:dyDescent="0.25"/>
    <row r="3" spans="1:250" s="15" customFormat="1" x14ac:dyDescent="0.25">
      <c r="A3" s="3"/>
      <c r="B3" s="3"/>
      <c r="C3" s="3"/>
      <c r="D3" s="11">
        <v>41913</v>
      </c>
      <c r="E3" s="11">
        <v>41914</v>
      </c>
      <c r="F3" s="18">
        <v>41915</v>
      </c>
      <c r="G3" s="22">
        <v>41916</v>
      </c>
      <c r="H3" s="11">
        <v>41917</v>
      </c>
      <c r="J3" s="30" t="s">
        <v>20</v>
      </c>
      <c r="K3" s="30" t="s">
        <v>26</v>
      </c>
      <c r="L3" s="30" t="s">
        <v>25</v>
      </c>
      <c r="M3" s="30" t="s">
        <v>21</v>
      </c>
      <c r="N3" s="30" t="s">
        <v>23</v>
      </c>
      <c r="O3" s="31" t="s">
        <v>22</v>
      </c>
    </row>
    <row r="4" spans="1:250" x14ac:dyDescent="0.25">
      <c r="D4" s="9">
        <v>6000</v>
      </c>
      <c r="E4" s="9">
        <v>6000</v>
      </c>
      <c r="F4" s="9">
        <v>6000</v>
      </c>
      <c r="G4" s="9">
        <v>6000</v>
      </c>
      <c r="H4" s="24">
        <v>6000</v>
      </c>
      <c r="I4" s="2"/>
      <c r="J4" s="32" t="s">
        <v>18</v>
      </c>
      <c r="K4" s="62">
        <f>COUNTIF(B$3:H$36,J4)</f>
        <v>13</v>
      </c>
      <c r="L4" s="29">
        <f t="shared" ref="L4:L6" ca="1" si="0">SUMPRODUCT((B$3:H$32&lt;=TODAY())*(B$7:H$36=J4)*ISNUMBER(B$3:H$32))</f>
        <v>13</v>
      </c>
      <c r="M4" s="33">
        <f ca="1">L4*500</f>
        <v>6500</v>
      </c>
      <c r="N4" s="33">
        <f>SUMPRODUCT(((B$7:H$35=J4)+(B$8:H$36=J4))*ISNUMBER(B$3:H$31)*TEXT(B$5:H$33,"0;0;0;\0")/TEXT(ISTEXT(B$7:H$35)+ISTEXT(B$8:H$36),"0;0;1"))/5</f>
        <v>11005</v>
      </c>
      <c r="O4" s="34">
        <f ca="1">SUM(M4:N4)</f>
        <v>17505</v>
      </c>
      <c r="S4" s="16" t="s">
        <v>7</v>
      </c>
      <c r="T4" s="16">
        <v>1000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</row>
    <row r="5" spans="1:250" x14ac:dyDescent="0.25">
      <c r="D5" s="4">
        <v>4700</v>
      </c>
      <c r="E5" s="4">
        <v>3270</v>
      </c>
      <c r="F5" s="6">
        <v>1030</v>
      </c>
      <c r="G5" s="20">
        <v>6300</v>
      </c>
      <c r="H5" s="7">
        <v>4840</v>
      </c>
      <c r="I5" s="2"/>
      <c r="J5" s="32" t="s">
        <v>19</v>
      </c>
      <c r="K5" s="62">
        <f>COUNTIF(B$3:H$36,J5)</f>
        <v>2</v>
      </c>
      <c r="L5" s="29">
        <f t="shared" ca="1" si="0"/>
        <v>2</v>
      </c>
      <c r="M5" s="33">
        <f ca="1">L5*500</f>
        <v>1000</v>
      </c>
      <c r="N5" s="33">
        <f t="shared" ref="N5:N7" si="1">SUMPRODUCT(((B$7:H$34=J5)+(B$8:H$35=J5))*ISNUMBER(B$3:H$30)*TEXT(B$5:H$32,"0;0;0;\0")/TEXT(ISTEXT(B$7:H$34)+ISTEXT(B$8:H$35),"0;0;1"))/5</f>
        <v>1114</v>
      </c>
      <c r="O5" s="34">
        <f t="shared" ref="O5:O7" ca="1" si="2">SUM(M5:N5)</f>
        <v>2114</v>
      </c>
      <c r="S5" s="16" t="s">
        <v>8</v>
      </c>
      <c r="T5" s="16">
        <v>2000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</row>
    <row r="6" spans="1:250" ht="15.75" thickBot="1" x14ac:dyDescent="0.3">
      <c r="D6" s="64">
        <f>IF(D5&gt;="","",D5/D4-1)</f>
        <v>-0.21666666666666667</v>
      </c>
      <c r="E6" s="64">
        <f>IF(E5&gt;="","",E5/E4-1)</f>
        <v>-0.45499999999999996</v>
      </c>
      <c r="F6" s="65">
        <f>IF(F5&gt;="","",F5/F4-1)</f>
        <v>-0.82833333333333337</v>
      </c>
      <c r="G6" s="66">
        <f>IF(G5&gt;="","",G5/G4-1)</f>
        <v>5.0000000000000044E-2</v>
      </c>
      <c r="H6" s="67">
        <f>IF(H5&gt;="","",H5/H4-1)</f>
        <v>-0.19333333333333336</v>
      </c>
      <c r="I6" s="2"/>
      <c r="J6" s="32" t="s">
        <v>17</v>
      </c>
      <c r="K6" s="62">
        <f>COUNTIF(B$3:H$36,J6)</f>
        <v>4</v>
      </c>
      <c r="L6" s="29">
        <f t="shared" ca="1" si="0"/>
        <v>4</v>
      </c>
      <c r="M6" s="33">
        <f ca="1">L6*500</f>
        <v>2000</v>
      </c>
      <c r="N6" s="33">
        <f t="shared" si="1"/>
        <v>2119.1999999999998</v>
      </c>
      <c r="O6" s="34">
        <f t="shared" ca="1" si="2"/>
        <v>4119.2</v>
      </c>
      <c r="S6" s="16" t="s">
        <v>9</v>
      </c>
      <c r="T6" s="16">
        <v>3000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</row>
    <row r="7" spans="1:250" x14ac:dyDescent="0.25">
      <c r="D7" s="68" t="s">
        <v>18</v>
      </c>
      <c r="E7" s="69"/>
      <c r="F7" s="69" t="s">
        <v>18</v>
      </c>
      <c r="G7" s="70" t="s">
        <v>19</v>
      </c>
      <c r="H7" s="71" t="s">
        <v>19</v>
      </c>
      <c r="I7" s="2"/>
      <c r="J7" s="52" t="s">
        <v>24</v>
      </c>
      <c r="K7" s="62">
        <f>COUNTIF(B$3:H$36,J7)</f>
        <v>12</v>
      </c>
      <c r="L7" s="29">
        <f ca="1">SUMPRODUCT((B$3:H$32&lt;=TODAY())*(B$7:H$36=J7)*ISNUMBER(B$3:H$32))</f>
        <v>12</v>
      </c>
      <c r="M7" s="33">
        <f ca="1">L7*300</f>
        <v>3600</v>
      </c>
      <c r="N7" s="33">
        <f t="shared" si="1"/>
        <v>6085.8</v>
      </c>
      <c r="O7" s="34">
        <f t="shared" ca="1" si="2"/>
        <v>9685.7999999999993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</row>
    <row r="8" spans="1:250" ht="15.75" thickBot="1" x14ac:dyDescent="0.3">
      <c r="D8" s="72"/>
      <c r="E8" s="73" t="s">
        <v>17</v>
      </c>
      <c r="F8" s="74"/>
      <c r="G8" s="75" t="s">
        <v>27</v>
      </c>
      <c r="H8" s="76" t="s">
        <v>27</v>
      </c>
      <c r="I8" s="2"/>
      <c r="J8" s="93">
        <f ca="1">SUM(M4:N7)</f>
        <v>33424</v>
      </c>
      <c r="K8" s="94"/>
      <c r="L8" s="94"/>
      <c r="M8" s="94"/>
      <c r="N8" s="94"/>
      <c r="O8" s="94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</row>
    <row r="9" spans="1:250" x14ac:dyDescent="0.25">
      <c r="S9" s="16" t="s">
        <v>10</v>
      </c>
      <c r="T9" s="16">
        <v>4000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</row>
    <row r="10" spans="1:250" x14ac:dyDescent="0.25">
      <c r="B10" s="11">
        <v>41918</v>
      </c>
      <c r="C10" s="11">
        <v>41919</v>
      </c>
      <c r="D10" s="11">
        <v>41920</v>
      </c>
      <c r="E10" s="11">
        <v>41921</v>
      </c>
      <c r="F10" s="18">
        <v>41922</v>
      </c>
      <c r="G10" s="22">
        <v>41923</v>
      </c>
      <c r="H10" s="11">
        <v>41924</v>
      </c>
      <c r="I10" s="15"/>
      <c r="S10" s="16" t="s">
        <v>11</v>
      </c>
      <c r="T10" s="16">
        <v>5000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</row>
    <row r="11" spans="1:250" x14ac:dyDescent="0.25">
      <c r="B11" s="9">
        <v>6000</v>
      </c>
      <c r="C11" s="9">
        <v>6000</v>
      </c>
      <c r="D11" s="9">
        <v>6000</v>
      </c>
      <c r="E11" s="9">
        <v>6000</v>
      </c>
      <c r="F11" s="24">
        <v>6000</v>
      </c>
      <c r="G11" s="26">
        <v>6000</v>
      </c>
      <c r="H11" s="9">
        <v>6000</v>
      </c>
      <c r="S11" s="16" t="s">
        <v>12</v>
      </c>
      <c r="T11" s="16">
        <v>6000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</row>
    <row r="12" spans="1:250" x14ac:dyDescent="0.25">
      <c r="B12" s="1">
        <v>2390</v>
      </c>
      <c r="C12" s="4">
        <v>6440</v>
      </c>
      <c r="D12" s="4">
        <v>8730</v>
      </c>
      <c r="E12" s="4">
        <v>6680</v>
      </c>
      <c r="F12" s="6">
        <v>7670</v>
      </c>
      <c r="G12" s="20">
        <v>4640</v>
      </c>
      <c r="H12" s="7">
        <v>3085</v>
      </c>
      <c r="S12" s="16" t="s">
        <v>13</v>
      </c>
      <c r="T12" s="16">
        <v>7000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</row>
    <row r="13" spans="1:250" ht="15.75" thickBot="1" x14ac:dyDescent="0.3">
      <c r="B13" s="64">
        <f t="shared" ref="B13:H13" si="3">IF(B12&gt;="","",B12/B11-1)</f>
        <v>-0.60166666666666668</v>
      </c>
      <c r="C13" s="64">
        <f t="shared" si="3"/>
        <v>7.333333333333325E-2</v>
      </c>
      <c r="D13" s="64">
        <f t="shared" si="3"/>
        <v>0.45500000000000007</v>
      </c>
      <c r="E13" s="64">
        <f t="shared" si="3"/>
        <v>0.11333333333333329</v>
      </c>
      <c r="F13" s="65">
        <f t="shared" si="3"/>
        <v>0.27833333333333332</v>
      </c>
      <c r="G13" s="66">
        <f t="shared" si="3"/>
        <v>-0.22666666666666668</v>
      </c>
      <c r="H13" s="67">
        <f t="shared" si="3"/>
        <v>-0.48583333333333334</v>
      </c>
      <c r="S13" s="16" t="s">
        <v>15</v>
      </c>
      <c r="T13" s="16">
        <v>8000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</row>
    <row r="14" spans="1:250" x14ac:dyDescent="0.25">
      <c r="B14" s="68" t="s">
        <v>18</v>
      </c>
      <c r="C14" s="69" t="s">
        <v>18</v>
      </c>
      <c r="D14" s="69" t="s">
        <v>18</v>
      </c>
      <c r="E14" s="69" t="s">
        <v>18</v>
      </c>
      <c r="F14" s="77" t="s">
        <v>18</v>
      </c>
      <c r="G14" s="78"/>
      <c r="H14" s="71" t="s">
        <v>17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</row>
    <row r="15" spans="1:250" ht="15.75" thickBot="1" x14ac:dyDescent="0.3">
      <c r="B15" s="79"/>
      <c r="C15" s="80" t="s">
        <v>27</v>
      </c>
      <c r="D15" s="81" t="s">
        <v>27</v>
      </c>
      <c r="E15" s="80" t="s">
        <v>27</v>
      </c>
      <c r="F15" s="82"/>
      <c r="G15" s="83" t="s">
        <v>24</v>
      </c>
      <c r="H15" s="84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</row>
    <row r="16" spans="1:250" x14ac:dyDescent="0.25">
      <c r="S16" s="16" t="s">
        <v>16</v>
      </c>
      <c r="T16" s="16">
        <v>9000</v>
      </c>
    </row>
    <row r="17" spans="2:20" x14ac:dyDescent="0.25">
      <c r="B17" s="11">
        <v>41925</v>
      </c>
      <c r="C17" s="11">
        <v>41926</v>
      </c>
      <c r="D17" s="11">
        <v>41927</v>
      </c>
      <c r="E17" s="11">
        <v>41928</v>
      </c>
      <c r="F17" s="18">
        <v>41929</v>
      </c>
      <c r="G17" s="22">
        <v>41930</v>
      </c>
      <c r="H17" s="11">
        <v>41931</v>
      </c>
      <c r="I17" s="15"/>
      <c r="S17" s="16" t="s">
        <v>14</v>
      </c>
      <c r="T17" s="16">
        <v>10000</v>
      </c>
    </row>
    <row r="18" spans="2:20" x14ac:dyDescent="0.25">
      <c r="B18" s="9">
        <v>6000</v>
      </c>
      <c r="C18" s="9">
        <v>6000</v>
      </c>
      <c r="D18" s="9">
        <v>6000</v>
      </c>
      <c r="E18" s="9">
        <v>6000</v>
      </c>
      <c r="F18" s="24">
        <v>6000</v>
      </c>
      <c r="G18" s="26">
        <v>6000</v>
      </c>
      <c r="H18" s="9">
        <v>6000</v>
      </c>
    </row>
    <row r="19" spans="2:20" x14ac:dyDescent="0.25">
      <c r="B19" s="4">
        <v>2880</v>
      </c>
      <c r="C19" s="4">
        <v>2360</v>
      </c>
      <c r="D19" s="4">
        <v>1470</v>
      </c>
      <c r="E19" s="8">
        <v>2910</v>
      </c>
      <c r="F19" s="6">
        <v>4010</v>
      </c>
      <c r="G19" s="20">
        <v>3060</v>
      </c>
      <c r="H19" s="7">
        <v>4755</v>
      </c>
    </row>
    <row r="20" spans="2:20" ht="15.75" thickBot="1" x14ac:dyDescent="0.3">
      <c r="B20" s="64">
        <f t="shared" ref="B20:H20" si="4">IF(B19&gt;="","",B19/B18-1)</f>
        <v>-0.52</v>
      </c>
      <c r="C20" s="64">
        <f t="shared" si="4"/>
        <v>-0.60666666666666669</v>
      </c>
      <c r="D20" s="64">
        <f t="shared" si="4"/>
        <v>-0.755</v>
      </c>
      <c r="E20" s="64">
        <f t="shared" si="4"/>
        <v>-0.51500000000000001</v>
      </c>
      <c r="F20" s="65">
        <f t="shared" si="4"/>
        <v>-0.33166666666666667</v>
      </c>
      <c r="G20" s="66">
        <f t="shared" si="4"/>
        <v>-0.49</v>
      </c>
      <c r="H20" s="67">
        <f t="shared" si="4"/>
        <v>-0.20750000000000002</v>
      </c>
    </row>
    <row r="21" spans="2:20" x14ac:dyDescent="0.25">
      <c r="B21" s="68"/>
      <c r="C21" s="69" t="s">
        <v>18</v>
      </c>
      <c r="D21" s="69" t="s">
        <v>18</v>
      </c>
      <c r="E21" s="69"/>
      <c r="F21" s="77"/>
      <c r="G21" s="86"/>
      <c r="H21" s="87" t="s">
        <v>24</v>
      </c>
    </row>
    <row r="22" spans="2:20" ht="15.75" thickBot="1" x14ac:dyDescent="0.3">
      <c r="B22" s="79" t="s">
        <v>24</v>
      </c>
      <c r="C22" s="80"/>
      <c r="D22" s="80"/>
      <c r="E22" s="80" t="s">
        <v>24</v>
      </c>
      <c r="F22" s="82" t="s">
        <v>24</v>
      </c>
      <c r="G22" s="88" t="s">
        <v>17</v>
      </c>
      <c r="H22" s="89"/>
    </row>
    <row r="23" spans="2:20" x14ac:dyDescent="0.25"/>
    <row r="24" spans="2:20" x14ac:dyDescent="0.25">
      <c r="B24" s="10">
        <v>41932</v>
      </c>
      <c r="C24" s="10">
        <v>41933</v>
      </c>
      <c r="D24" s="10">
        <v>41934</v>
      </c>
      <c r="E24" s="10">
        <v>41935</v>
      </c>
      <c r="F24" s="12">
        <v>41936</v>
      </c>
      <c r="G24" s="23">
        <v>41937</v>
      </c>
      <c r="H24" s="11">
        <v>41938</v>
      </c>
      <c r="I24" s="15"/>
    </row>
    <row r="25" spans="2:20" x14ac:dyDescent="0.25">
      <c r="B25" s="9">
        <v>6000</v>
      </c>
      <c r="C25" s="9">
        <v>6000</v>
      </c>
      <c r="D25" s="9">
        <v>6000</v>
      </c>
      <c r="E25" s="9">
        <v>6000</v>
      </c>
      <c r="F25" s="24">
        <v>6000</v>
      </c>
      <c r="G25" s="26">
        <v>6000</v>
      </c>
      <c r="H25" s="9">
        <v>6000</v>
      </c>
    </row>
    <row r="26" spans="2:20" x14ac:dyDescent="0.25">
      <c r="B26" s="1">
        <v>2150</v>
      </c>
      <c r="C26" s="4">
        <v>3465</v>
      </c>
      <c r="D26" s="4">
        <v>2820</v>
      </c>
      <c r="E26" s="4">
        <v>1240</v>
      </c>
      <c r="F26" s="6">
        <v>6645</v>
      </c>
      <c r="G26" s="20">
        <v>1180</v>
      </c>
      <c r="H26" s="7">
        <v>7170</v>
      </c>
    </row>
    <row r="27" spans="2:20" ht="15.75" thickBot="1" x14ac:dyDescent="0.3">
      <c r="B27" s="64">
        <f t="shared" ref="B27:G27" si="5">IF(B26&gt;="","",B26/B25-1)</f>
        <v>-0.64166666666666661</v>
      </c>
      <c r="C27" s="64">
        <f t="shared" si="5"/>
        <v>-0.42249999999999999</v>
      </c>
      <c r="D27" s="64">
        <f t="shared" si="5"/>
        <v>-0.53</v>
      </c>
      <c r="E27" s="64">
        <f t="shared" si="5"/>
        <v>-0.79333333333333333</v>
      </c>
      <c r="F27" s="65">
        <f t="shared" si="5"/>
        <v>0.10749999999999993</v>
      </c>
      <c r="G27" s="85">
        <f t="shared" si="5"/>
        <v>-0.80333333333333334</v>
      </c>
      <c r="H27" s="67">
        <f>IF(H26&gt;="","",H26/H25-1)</f>
        <v>0.19500000000000006</v>
      </c>
    </row>
    <row r="28" spans="2:20" x14ac:dyDescent="0.25">
      <c r="B28" s="68" t="s">
        <v>18</v>
      </c>
      <c r="C28" s="69" t="s">
        <v>18</v>
      </c>
      <c r="D28" s="69"/>
      <c r="E28" s="69"/>
      <c r="F28" s="77" t="s">
        <v>18</v>
      </c>
      <c r="G28" s="86"/>
      <c r="H28" s="87" t="s">
        <v>24</v>
      </c>
    </row>
    <row r="29" spans="2:20" ht="15.75" thickBot="1" x14ac:dyDescent="0.3">
      <c r="B29" s="79"/>
      <c r="C29" s="80"/>
      <c r="D29" s="80" t="s">
        <v>24</v>
      </c>
      <c r="E29" s="80" t="s">
        <v>24</v>
      </c>
      <c r="F29" s="82"/>
      <c r="G29" s="83" t="s">
        <v>17</v>
      </c>
      <c r="H29" s="76"/>
    </row>
    <row r="30" spans="2:20" x14ac:dyDescent="0.25"/>
    <row r="31" spans="2:20" x14ac:dyDescent="0.25">
      <c r="B31" s="10">
        <v>41939</v>
      </c>
      <c r="C31" s="10">
        <v>41940</v>
      </c>
      <c r="D31" s="10">
        <v>41941</v>
      </c>
      <c r="E31" s="10">
        <v>41942</v>
      </c>
      <c r="F31" s="13">
        <v>41943</v>
      </c>
      <c r="G31" s="2"/>
      <c r="H31" s="2"/>
      <c r="I31" s="2"/>
    </row>
    <row r="32" spans="2:20" x14ac:dyDescent="0.25">
      <c r="B32" s="9">
        <v>6000</v>
      </c>
      <c r="C32" s="9">
        <v>6000</v>
      </c>
      <c r="D32" s="9">
        <v>6000</v>
      </c>
      <c r="E32" s="9">
        <v>6000</v>
      </c>
      <c r="F32" s="9">
        <v>6000</v>
      </c>
    </row>
    <row r="33" spans="2:6" x14ac:dyDescent="0.25">
      <c r="B33" s="4">
        <v>4450</v>
      </c>
      <c r="C33" s="4">
        <v>12220</v>
      </c>
      <c r="D33" s="4">
        <v>3960</v>
      </c>
      <c r="E33" s="4">
        <v>2290</v>
      </c>
      <c r="F33" s="63">
        <v>6250</v>
      </c>
    </row>
    <row r="34" spans="2:6" ht="15.75" thickBot="1" x14ac:dyDescent="0.3">
      <c r="B34" s="64">
        <f>IF(B33&gt;="","",B33/B32-1)</f>
        <v>-0.2583333333333333</v>
      </c>
      <c r="C34" s="64">
        <f>IF(C33&gt;="","",C33/C32-1)</f>
        <v>1.0366666666666666</v>
      </c>
      <c r="D34" s="64">
        <f>IF(D33&gt;="","",D33/D32-1)</f>
        <v>-0.33999999999999997</v>
      </c>
      <c r="E34" s="64">
        <f>IF(E33&gt;="","",E33/E32-1)</f>
        <v>-0.6183333333333334</v>
      </c>
      <c r="F34" s="64">
        <f>IF(F33&gt;="","",F33/F32-1)</f>
        <v>4.1666666666666741E-2</v>
      </c>
    </row>
    <row r="35" spans="2:6" x14ac:dyDescent="0.25">
      <c r="B35" s="68" t="s">
        <v>24</v>
      </c>
      <c r="C35" s="69"/>
      <c r="D35" s="69" t="s">
        <v>24</v>
      </c>
      <c r="E35" s="69" t="s">
        <v>24</v>
      </c>
      <c r="F35" s="87" t="s">
        <v>24</v>
      </c>
    </row>
    <row r="36" spans="2:6" ht="15.75" thickBot="1" x14ac:dyDescent="0.3">
      <c r="B36" s="90"/>
      <c r="C36" s="91" t="s">
        <v>18</v>
      </c>
      <c r="D36" s="80"/>
      <c r="E36" s="80"/>
      <c r="F36" s="92"/>
    </row>
    <row r="37" spans="2:6" x14ac:dyDescent="0.25"/>
    <row r="38" spans="2:6" x14ac:dyDescent="0.25"/>
    <row r="39" spans="2:6" x14ac:dyDescent="0.25"/>
    <row r="40" spans="2:6" x14ac:dyDescent="0.25"/>
    <row r="41" spans="2:6" x14ac:dyDescent="0.25">
      <c r="B41" s="2"/>
    </row>
    <row r="42" spans="2:6" x14ac:dyDescent="0.25">
      <c r="B42" s="2"/>
    </row>
    <row r="43" spans="2:6" x14ac:dyDescent="0.25">
      <c r="B43" s="2"/>
    </row>
    <row r="44" spans="2:6" x14ac:dyDescent="0.25">
      <c r="B44" s="2"/>
    </row>
    <row r="45" spans="2:6" x14ac:dyDescent="0.25">
      <c r="B45" s="2"/>
    </row>
    <row r="46" spans="2:6" x14ac:dyDescent="0.25">
      <c r="B46" s="2"/>
    </row>
    <row r="47" spans="2:6" x14ac:dyDescent="0.25">
      <c r="B47" s="2"/>
    </row>
    <row r="48" spans="2: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/>
    <row r="56" spans="2:2" ht="15" customHeight="1" x14ac:dyDescent="0.25"/>
    <row r="57" spans="2:2" ht="15" customHeight="1" x14ac:dyDescent="0.25"/>
    <row r="58" spans="2:2" ht="15" customHeight="1" x14ac:dyDescent="0.25"/>
    <row r="59" spans="2:2" ht="15" customHeight="1" x14ac:dyDescent="0.25"/>
    <row r="60" spans="2:2" ht="15" customHeight="1" x14ac:dyDescent="0.25"/>
    <row r="61" spans="2:2" ht="15" customHeight="1" x14ac:dyDescent="0.25"/>
    <row r="62" spans="2:2" ht="15" customHeight="1" x14ac:dyDescent="0.25"/>
    <row r="63" spans="2:2" ht="15" customHeight="1" x14ac:dyDescent="0.25"/>
    <row r="64" spans="2:2" ht="15" customHeight="1" x14ac:dyDescent="0.25"/>
    <row r="65" ht="15" customHeight="1" x14ac:dyDescent="0.25"/>
    <row r="66" ht="15" customHeight="1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mergeCells count="1">
    <mergeCell ref="J8:O8"/>
  </mergeCells>
  <conditionalFormatting sqref="B12:H12 B19:H19 B26:H26 B5:H5 B33:H33">
    <cfRule type="notContainsBlanks" dxfId="60" priority="51" stopIfTrue="1">
      <formula>LEN(TRIM(B5))&gt;0</formula>
    </cfRule>
  </conditionalFormatting>
  <conditionalFormatting sqref="A1:XFD2 A9:XFD13 A7:C8 I7:I8 A16:XFD20 A14:A15 I14:IV15 A23:XFD27 A21:A22 I21:IV22 A30:XFD34 A28:A29 I28:IV29 A37:XFD65536 A35:A36 G35:IV36 A3:I6 P3:IV8">
    <cfRule type="cellIs" dxfId="59" priority="52" stopIfTrue="1" operator="lessThan">
      <formula>0</formula>
    </cfRule>
    <cfRule type="containsBlanks" dxfId="58" priority="53" stopIfTrue="1">
      <formula>LEN(TRIM(A1))=0</formula>
    </cfRule>
  </conditionalFormatting>
  <conditionalFormatting sqref="B8:C8">
    <cfRule type="expression" dxfId="57" priority="100" stopIfTrue="1">
      <formula>(B5&lt;=TODAY())*(B5&gt;41759)*(B8&lt;VLOOKUP(#REF!,$S$4:$T$17,2,))</formula>
    </cfRule>
  </conditionalFormatting>
  <conditionalFormatting sqref="B16:H17 B9:H10 B23:H24 B30:H31">
    <cfRule type="expression" dxfId="56" priority="103" stopIfTrue="1">
      <formula>(B5&lt;=TODAY())*(B5&gt;41759)*(B9&lt;VLOOKUP(#REF!,$S$4:$T$17,2,))</formula>
    </cfRule>
  </conditionalFormatting>
  <conditionalFormatting sqref="B4:H6 B11:H13 B7:C7 B18:H20 B32:H34 B25:H27">
    <cfRule type="expression" dxfId="55" priority="105" stopIfTrue="1">
      <formula>(B2&lt;=TODAY())*(B2&gt;41759)*(B4&lt;VLOOKUP(#REF!,$S$4:$T$17,2,))</formula>
    </cfRule>
  </conditionalFormatting>
  <conditionalFormatting sqref="D8:F8">
    <cfRule type="containsText" dxfId="54" priority="46" stopIfTrue="1" operator="containsText" text="Лёша">
      <formula>NOT(ISERROR(SEARCH("Лёша",D8)))</formula>
    </cfRule>
    <cfRule type="containsText" dxfId="53" priority="47" stopIfTrue="1" operator="containsText" text="Боря">
      <formula>NOT(ISERROR(SEARCH("Боря",D8)))</formula>
    </cfRule>
    <cfRule type="containsText" dxfId="52" priority="48" stopIfTrue="1" operator="containsText" text="Витя">
      <formula>NOT(ISERROR(SEARCH("Витя",D8)))</formula>
    </cfRule>
    <cfRule type="containsText" dxfId="51" priority="49" stopIfTrue="1" operator="containsText" text="Галя">
      <formula>NOT(ISERROR(SEARCH("Галя",D8)))</formula>
    </cfRule>
    <cfRule type="containsBlanks" dxfId="50" priority="50" stopIfTrue="1">
      <formula>LEN(TRIM(D8))=0</formula>
    </cfRule>
  </conditionalFormatting>
  <conditionalFormatting sqref="D7:F7">
    <cfRule type="containsText" dxfId="49" priority="41" stopIfTrue="1" operator="containsText" text="Лёша">
      <formula>NOT(ISERROR(SEARCH("Лёша",D7)))</formula>
    </cfRule>
    <cfRule type="containsText" dxfId="48" priority="42" stopIfTrue="1" operator="containsText" text="Боря">
      <formula>NOT(ISERROR(SEARCH("Боря",D7)))</formula>
    </cfRule>
    <cfRule type="containsText" dxfId="47" priority="43" stopIfTrue="1" operator="containsText" text="Витя">
      <formula>NOT(ISERROR(SEARCH("Витя",D7)))</formula>
    </cfRule>
    <cfRule type="containsText" dxfId="46" priority="44" stopIfTrue="1" operator="containsText" text="Галя">
      <formula>NOT(ISERROR(SEARCH("Галя",D7)))</formula>
    </cfRule>
    <cfRule type="containsBlanks" dxfId="45" priority="45" stopIfTrue="1">
      <formula>LEN(TRIM(D7))=0</formula>
    </cfRule>
  </conditionalFormatting>
  <conditionalFormatting sqref="G7:H8">
    <cfRule type="containsText" dxfId="44" priority="36" stopIfTrue="1" operator="containsText" text="Лёша">
      <formula>NOT(ISERROR(SEARCH("Лёша",G7)))</formula>
    </cfRule>
    <cfRule type="containsText" dxfId="43" priority="37" stopIfTrue="1" operator="containsText" text="Боря">
      <formula>NOT(ISERROR(SEARCH("Боря",G7)))</formula>
    </cfRule>
    <cfRule type="containsText" dxfId="42" priority="38" stopIfTrue="1" operator="containsText" text="Витя">
      <formula>NOT(ISERROR(SEARCH("Витя",G7)))</formula>
    </cfRule>
    <cfRule type="containsText" dxfId="41" priority="39" stopIfTrue="1" operator="containsText" text="Галя">
      <formula>NOT(ISERROR(SEARCH("Галя",G7)))</formula>
    </cfRule>
    <cfRule type="containsBlanks" dxfId="40" priority="40" stopIfTrue="1">
      <formula>LEN(TRIM(G7))=0</formula>
    </cfRule>
  </conditionalFormatting>
  <conditionalFormatting sqref="G15:H15">
    <cfRule type="containsText" dxfId="39" priority="31" stopIfTrue="1" operator="containsText" text="Лёша">
      <formula>NOT(ISERROR(SEARCH("Лёша",G15)))</formula>
    </cfRule>
    <cfRule type="containsText" dxfId="38" priority="32" stopIfTrue="1" operator="containsText" text="Боря">
      <formula>NOT(ISERROR(SEARCH("Боря",G15)))</formula>
    </cfRule>
    <cfRule type="containsText" dxfId="37" priority="33" stopIfTrue="1" operator="containsText" text="Витя">
      <formula>NOT(ISERROR(SEARCH("Витя",G15)))</formula>
    </cfRule>
    <cfRule type="containsText" dxfId="36" priority="34" stopIfTrue="1" operator="containsText" text="Галя">
      <formula>NOT(ISERROR(SEARCH("Галя",G15)))</formula>
    </cfRule>
    <cfRule type="containsBlanks" dxfId="35" priority="35" stopIfTrue="1">
      <formula>LEN(TRIM(G15))=0</formula>
    </cfRule>
  </conditionalFormatting>
  <conditionalFormatting sqref="B14:F15">
    <cfRule type="containsText" dxfId="34" priority="26" stopIfTrue="1" operator="containsText" text="Лёша">
      <formula>NOT(ISERROR(SEARCH("Лёша",B14)))</formula>
    </cfRule>
    <cfRule type="containsText" dxfId="33" priority="27" stopIfTrue="1" operator="containsText" text="Боря">
      <formula>NOT(ISERROR(SEARCH("Боря",B14)))</formula>
    </cfRule>
    <cfRule type="containsText" dxfId="32" priority="28" stopIfTrue="1" operator="containsText" text="Витя">
      <formula>NOT(ISERROR(SEARCH("Витя",B14)))</formula>
    </cfRule>
    <cfRule type="containsText" dxfId="31" priority="29" stopIfTrue="1" operator="containsText" text="Галя">
      <formula>NOT(ISERROR(SEARCH("Галя",B14)))</formula>
    </cfRule>
    <cfRule type="containsBlanks" dxfId="30" priority="30" stopIfTrue="1">
      <formula>LEN(TRIM(B14))=0</formula>
    </cfRule>
  </conditionalFormatting>
  <conditionalFormatting sqref="G14:H14">
    <cfRule type="containsText" dxfId="29" priority="21" stopIfTrue="1" operator="containsText" text="Лёша">
      <formula>NOT(ISERROR(SEARCH("Лёша",G14)))</formula>
    </cfRule>
    <cfRule type="containsText" dxfId="28" priority="22" stopIfTrue="1" operator="containsText" text="Боря">
      <formula>NOT(ISERROR(SEARCH("Боря",G14)))</formula>
    </cfRule>
    <cfRule type="containsText" dxfId="27" priority="23" stopIfTrue="1" operator="containsText" text="Витя">
      <formula>NOT(ISERROR(SEARCH("Витя",G14)))</formula>
    </cfRule>
    <cfRule type="containsText" dxfId="26" priority="24" stopIfTrue="1" operator="containsText" text="Галя">
      <formula>NOT(ISERROR(SEARCH("Галя",G14)))</formula>
    </cfRule>
    <cfRule type="containsBlanks" dxfId="25" priority="25" stopIfTrue="1">
      <formula>LEN(TRIM(G14))=0</formula>
    </cfRule>
  </conditionalFormatting>
  <conditionalFormatting sqref="B21:H22">
    <cfRule type="containsText" dxfId="24" priority="16" stopIfTrue="1" operator="containsText" text="Лёша">
      <formula>NOT(ISERROR(SEARCH("Лёша",B21)))</formula>
    </cfRule>
    <cfRule type="containsText" dxfId="23" priority="17" stopIfTrue="1" operator="containsText" text="Боря">
      <formula>NOT(ISERROR(SEARCH("Боря",B21)))</formula>
    </cfRule>
    <cfRule type="containsText" dxfId="22" priority="18" stopIfTrue="1" operator="containsText" text="Витя">
      <formula>NOT(ISERROR(SEARCH("Витя",B21)))</formula>
    </cfRule>
    <cfRule type="containsText" dxfId="21" priority="19" stopIfTrue="1" operator="containsText" text="Галя">
      <formula>NOT(ISERROR(SEARCH("Галя",B21)))</formula>
    </cfRule>
    <cfRule type="containsBlanks" dxfId="20" priority="20" stopIfTrue="1">
      <formula>LEN(TRIM(B21))=0</formula>
    </cfRule>
  </conditionalFormatting>
  <conditionalFormatting sqref="B28:H29">
    <cfRule type="containsText" dxfId="19" priority="11" stopIfTrue="1" operator="containsText" text="Лёша">
      <formula>NOT(ISERROR(SEARCH("Лёша",B28)))</formula>
    </cfRule>
    <cfRule type="containsText" dxfId="18" priority="12" stopIfTrue="1" operator="containsText" text="Боря">
      <formula>NOT(ISERROR(SEARCH("Боря",B28)))</formula>
    </cfRule>
    <cfRule type="containsText" dxfId="17" priority="13" stopIfTrue="1" operator="containsText" text="Витя">
      <formula>NOT(ISERROR(SEARCH("Витя",B28)))</formula>
    </cfRule>
    <cfRule type="containsText" dxfId="16" priority="14" stopIfTrue="1" operator="containsText" text="Галя">
      <formula>NOT(ISERROR(SEARCH("Галя",B28)))</formula>
    </cfRule>
    <cfRule type="containsBlanks" dxfId="15" priority="15" stopIfTrue="1">
      <formula>LEN(TRIM(B28))=0</formula>
    </cfRule>
  </conditionalFormatting>
  <conditionalFormatting sqref="B35:F36">
    <cfRule type="containsText" dxfId="14" priority="6" stopIfTrue="1" operator="containsText" text="Лёша">
      <formula>NOT(ISERROR(SEARCH("Лёша",B35)))</formula>
    </cfRule>
    <cfRule type="containsText" dxfId="13" priority="7" stopIfTrue="1" operator="containsText" text="Боря">
      <formula>NOT(ISERROR(SEARCH("Боря",B35)))</formula>
    </cfRule>
    <cfRule type="containsText" dxfId="12" priority="8" stopIfTrue="1" operator="containsText" text="Витя">
      <formula>NOT(ISERROR(SEARCH("Витя",B35)))</formula>
    </cfRule>
    <cfRule type="containsText" dxfId="11" priority="9" stopIfTrue="1" operator="containsText" text="Галя">
      <formula>NOT(ISERROR(SEARCH("Галя",B35)))</formula>
    </cfRule>
    <cfRule type="containsBlanks" dxfId="10" priority="10" stopIfTrue="1">
      <formula>LEN(TRIM(B35))=0</formula>
    </cfRule>
  </conditionalFormatting>
  <conditionalFormatting sqref="J3:O8">
    <cfRule type="containsText" dxfId="9" priority="1" stopIfTrue="1" operator="containsText" text="Лёша">
      <formula>NOT(ISERROR(SEARCH("Лёша",J3)))</formula>
    </cfRule>
    <cfRule type="containsText" dxfId="8" priority="2" stopIfTrue="1" operator="containsText" text="Боря">
      <formula>NOT(ISERROR(SEARCH("Боря",J3)))</formula>
    </cfRule>
    <cfRule type="containsText" dxfId="7" priority="3" stopIfTrue="1" operator="containsText" text="Витя">
      <formula>NOT(ISERROR(SEARCH("Витя",J3)))</formula>
    </cfRule>
    <cfRule type="containsText" dxfId="6" priority="4" stopIfTrue="1" operator="containsText" text="Галя">
      <formula>NOT(ISERROR(SEARCH("Галя",J3)))</formula>
    </cfRule>
    <cfRule type="containsBlanks" dxfId="5" priority="5" stopIfTrue="1">
      <formula>LEN(TRIM(J3))=0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выручка</vt:lpstr>
      <vt:lpstr>график</vt:lpstr>
      <vt:lpstr>КАК НАДА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 В.С.</dc:creator>
  <cp:lastModifiedBy>Elena</cp:lastModifiedBy>
  <cp:revision>14</cp:revision>
  <dcterms:created xsi:type="dcterms:W3CDTF">2014-05-29T08:37:30Z</dcterms:created>
  <dcterms:modified xsi:type="dcterms:W3CDTF">2014-11-10T16:58:12Z</dcterms:modified>
</cp:coreProperties>
</file>