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" sheetId="3" r:id="rId1"/>
    <sheet name="1" sheetId="1" r:id="rId2"/>
  </sheets>
  <calcPr calcId="145621"/>
</workbook>
</file>

<file path=xl/calcChain.xml><?xml version="1.0" encoding="utf-8"?>
<calcChain xmlns="http://schemas.openxmlformats.org/spreadsheetml/2006/main">
  <c r="C22" i="3" l="1"/>
  <c r="C24" i="3"/>
  <c r="C23" i="3"/>
  <c r="D24" i="3"/>
  <c r="D23" i="3"/>
  <c r="D33" i="1" l="1"/>
  <c r="E33" i="1"/>
  <c r="C32" i="1" l="1"/>
  <c r="C33" i="1"/>
  <c r="H23" i="1"/>
  <c r="E34" i="1"/>
  <c r="E32" i="1"/>
  <c r="D34" i="1"/>
  <c r="D32" i="1"/>
  <c r="C34" i="1"/>
  <c r="M5" i="1"/>
  <c r="O1" i="1"/>
  <c r="K24" i="1" l="1"/>
  <c r="K23" i="1"/>
  <c r="K22" i="1"/>
  <c r="G18" i="1"/>
  <c r="N24" i="1" l="1"/>
  <c r="N23" i="1"/>
  <c r="N22" i="1"/>
  <c r="M24" i="1"/>
  <c r="M23" i="1"/>
  <c r="M22" i="1"/>
  <c r="L23" i="1"/>
  <c r="L22" i="1"/>
  <c r="J24" i="1"/>
  <c r="J23" i="1"/>
  <c r="J22" i="1"/>
  <c r="I24" i="1"/>
  <c r="I23" i="1"/>
  <c r="I22" i="1"/>
  <c r="H24" i="1"/>
  <c r="H22" i="1"/>
  <c r="G24" i="1"/>
  <c r="G23" i="1"/>
  <c r="G22" i="1"/>
  <c r="E23" i="1"/>
  <c r="E22" i="1"/>
  <c r="F24" i="1"/>
  <c r="F23" i="1"/>
  <c r="F22" i="1"/>
  <c r="E24" i="1"/>
  <c r="D24" i="1"/>
  <c r="D23" i="1"/>
  <c r="D22" i="1"/>
  <c r="C24" i="1"/>
  <c r="C23" i="1"/>
  <c r="C22" i="1"/>
  <c r="Q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" i="1"/>
  <c r="O2" i="1"/>
  <c r="M1" i="1"/>
  <c r="M2" i="1"/>
  <c r="M3" i="1"/>
  <c r="M4" i="1"/>
  <c r="M6" i="1"/>
  <c r="M7" i="1"/>
  <c r="M8" i="1"/>
  <c r="M9" i="1"/>
  <c r="M10" i="1"/>
  <c r="M11" i="1"/>
  <c r="M12" i="1"/>
  <c r="M13" i="1"/>
  <c r="M14" i="1"/>
  <c r="M15" i="1"/>
  <c r="M16" i="1"/>
  <c r="L24" i="1" l="1"/>
  <c r="O22" i="1" s="1"/>
  <c r="O4" i="1"/>
  <c r="O3" i="1"/>
  <c r="O5" i="1"/>
  <c r="O6" i="1"/>
  <c r="O7" i="1"/>
  <c r="O8" i="1"/>
  <c r="O9" i="1"/>
  <c r="O10" i="1"/>
  <c r="O11" i="1"/>
  <c r="O12" i="1"/>
  <c r="O13" i="1"/>
  <c r="O14" i="1"/>
  <c r="O15" i="1"/>
  <c r="O16" i="1"/>
  <c r="N29" i="1" l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A21" i="1" l="1"/>
</calcChain>
</file>

<file path=xl/sharedStrings.xml><?xml version="1.0" encoding="utf-8"?>
<sst xmlns="http://schemas.openxmlformats.org/spreadsheetml/2006/main" count="128" uniqueCount="47">
  <si>
    <t>картошка</t>
  </si>
  <si>
    <t>помидоры</t>
  </si>
  <si>
    <t>огурцы</t>
  </si>
  <si>
    <t>Дата</t>
  </si>
  <si>
    <t>Наименование</t>
  </si>
  <si>
    <t>кг.</t>
  </si>
  <si>
    <t>кг</t>
  </si>
  <si>
    <t>Ед.изм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</si>
  <si>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</si>
  <si>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</si>
  <si>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</si>
  <si>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</si>
  <si>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</si>
  <si>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</si>
  <si>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</si>
  <si>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</si>
  <si>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</si>
  <si>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</si>
  <si>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</si>
  <si>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</si>
  <si>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Январь</t>
  </si>
  <si>
    <t>Февраль</t>
  </si>
  <si>
    <t>Март</t>
  </si>
  <si>
    <t>Апрель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</si>
  <si>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</si>
  <si>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</si>
  <si>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</si>
  <si>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</si>
  <si>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</si>
  <si>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</si>
  <si>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</si>
  <si>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июнь</t>
  </si>
  <si>
    <t>июль</t>
  </si>
  <si>
    <t>август</t>
  </si>
  <si>
    <t>JAN</t>
  </si>
  <si>
    <t>MAR</t>
  </si>
  <si>
    <t>APR</t>
  </si>
  <si>
    <t>MAY</t>
  </si>
  <si>
    <t>JUN</t>
  </si>
  <si>
    <t>JUL</t>
  </si>
  <si>
    <t>AUG</t>
  </si>
  <si>
    <t>SEPT</t>
  </si>
  <si>
    <t>OKT</t>
  </si>
  <si>
    <t>NOV</t>
  </si>
  <si>
    <t>DEC</t>
  </si>
  <si>
    <t>FEB</t>
  </si>
  <si>
    <t>=СЧЁТЕСЛИМН($F$3:$F$17;$A22);ТЕКСТ(D3:D17;"[$-F419]МММ;@");C$21))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</si>
</sst>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.5"/>
      <color theme="0" tint="-0.34998626667073579"/>
      <name val="Cambria"/>
      <family val="1"/>
      <scheme val="major"/>
    </font>
    <font>
      <b/>
      <sz val="10.5"/>
      <name val="Bookman Old Style"/>
      <family val="1"/>
      <charset val="204"/>
    </font>
    <font>
      <sz val="10"/>
      <name val="Calibri"/>
      <family val="2"/>
      <scheme val="minor"/>
    </font>
    <font>
      <sz val="10"/>
      <name val="Arial Narrow"/>
      <family val="2"/>
      <charset val="204"/>
    </font>
    <font>
      <sz val="8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1" xfId="1" applyFont="1" applyFill="1" applyBorder="1" applyAlignment="1" applyProtection="1">
      <alignment vertical="center"/>
    </xf>
    <xf numFmtId="14" fontId="4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14" fontId="0" fillId="3" borderId="2" xfId="0" applyNumberForma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14" fontId="2" fillId="3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 applyProtection="1">
      <alignment vertical="center"/>
    </xf>
    <xf numFmtId="0" fontId="6" fillId="5" borderId="1" xfId="0" applyFont="1" applyFill="1" applyBorder="1" applyAlignment="1" applyProtection="1">
      <alignment horizontal="left" vertical="center" indent="1"/>
    </xf>
    <xf numFmtId="0" fontId="7" fillId="5" borderId="0" xfId="0" applyFont="1" applyFill="1"/>
    <xf numFmtId="0" fontId="5" fillId="0" borderId="0" xfId="0" applyFont="1" applyAlignment="1">
      <alignment horizontal="right"/>
    </xf>
    <xf numFmtId="0" fontId="3" fillId="4" borderId="1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Border="1" applyAlignment="1"/>
  </cellXfs>
  <cellStyles count="2">
    <cellStyle name="Заголовок 1 2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B11" sqref="B11"/>
    </sheetView>
  </sheetViews>
  <sheetFormatPr defaultRowHeight="15" x14ac:dyDescent="0.25"/>
  <cols>
    <col min="1" max="1" width="17.140625" customWidth="1"/>
    <col min="2" max="2" width="10.7109375" customWidth="1"/>
    <col min="3" max="3" width="9.42578125" customWidth="1"/>
    <col min="4" max="4" width="10.5703125" customWidth="1"/>
    <col min="5" max="5" width="13.5703125" bestFit="1" customWidth="1"/>
    <col min="6" max="6" width="10.42578125" bestFit="1" customWidth="1"/>
    <col min="7" max="7" width="9" bestFit="1" customWidth="1"/>
    <col min="8" max="8" width="9.42578125" bestFit="1" customWidth="1"/>
    <col min="9" max="9" width="10.140625" customWidth="1"/>
    <col min="10" max="10" width="11.28515625" bestFit="1" customWidth="1"/>
    <col min="11" max="11" width="9.85546875" bestFit="1" customWidth="1"/>
    <col min="12" max="12" width="11.140625" customWidth="1"/>
    <col min="13" max="13" width="10.7109375" bestFit="1" customWidth="1"/>
    <col min="14" max="14" width="9.42578125" bestFit="1" customWidth="1"/>
  </cols>
  <sheetData>
    <row r="1" spans="3:17" x14ac:dyDescent="0.25">
      <c r="C1" s="5"/>
      <c r="D1" s="6" t="s">
        <v>3</v>
      </c>
      <c r="F1" s="7" t="s">
        <v>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3:17" x14ac:dyDescent="0.25"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3:17" x14ac:dyDescent="0.25">
      <c r="D3" s="11">
        <v>41656</v>
      </c>
      <c r="F3" s="8" t="s">
        <v>0</v>
      </c>
      <c r="G3" s="20"/>
      <c r="H3" s="20"/>
      <c r="I3" s="20" t="s">
        <v>46</v>
      </c>
      <c r="J3" s="20"/>
      <c r="K3" s="20"/>
      <c r="L3" s="20"/>
      <c r="M3" s="20"/>
      <c r="N3" s="20"/>
      <c r="O3" s="20"/>
      <c r="P3" s="20"/>
      <c r="Q3" s="20"/>
    </row>
    <row r="4" spans="3:17" x14ac:dyDescent="0.25">
      <c r="D4" s="11">
        <v>41688</v>
      </c>
      <c r="F4" s="8" t="s">
        <v>1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3:17" x14ac:dyDescent="0.25">
      <c r="D5" s="11">
        <v>41717</v>
      </c>
      <c r="F5" s="8" t="s">
        <v>2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3:17" x14ac:dyDescent="0.25">
      <c r="D6" s="11">
        <v>41718</v>
      </c>
      <c r="F6" s="8" t="s">
        <v>2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3:17" x14ac:dyDescent="0.25">
      <c r="D7" s="11">
        <v>41719</v>
      </c>
      <c r="F7" s="8" t="s">
        <v>2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3:17" x14ac:dyDescent="0.25">
      <c r="D8" s="11">
        <v>41720</v>
      </c>
      <c r="F8" s="8" t="s">
        <v>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3:17" x14ac:dyDescent="0.25">
      <c r="D9" s="11">
        <v>41750</v>
      </c>
      <c r="F9" s="8" t="s">
        <v>0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3:17" x14ac:dyDescent="0.25">
      <c r="D10" s="11">
        <v>41782</v>
      </c>
      <c r="F10" s="8" t="s">
        <v>1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3:17" x14ac:dyDescent="0.25">
      <c r="D11" s="11">
        <v>41814</v>
      </c>
      <c r="F11" s="8" t="s">
        <v>2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3:17" x14ac:dyDescent="0.25">
      <c r="D12" s="11">
        <v>41847</v>
      </c>
      <c r="F12" s="8" t="s">
        <v>0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3:17" x14ac:dyDescent="0.25">
      <c r="D13" s="11">
        <v>41881</v>
      </c>
      <c r="F13" s="8" t="s">
        <v>1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3:17" x14ac:dyDescent="0.25">
      <c r="D14" s="11">
        <v>41885</v>
      </c>
      <c r="F14" s="8" t="s">
        <v>2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3:17" x14ac:dyDescent="0.25">
      <c r="D15" s="11">
        <v>41927</v>
      </c>
      <c r="F15" s="8" t="s">
        <v>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3:17" x14ac:dyDescent="0.25">
      <c r="D16" s="11">
        <v>41961</v>
      </c>
      <c r="F16" s="8" t="s">
        <v>1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x14ac:dyDescent="0.25">
      <c r="D17" s="11">
        <v>41992</v>
      </c>
      <c r="F17" s="8" t="s">
        <v>2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7" x14ac:dyDescent="0.25"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20" spans="1:17" x14ac:dyDescent="0.25">
      <c r="A20" s="16"/>
      <c r="B20" s="16"/>
    </row>
    <row r="21" spans="1:17" x14ac:dyDescent="0.25">
      <c r="A21" s="14"/>
      <c r="B21" s="14" t="s">
        <v>7</v>
      </c>
      <c r="C21" s="13" t="s">
        <v>34</v>
      </c>
      <c r="D21" s="13" t="s">
        <v>45</v>
      </c>
      <c r="E21" s="13" t="s">
        <v>35</v>
      </c>
      <c r="F21" s="13" t="s">
        <v>36</v>
      </c>
      <c r="G21" s="13" t="s">
        <v>37</v>
      </c>
      <c r="H21" s="13" t="s">
        <v>38</v>
      </c>
      <c r="I21" s="13" t="s">
        <v>39</v>
      </c>
      <c r="J21" s="13" t="s">
        <v>40</v>
      </c>
      <c r="K21" s="13" t="s">
        <v>41</v>
      </c>
      <c r="L21" s="13" t="s">
        <v>42</v>
      </c>
      <c r="M21" s="13" t="s">
        <v>43</v>
      </c>
      <c r="N21" s="13" t="s">
        <v>44</v>
      </c>
    </row>
    <row r="22" spans="1:17" x14ac:dyDescent="0.25">
      <c r="A22" s="15" t="s">
        <v>0</v>
      </c>
      <c r="B22" s="15" t="s">
        <v>6</v>
      </c>
      <c r="C22" s="18" t="e">
        <f>COUNTIFS(($F$3:$F$17,$A21),(TEXT(D2:D16,"[$-F419]МММ;@")=C$21))</f>
        <v>#VALUE!</v>
      </c>
      <c r="D22" s="18">
        <v>1</v>
      </c>
      <c r="E22" s="18">
        <v>3</v>
      </c>
      <c r="F22" s="10"/>
      <c r="G22" s="10"/>
      <c r="H22" s="10"/>
      <c r="I22" s="10"/>
      <c r="J22" s="10"/>
      <c r="K22" s="10"/>
      <c r="L22" s="10"/>
      <c r="M22" s="10"/>
      <c r="N22" s="10"/>
    </row>
    <row r="23" spans="1:17" x14ac:dyDescent="0.25">
      <c r="A23" s="15" t="s">
        <v>1</v>
      </c>
      <c r="B23" s="15" t="s">
        <v>6</v>
      </c>
      <c r="C23" s="18" t="e">
        <f>COUNTIFS(($F$3:$F$17,$A22),(TEXT(D3:D17,"[$-F419]МММ;@")=C$21))</f>
        <v>#VALUE!</v>
      </c>
      <c r="D23" s="18">
        <f>SUMPRODUCT(($F$3:$F$17=$A23)*(TEXT(D3:D17,"[$-F419]МММ;@")=D$21)*$G$3:$G$17)</f>
        <v>0</v>
      </c>
      <c r="E23" s="18">
        <v>0</v>
      </c>
      <c r="F23" s="10"/>
      <c r="G23" s="10"/>
      <c r="H23" s="10"/>
      <c r="I23" s="10"/>
      <c r="J23" s="10"/>
      <c r="K23" s="10"/>
      <c r="L23" s="10"/>
      <c r="M23" s="10"/>
      <c r="N23" s="10"/>
    </row>
    <row r="24" spans="1:17" x14ac:dyDescent="0.25">
      <c r="A24" s="15" t="s">
        <v>2</v>
      </c>
      <c r="B24" s="15" t="s">
        <v>6</v>
      </c>
      <c r="C24" s="18" t="e">
        <f>COUNTIFS(($F$3:$F$17,$A24),(TEXT(D3:D17,"[$-F419]МММ;@")=C$21))</f>
        <v>#VALUE!</v>
      </c>
      <c r="D24" s="18">
        <f>SUMPRODUCT(($F$3:$F$17=$A24)*(TEXT(D3:D17,"[$-F419]МММ;@")=D$21)*$G$3:$G$17)</f>
        <v>0</v>
      </c>
      <c r="E24" s="18">
        <v>1</v>
      </c>
      <c r="F24" s="10"/>
      <c r="G24" s="10"/>
      <c r="H24" s="10"/>
      <c r="I24" s="10"/>
      <c r="J24" s="10"/>
      <c r="K24" s="10"/>
      <c r="L24" s="10"/>
      <c r="M24" s="10"/>
      <c r="N24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>
      <selection activeCell="B15" sqref="B15"/>
    </sheetView>
  </sheetViews>
  <sheetFormatPr defaultRowHeight="15" x14ac:dyDescent="0.25"/>
  <cols>
    <col min="1" max="1" width="17.140625" customWidth="1"/>
    <col min="2" max="2" width="10.7109375" customWidth="1"/>
    <col min="3" max="3" width="9.42578125" customWidth="1"/>
    <col min="4" max="4" width="10.5703125" customWidth="1"/>
    <col min="5" max="5" width="13.5703125" bestFit="1" customWidth="1"/>
    <col min="6" max="6" width="10.42578125" bestFit="1" customWidth="1"/>
    <col min="7" max="7" width="9" bestFit="1" customWidth="1"/>
    <col min="8" max="8" width="9.42578125" bestFit="1" customWidth="1"/>
    <col min="9" max="9" width="10.140625" customWidth="1"/>
    <col min="10" max="10" width="11.28515625" bestFit="1" customWidth="1"/>
    <col min="11" max="11" width="9.85546875" bestFit="1" customWidth="1"/>
    <col min="12" max="12" width="11.140625" customWidth="1"/>
    <col min="13" max="13" width="10.7109375" bestFit="1" customWidth="1"/>
    <col min="14" max="14" width="9.42578125" bestFit="1" customWidth="1"/>
  </cols>
  <sheetData>
    <row r="1" spans="3:17" x14ac:dyDescent="0.25">
      <c r="C1" s="5"/>
      <c r="D1" s="6" t="s">
        <v>3</v>
      </c>
      <c r="E1" s="7" t="s">
        <v>4</v>
      </c>
      <c r="F1" s="5"/>
      <c r="G1" s="6" t="s">
        <v>5</v>
      </c>
      <c r="H1" s="5"/>
      <c r="J1" s="2">
        <v>39845</v>
      </c>
      <c r="K1" s="3" t="s">
        <v>31</v>
      </c>
      <c r="M1" s="17" t="str">
        <f>TEXT(J1,"[$-F419]МММ;@")</f>
        <v>Feb</v>
      </c>
      <c r="O1" s="4" t="str">
        <f>TEXT(J1,"[$-F419]ММММ;@")</f>
        <v>февраль</v>
      </c>
      <c r="P1" s="4"/>
      <c r="Q1" s="4" t="str">
        <f>TEXT(J1,"[$-F414]ММММ;@")</f>
        <v>February</v>
      </c>
    </row>
    <row r="2" spans="3:17" x14ac:dyDescent="0.25">
      <c r="J2" s="2">
        <v>40058</v>
      </c>
      <c r="K2" s="3" t="s">
        <v>31</v>
      </c>
      <c r="M2" s="17" t="str">
        <f t="shared" ref="M2:M15" si="0">TEXT(J2,"[$-F419]МММ;@")</f>
        <v>Sep</v>
      </c>
      <c r="O2" s="4" t="str">
        <f>TEXT(J2,"[$-F419]ММММ;@")</f>
        <v>сентябрь</v>
      </c>
      <c r="P2" s="4"/>
      <c r="Q2" s="4" t="str">
        <f t="shared" ref="Q2:Q15" si="1">TEXT(J2,"[$-F414]ММММ;@")</f>
        <v>September</v>
      </c>
    </row>
    <row r="3" spans="3:17" x14ac:dyDescent="0.25">
      <c r="D3" s="11">
        <v>41656</v>
      </c>
      <c r="E3" s="8" t="s">
        <v>0</v>
      </c>
      <c r="G3" s="9">
        <v>100</v>
      </c>
      <c r="J3" s="2">
        <v>39967</v>
      </c>
      <c r="K3" s="3" t="s">
        <v>31</v>
      </c>
      <c r="M3" s="17" t="str">
        <f t="shared" si="0"/>
        <v>Jun</v>
      </c>
      <c r="O3" s="4" t="str">
        <f t="shared" ref="O3:O15" si="2">TEXT(J3,"[$-F419]ММММ;@")</f>
        <v>июнь</v>
      </c>
      <c r="P3" s="4"/>
      <c r="Q3" s="4" t="str">
        <f t="shared" si="1"/>
        <v>June</v>
      </c>
    </row>
    <row r="4" spans="3:17" x14ac:dyDescent="0.25">
      <c r="D4" s="11">
        <v>41688</v>
      </c>
      <c r="E4" s="8" t="s">
        <v>1</v>
      </c>
      <c r="G4" s="9">
        <v>33</v>
      </c>
      <c r="J4" s="2">
        <v>39968</v>
      </c>
      <c r="K4" s="3" t="s">
        <v>31</v>
      </c>
      <c r="M4" s="17" t="str">
        <f t="shared" si="0"/>
        <v>Jun</v>
      </c>
      <c r="O4" s="4" t="str">
        <f>TEXT(J4,"[$-F419]ММММ;@")</f>
        <v>июнь</v>
      </c>
      <c r="P4" s="4"/>
      <c r="Q4" s="4" t="str">
        <f t="shared" si="1"/>
        <v>June</v>
      </c>
    </row>
    <row r="5" spans="3:17" x14ac:dyDescent="0.25">
      <c r="D5" s="11">
        <v>41717</v>
      </c>
      <c r="E5" s="8" t="s">
        <v>2</v>
      </c>
      <c r="G5" s="9">
        <v>44</v>
      </c>
      <c r="J5" s="2">
        <v>39996</v>
      </c>
      <c r="K5" s="3" t="s">
        <v>32</v>
      </c>
      <c r="M5" s="17" t="str">
        <f>TEXT(J5,"[$-F419]МММ;@")</f>
        <v>Jul</v>
      </c>
      <c r="O5" s="4" t="str">
        <f t="shared" si="2"/>
        <v>июль</v>
      </c>
      <c r="P5" s="4"/>
      <c r="Q5" s="4" t="str">
        <f t="shared" si="1"/>
        <v>July</v>
      </c>
    </row>
    <row r="6" spans="3:17" x14ac:dyDescent="0.25">
      <c r="D6" s="11">
        <v>41718</v>
      </c>
      <c r="E6" s="8" t="s">
        <v>2</v>
      </c>
      <c r="G6" s="9">
        <v>44</v>
      </c>
      <c r="J6" s="2">
        <v>39997</v>
      </c>
      <c r="K6" s="3" t="s">
        <v>32</v>
      </c>
      <c r="M6" s="17" t="str">
        <f t="shared" si="0"/>
        <v>Jul</v>
      </c>
      <c r="O6" s="4" t="str">
        <f t="shared" si="2"/>
        <v>июль</v>
      </c>
      <c r="P6" s="4"/>
      <c r="Q6" s="4" t="str">
        <f t="shared" si="1"/>
        <v>July</v>
      </c>
    </row>
    <row r="7" spans="3:17" x14ac:dyDescent="0.25">
      <c r="D7" s="11">
        <v>41719</v>
      </c>
      <c r="E7" s="8" t="s">
        <v>2</v>
      </c>
      <c r="G7" s="9">
        <v>44</v>
      </c>
      <c r="J7" s="2">
        <v>39998</v>
      </c>
      <c r="K7" s="3" t="s">
        <v>32</v>
      </c>
      <c r="M7" s="17" t="str">
        <f t="shared" si="0"/>
        <v>Jul</v>
      </c>
      <c r="O7" s="4" t="str">
        <f t="shared" si="2"/>
        <v>июль</v>
      </c>
      <c r="P7" s="4"/>
      <c r="Q7" s="4" t="str">
        <f t="shared" si="1"/>
        <v>July</v>
      </c>
    </row>
    <row r="8" spans="3:17" x14ac:dyDescent="0.25">
      <c r="D8" s="11">
        <v>41720</v>
      </c>
      <c r="E8" s="8" t="s">
        <v>0</v>
      </c>
      <c r="G8" s="9">
        <v>44</v>
      </c>
      <c r="J8" s="2">
        <v>40091</v>
      </c>
      <c r="K8" s="3" t="s">
        <v>32</v>
      </c>
      <c r="M8" s="17" t="str">
        <f t="shared" si="0"/>
        <v>Oct</v>
      </c>
      <c r="O8" s="4" t="str">
        <f t="shared" si="2"/>
        <v>октябрь</v>
      </c>
      <c r="P8" s="4"/>
      <c r="Q8" s="4" t="str">
        <f t="shared" si="1"/>
        <v>October</v>
      </c>
    </row>
    <row r="9" spans="3:17" x14ac:dyDescent="0.25">
      <c r="D9" s="11">
        <v>41750</v>
      </c>
      <c r="E9" s="8" t="s">
        <v>0</v>
      </c>
      <c r="G9" s="9">
        <v>55</v>
      </c>
      <c r="J9" s="2">
        <v>40000</v>
      </c>
      <c r="K9" s="3" t="s">
        <v>32</v>
      </c>
      <c r="M9" s="17" t="str">
        <f t="shared" si="0"/>
        <v>Jul</v>
      </c>
      <c r="O9" s="4" t="str">
        <f t="shared" si="2"/>
        <v>июль</v>
      </c>
      <c r="P9" s="4"/>
      <c r="Q9" s="4" t="str">
        <f t="shared" si="1"/>
        <v>July</v>
      </c>
    </row>
    <row r="10" spans="3:17" x14ac:dyDescent="0.25">
      <c r="D10" s="11">
        <v>41782</v>
      </c>
      <c r="E10" s="8" t="s">
        <v>1</v>
      </c>
      <c r="G10" s="9">
        <v>65</v>
      </c>
      <c r="J10" s="2">
        <v>40035</v>
      </c>
      <c r="K10" s="3" t="s">
        <v>33</v>
      </c>
      <c r="M10" s="17" t="str">
        <f t="shared" si="0"/>
        <v>Aug</v>
      </c>
      <c r="O10" s="4" t="str">
        <f t="shared" si="2"/>
        <v>август</v>
      </c>
      <c r="P10" s="4"/>
      <c r="Q10" s="4" t="str">
        <f t="shared" si="1"/>
        <v>August</v>
      </c>
    </row>
    <row r="11" spans="3:17" x14ac:dyDescent="0.25">
      <c r="D11" s="11">
        <v>41814</v>
      </c>
      <c r="E11" s="8" t="s">
        <v>2</v>
      </c>
      <c r="G11" s="9">
        <v>66</v>
      </c>
      <c r="J11" s="2">
        <v>40036</v>
      </c>
      <c r="K11" s="3" t="s">
        <v>33</v>
      </c>
      <c r="M11" s="17" t="str">
        <f t="shared" si="0"/>
        <v>Aug</v>
      </c>
      <c r="O11" s="4" t="str">
        <f t="shared" si="2"/>
        <v>август</v>
      </c>
      <c r="P11" s="4"/>
      <c r="Q11" s="4" t="str">
        <f t="shared" si="1"/>
        <v>August</v>
      </c>
    </row>
    <row r="12" spans="3:17" x14ac:dyDescent="0.25">
      <c r="D12" s="11">
        <v>41847</v>
      </c>
      <c r="E12" s="8" t="s">
        <v>0</v>
      </c>
      <c r="G12" s="9">
        <v>78</v>
      </c>
      <c r="J12" s="2">
        <v>40037</v>
      </c>
      <c r="K12" s="3" t="s">
        <v>33</v>
      </c>
      <c r="M12" s="17" t="str">
        <f t="shared" si="0"/>
        <v>Aug</v>
      </c>
      <c r="O12" s="4" t="str">
        <f t="shared" si="2"/>
        <v>август</v>
      </c>
      <c r="P12" s="4"/>
      <c r="Q12" s="4" t="str">
        <f t="shared" si="1"/>
        <v>August</v>
      </c>
    </row>
    <row r="13" spans="3:17" x14ac:dyDescent="0.25">
      <c r="D13" s="11">
        <v>41881</v>
      </c>
      <c r="E13" s="8" t="s">
        <v>1</v>
      </c>
      <c r="G13" s="9">
        <v>94</v>
      </c>
      <c r="J13" s="2">
        <v>40038</v>
      </c>
      <c r="K13" s="3" t="s">
        <v>33</v>
      </c>
      <c r="M13" s="17" t="str">
        <f t="shared" si="0"/>
        <v>Aug</v>
      </c>
      <c r="O13" s="4" t="str">
        <f t="shared" si="2"/>
        <v>август</v>
      </c>
      <c r="P13" s="4"/>
      <c r="Q13" s="4" t="str">
        <f t="shared" si="1"/>
        <v>August</v>
      </c>
    </row>
    <row r="14" spans="3:17" x14ac:dyDescent="0.25">
      <c r="D14" s="11">
        <v>41885</v>
      </c>
      <c r="E14" s="8" t="s">
        <v>2</v>
      </c>
      <c r="G14" s="9">
        <v>56</v>
      </c>
      <c r="J14" s="2">
        <v>40039</v>
      </c>
      <c r="K14" s="3" t="s">
        <v>33</v>
      </c>
      <c r="M14" s="17" t="str">
        <f t="shared" si="0"/>
        <v>Aug</v>
      </c>
      <c r="O14" s="4" t="str">
        <f t="shared" si="2"/>
        <v>август</v>
      </c>
      <c r="P14" s="4"/>
      <c r="Q14" s="4" t="str">
        <f t="shared" si="1"/>
        <v>August</v>
      </c>
    </row>
    <row r="15" spans="3:17" x14ac:dyDescent="0.25">
      <c r="D15" s="11">
        <v>41927</v>
      </c>
      <c r="E15" s="8" t="s">
        <v>0</v>
      </c>
      <c r="G15" s="9">
        <v>23</v>
      </c>
      <c r="J15" s="2">
        <v>40040</v>
      </c>
      <c r="K15" s="3" t="s">
        <v>33</v>
      </c>
      <c r="M15" s="17" t="str">
        <f t="shared" si="0"/>
        <v>Aug</v>
      </c>
      <c r="O15" s="4" t="str">
        <f t="shared" si="2"/>
        <v>август</v>
      </c>
      <c r="P15" s="4"/>
      <c r="Q15" s="4" t="str">
        <f t="shared" si="1"/>
        <v>August</v>
      </c>
    </row>
    <row r="16" spans="3:17" x14ac:dyDescent="0.25">
      <c r="D16" s="11">
        <v>41961</v>
      </c>
      <c r="E16" s="8" t="s">
        <v>1</v>
      </c>
      <c r="G16" s="9">
        <v>75</v>
      </c>
      <c r="J16" s="2">
        <v>40041</v>
      </c>
      <c r="K16" s="3" t="s">
        <v>33</v>
      </c>
      <c r="M16" s="17" t="str">
        <f>TEXT(J16,"[$-F419]МММ;@")</f>
        <v>Aug</v>
      </c>
      <c r="O16" s="4" t="str">
        <f>TEXT(J16,"[$-F419]ММММ;@")</f>
        <v>август</v>
      </c>
      <c r="P16" s="4"/>
      <c r="Q16" s="4" t="str">
        <f>TEXT(J16,"[$-F414]ММММ;@")</f>
        <v>August</v>
      </c>
    </row>
    <row r="17" spans="1:15" x14ac:dyDescent="0.25">
      <c r="D17" s="11">
        <v>41992</v>
      </c>
      <c r="E17" s="8" t="s">
        <v>2</v>
      </c>
      <c r="G17" s="9">
        <v>22</v>
      </c>
    </row>
    <row r="18" spans="1:15" x14ac:dyDescent="0.25">
      <c r="G18">
        <f>SUM(G3:G17)</f>
        <v>843</v>
      </c>
    </row>
    <row r="21" spans="1:15" x14ac:dyDescent="0.25">
      <c r="A21" s="1">
        <f>E2</f>
        <v>0</v>
      </c>
      <c r="B21" s="1" t="s">
        <v>7</v>
      </c>
      <c r="C21" s="13" t="s">
        <v>20</v>
      </c>
      <c r="D21" s="12" t="s">
        <v>21</v>
      </c>
      <c r="E21" s="12" t="s">
        <v>22</v>
      </c>
      <c r="F21" s="12" t="s">
        <v>23</v>
      </c>
      <c r="G21" s="12" t="s">
        <v>12</v>
      </c>
      <c r="H21" s="12" t="s">
        <v>24</v>
      </c>
      <c r="I21" s="12" t="s">
        <v>25</v>
      </c>
      <c r="J21" s="12" t="s">
        <v>26</v>
      </c>
      <c r="K21" s="12" t="s">
        <v>27</v>
      </c>
      <c r="L21" s="12" t="s">
        <v>28</v>
      </c>
      <c r="M21" s="12" t="s">
        <v>29</v>
      </c>
      <c r="N21" s="12" t="s">
        <v>30</v>
      </c>
    </row>
    <row r="22" spans="1:15" x14ac:dyDescent="0.25">
      <c r="A22" s="15" t="s">
        <v>0</v>
      </c>
      <c r="B22" s="15" t="s">
        <v>6</v>
      </c>
      <c r="C22" s="18">
        <f>SUMPRODUCT(($E$3:$E$17=$A22)*(TEXT(D3:D17,"ММММ")=C$21)*$G$3:$G$17)</f>
        <v>100</v>
      </c>
      <c r="D22" s="18">
        <f>SUMPRODUCT(($E$3:$E$17=$A22)*(TEXT(D3:D17,"ММММ")=D$21)*$G$3:$G$17)</f>
        <v>0</v>
      </c>
      <c r="E22" s="18">
        <f>SUMPRODUCT(($E$3:$E$17=$A22)*(TEXT(D3:D17,"ММММ")=E$21)*$G$3:$G$17)</f>
        <v>44</v>
      </c>
      <c r="F22" s="18">
        <f>SUMPRODUCT(($E$3:$E$17=$A22)*(TEXT(D3:D17,"ММММ")=F$21)*$G$3:$G$17)</f>
        <v>55</v>
      </c>
      <c r="G22" s="18">
        <f>SUMPRODUCT(($E$3:$E$17=$A22)*(TEXT(D3:D17,"ММММ")=G$21)*$G$3:$G$17)</f>
        <v>0</v>
      </c>
      <c r="H22" s="18">
        <f>SUMPRODUCT(($E$3:$E$17=$A22)*(TEXT(D3:D17,"ММММ")=H$21)*$G$3:$G$17)</f>
        <v>0</v>
      </c>
      <c r="I22" s="18">
        <f>SUMPRODUCT(($E$3:$E$17=$A22)*(TEXT(D3:D17,"ММММ")=I$21)*$G$3:$G$17)</f>
        <v>78</v>
      </c>
      <c r="J22" s="18">
        <f>SUMPRODUCT(($E$3:$E$17=$A22)*(TEXT(D3:D17,"ММММ")=J$21)*$G$3:$G$17)</f>
        <v>0</v>
      </c>
      <c r="K22" s="18">
        <f>SUMPRODUCT(($E$3:$E$17=$A22)*(TEXT(D3:D17,"ММММ")=K$21)*$G$3:$G$17)</f>
        <v>0</v>
      </c>
      <c r="L22" s="18">
        <f>SUMPRODUCT(($E$3:$E$17=$A22)*(TEXT(D3:D17,"ММММ")=L$21)*$G$3:$G$17)</f>
        <v>23</v>
      </c>
      <c r="M22" s="18">
        <f>SUMPRODUCT(($E$3:$E$17=$A22)*(TEXT(D3:D17,"ММММ")=M$21)*$G$3:$G$17)</f>
        <v>0</v>
      </c>
      <c r="N22" s="18">
        <f>SUMPRODUCT(($E$3:$E$17=$A22)*(TEXT(D3:D17,"ММММ")=N$21)*$G$3:$G$17)</f>
        <v>0</v>
      </c>
      <c r="O22" s="19">
        <f>SUM(C22:N24)</f>
        <v>843</v>
      </c>
    </row>
    <row r="23" spans="1:15" x14ac:dyDescent="0.25">
      <c r="A23" s="15" t="s">
        <v>1</v>
      </c>
      <c r="B23" s="15" t="s">
        <v>6</v>
      </c>
      <c r="C23" s="18">
        <f>SUMPRODUCT(($E$3:$E$17=$A23)*(TEXT(D3:D17,"ММММ")=C$21)*$G$3:$G$17)</f>
        <v>0</v>
      </c>
      <c r="D23" s="18">
        <f>SUMPRODUCT(($E$3:$E$17=$A23)*(TEXT(D3:D17,"ММММ")=D$21)*$G$3:$G$17)</f>
        <v>33</v>
      </c>
      <c r="E23" s="18">
        <f>SUMPRODUCT(($E$3:$E$17=$A23)*(TEXT(D3:D17,"ММММ")=E$21)*$G$3:$G$17)</f>
        <v>0</v>
      </c>
      <c r="F23" s="18">
        <f>SUMPRODUCT(($E$3:$E$17=$A23)*(TEXT(D3:D17,"ММММ")=F$21)*$G$3:$G$17)</f>
        <v>0</v>
      </c>
      <c r="G23" s="18">
        <f>SUMPRODUCT(($E$3:$E$17=$A23)*(TEXT(D3:D17,"ММММ")=G$21)*$G$3:$G$17)</f>
        <v>65</v>
      </c>
      <c r="H23" s="18">
        <f>SUMPRODUCT(($E$3:$E$17=$A23)*(TEXT(D3:D17,"ММММ")=H$21)*$G$3:$G$17)</f>
        <v>0</v>
      </c>
      <c r="I23" s="18">
        <f>SUMPRODUCT(($E$3:$E$17=$A23)*(TEXT(D3:D17,"ММММ")=I$21)*$G$3:$G$17)</f>
        <v>0</v>
      </c>
      <c r="J23" s="18">
        <f>SUMPRODUCT(($E$3:$E$17=$A23)*(TEXT(D3:D17,"ММММ")=J$21)*$G$3:$G$17)</f>
        <v>94</v>
      </c>
      <c r="K23" s="18">
        <f>SUMPRODUCT(($E$3:$E$17=$A23)*(TEXT(D3:D17,"ММММ")=K$21)*$G$3:$G$17)</f>
        <v>0</v>
      </c>
      <c r="L23" s="18">
        <f>SUMPRODUCT(($E$3:$E$17=$A23)*(TEXT(D3:D17,"ММММ")=L$21)*$G$3:$G$17)</f>
        <v>0</v>
      </c>
      <c r="M23" s="18">
        <f>SUMPRODUCT(($E$3:$E$17=$A23)*(TEXT(D3:D17,"ММММ")=M$21)*$G$3:$G$17)</f>
        <v>75</v>
      </c>
      <c r="N23" s="18">
        <f>SUMPRODUCT(($E$3:$E$17=$A23)*(TEXT(D3:D17,"ММММ")=N$21)*$G$3:$G$17)</f>
        <v>0</v>
      </c>
      <c r="O23" s="19"/>
    </row>
    <row r="24" spans="1:15" x14ac:dyDescent="0.25">
      <c r="A24" s="15" t="s">
        <v>2</v>
      </c>
      <c r="B24" s="15" t="s">
        <v>6</v>
      </c>
      <c r="C24" s="18">
        <f>SUMPRODUCT(($E$3:$E$17=$A24)*(TEXT(D3:D17,"ММММ")=C$21)*$G$3:$G$17)</f>
        <v>0</v>
      </c>
      <c r="D24" s="18">
        <f>SUMPRODUCT(($E$3:$E$17=$A24)*(TEXT(D3:D17,"ММММ")=D$21)*$G$3:$G$17)</f>
        <v>0</v>
      </c>
      <c r="E24" s="18">
        <f>SUMPRODUCT(($E$3:$E$17=$A24)*(TEXT(D3:D17,"ММММ")=E$21)*$G$3:$G$17)</f>
        <v>132</v>
      </c>
      <c r="F24" s="18">
        <f>SUMPRODUCT(($E$3:$E$17=$A24)*(TEXT(D3:D17,"ММММ")=F$21)*$G$3:$G$17)</f>
        <v>0</v>
      </c>
      <c r="G24" s="18">
        <f>SUMPRODUCT(($E$3:$E$17=$A24)*(TEXT(D3:D17,"ММММ")=G$21)*$G$3:$G$17)</f>
        <v>0</v>
      </c>
      <c r="H24" s="18">
        <f>SUMPRODUCT(($E$3:$E$17=$A24)*(TEXT(D3:D17,"ММММ")=H$21)*$G$3:$G$17)</f>
        <v>66</v>
      </c>
      <c r="I24" s="18">
        <f>SUMPRODUCT(($E$3:$E$17=$A24)*(TEXT(D3:D17,"ММММ")=I$21)*$G$3:$G$17)</f>
        <v>0</v>
      </c>
      <c r="J24" s="18">
        <f>SUMPRODUCT(($E$3:$E$17=$A24)*(TEXT(D3:D17,"ММММ")=J$21)*$G$3:$G$17)</f>
        <v>0</v>
      </c>
      <c r="K24" s="18">
        <f>SUMPRODUCT(($E$3:$E$17=$A24)*(TEXT(D3:D17,"ММММ")=K$21)*$G$3:$G$17)</f>
        <v>56</v>
      </c>
      <c r="L24" s="18">
        <f t="shared" ref="K24:L24" si="3">SUMPRODUCT(($E$3:$E$17=$A24)*(TEXT(M3:M17,"ММММ")=L$21)*$G$3:$G$17)</f>
        <v>0</v>
      </c>
      <c r="M24" s="18">
        <f>SUMPRODUCT(($E$3:$E$17=$A24)*(TEXT(D3:D17,"ММММ")=M$21)*$G$3:$G$17)</f>
        <v>0</v>
      </c>
      <c r="N24" s="18">
        <f>SUMPRODUCT(($E$3:$E$17=$A24)*(TEXT(D3:D17,"ММММ")=N$21)*$G$3:$G$17)</f>
        <v>22</v>
      </c>
      <c r="O24" s="19"/>
    </row>
    <row r="25" spans="1:15" x14ac:dyDescent="0.25">
      <c r="A25" s="16"/>
      <c r="B25" s="16"/>
    </row>
    <row r="26" spans="1:15" x14ac:dyDescent="0.25">
      <c r="A26" s="14"/>
      <c r="B26" s="14" t="s">
        <v>7</v>
      </c>
      <c r="C26" s="13" t="s">
        <v>8</v>
      </c>
      <c r="D26" s="13" t="s">
        <v>9</v>
      </c>
      <c r="E26" s="13" t="s">
        <v>10</v>
      </c>
      <c r="F26" s="13" t="s">
        <v>11</v>
      </c>
      <c r="G26" s="13" t="s">
        <v>12</v>
      </c>
      <c r="H26" s="13" t="s">
        <v>13</v>
      </c>
      <c r="I26" s="13" t="s">
        <v>14</v>
      </c>
      <c r="J26" s="13" t="s">
        <v>15</v>
      </c>
      <c r="K26" s="13" t="s">
        <v>16</v>
      </c>
      <c r="L26" s="13" t="s">
        <v>17</v>
      </c>
      <c r="M26" s="13" t="s">
        <v>18</v>
      </c>
      <c r="N26" s="13" t="s">
        <v>19</v>
      </c>
    </row>
    <row r="27" spans="1:15" x14ac:dyDescent="0.25">
      <c r="A27" s="15" t="s">
        <v>0</v>
      </c>
      <c r="B27" s="15" t="s">
        <v>6</v>
      </c>
      <c r="C27" s="10">
        <f>SUMPRODUCT(($E$3:$E$17=$A27)*(TEXT($D$3:$D$17,"mmm")=C$21)*$G$3:$G$17)</f>
        <v>0</v>
      </c>
      <c r="D27" s="10">
        <f t="shared" ref="D27:N29" si="4">SUMPRODUCT(($E$3:$E$17=$A27)*(TEXT($D$3:$D$17,"mmm")=D$21)*$G$3:$G$17)</f>
        <v>0</v>
      </c>
      <c r="E27" s="10">
        <f>SUMPRODUCT(($E$3:$E$17=$A27)*(TEXT($D$3:$D$17,"mmm")=E$21)*$G$3:$G$17)</f>
        <v>0</v>
      </c>
      <c r="F27" s="10">
        <f>SUMPRODUCT(($E$3:$E$17=$A27)*(TEXT($D$3:$D$17,"MMM")=F$21)*$G$3:$G$17)</f>
        <v>0</v>
      </c>
      <c r="G27" s="10">
        <f>SUMPRODUCT(($E$3:$E$17=$A27)*(TEXT($D$3:$D$17,"mmm")=G$21)*$G$3:$G$17)</f>
        <v>0</v>
      </c>
      <c r="H27" s="10">
        <f t="shared" si="4"/>
        <v>0</v>
      </c>
      <c r="I27" s="10">
        <f t="shared" si="4"/>
        <v>0</v>
      </c>
      <c r="J27" s="10">
        <f t="shared" si="4"/>
        <v>0</v>
      </c>
      <c r="K27" s="10">
        <f t="shared" si="4"/>
        <v>0</v>
      </c>
      <c r="L27" s="10">
        <f t="shared" si="4"/>
        <v>0</v>
      </c>
      <c r="M27" s="10">
        <f t="shared" si="4"/>
        <v>0</v>
      </c>
      <c r="N27" s="10">
        <f t="shared" si="4"/>
        <v>0</v>
      </c>
    </row>
    <row r="28" spans="1:15" x14ac:dyDescent="0.25">
      <c r="A28" s="15" t="s">
        <v>1</v>
      </c>
      <c r="B28" s="15" t="s">
        <v>6</v>
      </c>
      <c r="C28" s="10">
        <f>SUMPRODUCT(($E$3:$E$17=$A28)*(TEXT($D$3:$D$17,"mmm")=C$21)*$G$3:$G$17)</f>
        <v>0</v>
      </c>
      <c r="D28" s="10">
        <f t="shared" si="4"/>
        <v>0</v>
      </c>
      <c r="E28" s="10">
        <f>SUMPRODUCT(($E$3:$E$17=$A28)*(TEXT($D$3:$D$17,"MMMM")=E$21)*$G$3:$G$17)</f>
        <v>0</v>
      </c>
      <c r="F28" s="10">
        <f t="shared" si="4"/>
        <v>0</v>
      </c>
      <c r="G28" s="10">
        <f>SUMPRODUCT(($E$3:$E$17=$A28)*(TEXT($D$3:$D$17,"mmm")=G$21)*$G$3:$G$17)</f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</row>
    <row r="29" spans="1:15" x14ac:dyDescent="0.25">
      <c r="A29" s="15" t="s">
        <v>2</v>
      </c>
      <c r="B29" s="15" t="s">
        <v>6</v>
      </c>
      <c r="C29" s="10">
        <f>SUMPRODUCT(($E$3:$E$17=$A29)*(TEXT($D$3:$D$17,"mmm")=C$21)*$G$3:$G$17)</f>
        <v>0</v>
      </c>
      <c r="D29" s="10">
        <f t="shared" si="4"/>
        <v>0</v>
      </c>
      <c r="E29" s="10">
        <f>SUMPRODUCT(($E$3:$E$17=$A29)*(TEXT($D$3:$D$17,"ммм")=E$21)*$G$3:$G$17)</f>
        <v>0</v>
      </c>
      <c r="F29" s="10">
        <f t="shared" si="4"/>
        <v>0</v>
      </c>
      <c r="G29" s="10">
        <f t="shared" si="4"/>
        <v>0</v>
      </c>
      <c r="H29" s="10">
        <f t="shared" si="4"/>
        <v>0</v>
      </c>
      <c r="I29" s="10">
        <f t="shared" si="4"/>
        <v>0</v>
      </c>
      <c r="J29" s="10">
        <f t="shared" si="4"/>
        <v>0</v>
      </c>
      <c r="K29" s="10">
        <f t="shared" si="4"/>
        <v>0</v>
      </c>
      <c r="L29" s="10">
        <f t="shared" si="4"/>
        <v>0</v>
      </c>
      <c r="M29" s="10">
        <f t="shared" si="4"/>
        <v>0</v>
      </c>
      <c r="N29" s="10">
        <f t="shared" si="4"/>
        <v>0</v>
      </c>
    </row>
    <row r="30" spans="1:15" x14ac:dyDescent="0.25">
      <c r="A30" s="16"/>
      <c r="B30" s="16"/>
    </row>
    <row r="31" spans="1:15" x14ac:dyDescent="0.25">
      <c r="A31" s="14"/>
      <c r="B31" s="14" t="s">
        <v>7</v>
      </c>
      <c r="C31" s="13" t="s">
        <v>34</v>
      </c>
      <c r="D31" s="13" t="s">
        <v>45</v>
      </c>
      <c r="E31" s="13" t="s">
        <v>35</v>
      </c>
      <c r="F31" s="13" t="s">
        <v>36</v>
      </c>
      <c r="G31" s="13" t="s">
        <v>37</v>
      </c>
      <c r="H31" s="13" t="s">
        <v>38</v>
      </c>
      <c r="I31" s="13" t="s">
        <v>39</v>
      </c>
      <c r="J31" s="13" t="s">
        <v>40</v>
      </c>
      <c r="K31" s="13" t="s">
        <v>41</v>
      </c>
      <c r="L31" s="13" t="s">
        <v>42</v>
      </c>
      <c r="M31" s="13" t="s">
        <v>43</v>
      </c>
      <c r="N31" s="13" t="s">
        <v>44</v>
      </c>
    </row>
    <row r="32" spans="1:15" x14ac:dyDescent="0.25">
      <c r="A32" s="15" t="s">
        <v>0</v>
      </c>
      <c r="B32" s="15" t="s">
        <v>6</v>
      </c>
      <c r="C32" s="18">
        <f>SUMPRODUCT(($E$3:$E$17=$A32)*(TEXT(D3:D17,"[$-F419]МММ;@")=C$31)*$G$3:$G$17)</f>
        <v>100</v>
      </c>
      <c r="D32" s="18">
        <f>SUMPRODUCT(($E$3:$E$17=$A32)*(TEXT(D3:D17,"[$-F419]МММ;@")=D$31)*$G$3:$G$17)</f>
        <v>0</v>
      </c>
      <c r="E32" s="18">
        <f>SUMPRODUCT(($E$3:$E$17=$A32)*(TEXT(D3:D17,"[$-F419]МММ;@")=E$31)*$G$3:$G$17)</f>
        <v>44</v>
      </c>
      <c r="F32" s="10"/>
      <c r="G32" s="10"/>
      <c r="H32" s="10"/>
      <c r="I32" s="10"/>
      <c r="J32" s="10"/>
      <c r="K32" s="10"/>
      <c r="L32" s="10"/>
      <c r="M32" s="10"/>
      <c r="N32" s="10"/>
    </row>
    <row r="33" spans="1:14" x14ac:dyDescent="0.25">
      <c r="A33" s="15" t="s">
        <v>1</v>
      </c>
      <c r="B33" s="15" t="s">
        <v>6</v>
      </c>
      <c r="C33" s="18">
        <f>SUMPRODUCT(($E$3:$E$17=$A33)*(TEXT(D3:D17,"[$-F419]МММ;@")=C$31)*$G$3:$G$17)</f>
        <v>0</v>
      </c>
      <c r="D33" s="18">
        <f>SUMPRODUCT(($E$3:$E$17=$A33)*(TEXT(D3:D17,"[$-F419]МММ;@")=D$31)*$G$3:$G$17)</f>
        <v>33</v>
      </c>
      <c r="E33" s="18">
        <f>SUMPRODUCT(($E$3:$E$17=$A33)*(TEXT(D3:D17,"[$-F419]МММ;@")=E$31)*$G$3:$G$17)</f>
        <v>0</v>
      </c>
      <c r="F33" s="10"/>
      <c r="G33" s="10"/>
      <c r="H33" s="10"/>
      <c r="I33" s="10"/>
      <c r="J33" s="10"/>
      <c r="K33" s="10"/>
      <c r="L33" s="10"/>
      <c r="M33" s="10"/>
      <c r="N33" s="10"/>
    </row>
    <row r="34" spans="1:14" x14ac:dyDescent="0.25">
      <c r="A34" s="15" t="s">
        <v>2</v>
      </c>
      <c r="B34" s="15" t="s">
        <v>6</v>
      </c>
      <c r="C34" s="18">
        <f>SUMPRODUCT(($E$3:$E$17=$A34)*(TEXT(D3:D17,"[$-F419]МММ;@")=C$31)*$G$3:$G$17)</f>
        <v>0</v>
      </c>
      <c r="D34" s="18">
        <f>SUMPRODUCT(($E$3:$E$17=$A34)*(TEXT(D3:D17,"[$-F419]МММ;@")=D$31)*$G$3:$G$17)</f>
        <v>0</v>
      </c>
      <c r="E34" s="18">
        <f>SUMPRODUCT(($E$3:$E$17=$A34)*(TEXT(D3:D17,"[$-F419]МММ;@")=E$31)*$G$3:$G$17)</f>
        <v>132</v>
      </c>
      <c r="F34" s="10"/>
      <c r="G34" s="10"/>
      <c r="H34" s="10"/>
      <c r="I34" s="10"/>
      <c r="J34" s="10"/>
      <c r="K34" s="10"/>
      <c r="L34" s="10"/>
      <c r="M34" s="10"/>
      <c r="N34" s="10"/>
    </row>
  </sheetData>
  <mergeCells count="1">
    <mergeCell ref="O22:O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2014-11-11T12:02:57Z</dcterms:modified>
</cp:coreProperties>
</file>